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LREQUE-ESTADISTICA\Dropbox\Luis\INFORMACION ESTRATEGIAS\Poblaciones\"/>
    </mc:Choice>
  </mc:AlternateContent>
  <xr:revisionPtr revIDLastSave="0" documentId="13_ncr:1_{FB3659C2-8F89-4E0E-88DE-5C8DE416F0D4}" xr6:coauthVersionLast="47" xr6:coauthVersionMax="47" xr10:uidLastSave="{00000000-0000-0000-0000-000000000000}"/>
  <bookViews>
    <workbookView xWindow="-108" yWindow="-108" windowWidth="23256" windowHeight="12720" tabRatio="291" firstSheet="3" activeTab="3" xr2:uid="{00000000-000D-0000-FFFF-FFFF00000000}"/>
  </bookViews>
  <sheets>
    <sheet name=" CHICLAYO" sheetId="3" state="hidden" r:id="rId1"/>
    <sheet name="FERREÑAFE" sheetId="4" state="hidden" r:id="rId2"/>
    <sheet name="LAMBAYEQUE" sheetId="5" state="hidden" r:id="rId3"/>
    <sheet name="GERESA" sheetId="6" r:id="rId4"/>
  </sheets>
  <externalReferences>
    <externalReference r:id="rId5"/>
  </externalReferences>
  <definedNames>
    <definedName name="_xlnm._FilterDatabase" localSheetId="2" hidden="1">LAMBAYEQUE!$A$1:$A$144</definedName>
    <definedName name="_xlnm._FilterDatabase">#REF!</definedName>
    <definedName name="_JUN07">#REF!</definedName>
    <definedName name="_JUN07_1">#REF!</definedName>
    <definedName name="_xlnm.Print_Area" localSheetId="0">' CHICLAYO'!$A$1:$AW$142</definedName>
    <definedName name="_xlnm.Print_Area" localSheetId="1">FERREÑAFE!$A$1:$AW$69</definedName>
    <definedName name="_xlnm.Print_Area" localSheetId="3">GERESA!$A$1:$AU$141</definedName>
    <definedName name="_xlnm.Print_Area" localSheetId="2">LAMBAYEQUE!$A$1:$AW$136</definedName>
    <definedName name="_xlnm.Print_Area">#REF!</definedName>
    <definedName name="_xlnm.Database">#REF!</definedName>
    <definedName name="Database_1">#REF!</definedName>
    <definedName name="Database_2">#REF!</definedName>
    <definedName name="DIRESA">#REF!</definedName>
    <definedName name="DIRESA_1">#REF!</definedName>
    <definedName name="DPTO">[1]DATA!$B$3:$B$28</definedName>
    <definedName name="jun069p">#REF!</definedName>
    <definedName name="jun069p_1">#REF!</definedName>
    <definedName name="NOM">#REF!</definedName>
    <definedName name="NOM_1">#REF!</definedName>
    <definedName name="NOM_2">#REF!</definedName>
    <definedName name="POBDPTO06">#REF!</definedName>
    <definedName name="POBDPTO06_1">#REF!</definedName>
    <definedName name="POBDPTO06_2">#REF!</definedName>
    <definedName name="Print_Area_0" localSheetId="0">' CHICLAYO'!$A$1:$AW$142</definedName>
    <definedName name="Print_Area_0" localSheetId="1">FERREÑAFE!$A$1:$AV$69</definedName>
    <definedName name="Print_Area_0" localSheetId="3">GERESA!$A$1:$AU$141</definedName>
    <definedName name="Print_Area_0" localSheetId="2">LAMBAYEQUE!$A$1:$AV$136</definedName>
    <definedName name="Print_Area_0_0" localSheetId="0">' CHICLAYO'!$A$1:$AW$142</definedName>
    <definedName name="Print_Area_0_0" localSheetId="1">FERREÑAFE!$A$1:$AV$69</definedName>
    <definedName name="Print_Area_0_0" localSheetId="3">GERESA!$A$1:$AU$141</definedName>
    <definedName name="Print_Area_0_0" localSheetId="2">LAMBAYEQUE!$A$1:$AV$136</definedName>
    <definedName name="Print_Area_0_0_0" localSheetId="0">' CHICLAYO'!$A$1:$AW$142</definedName>
    <definedName name="Print_Area_0_0_0" localSheetId="1">FERREÑAFE!$A$1:$AV$69</definedName>
    <definedName name="Print_Area_0_0_0" localSheetId="3">GERESA!$A$1:$AU$141</definedName>
    <definedName name="Print_Area_0_0_0" localSheetId="2">LAMBAYEQUE!$A$1:$AV$136</definedName>
    <definedName name="Print_Area_1" localSheetId="3">GERESA!$B$7:$AT$142</definedName>
    <definedName name="Print_Area_1">' CHICLAYO'!$C$7:$AV$143</definedName>
    <definedName name="Print_Area_2">FERREÑAFE!$C$9:$AV$69</definedName>
    <definedName name="Print_Area_3">LAMBAYEQUE!$C$7:$AV$136</definedName>
    <definedName name="Print_Titles_0" localSheetId="0">' CHICLAYO'!$A:$C,' CHICLAYO'!$1:$6</definedName>
    <definedName name="Print_Titles_0" localSheetId="1">FERREÑAFE!$A:$C</definedName>
    <definedName name="Print_Titles_0" localSheetId="3">GERESA!$A:$B,GERESA!$1:$6</definedName>
    <definedName name="Print_Titles_0" localSheetId="2">LAMBAYEQUE!$A:$C,LAMBAYEQUE!$1:$6</definedName>
    <definedName name="Print_Titles_0_0" localSheetId="0">' CHICLAYO'!$A:$C,' CHICLAYO'!$1:$6</definedName>
    <definedName name="Print_Titles_0_0" localSheetId="1">FERREÑAFE!$A:$C</definedName>
    <definedName name="Print_Titles_0_0" localSheetId="3">GERESA!$A:$B,GERESA!$1:$6</definedName>
    <definedName name="Print_Titles_0_0" localSheetId="2">LAMBAYEQUE!$A:$C,LAMBAYEQUE!$1:$6</definedName>
    <definedName name="Print_Titles_0_0_0" localSheetId="0">' CHICLAYO'!$A:$C,' CHICLAYO'!$1:$6</definedName>
    <definedName name="Print_Titles_0_0_0" localSheetId="1">FERREÑAFE!$A:$C</definedName>
    <definedName name="Print_Titles_0_0_0" localSheetId="3">GERESA!$A:$B,GERESA!$1:$6</definedName>
    <definedName name="Print_Titles_0_0_0" localSheetId="2">LAMBAYEQUE!$A:$C,LAMBAYEQUE!$1:$6</definedName>
    <definedName name="Print_Titles_1" localSheetId="3">GERESA!$A:$B,GERESA!$1:$11</definedName>
    <definedName name="Print_Titles_1">' CHICLAYO'!$A:$C,' CHICLAYO'!$1:$12</definedName>
    <definedName name="Print_Titles_2">FERREÑAFE!$A:$C,FERREÑAFE!$1:$12</definedName>
    <definedName name="Print_Titles_3">LAMBAYEQUE!$A:$C,LAMBAYEQUE!$1:$12</definedName>
    <definedName name="prov">#REF!</definedName>
    <definedName name="prov_1">#REF!</definedName>
    <definedName name="_xlnm.Print_Titles" localSheetId="0">' CHICLAYO'!$A:$C,' CHICLAYO'!$1:$6</definedName>
    <definedName name="_xlnm.Print_Titles" localSheetId="1">FERREÑAFE!$A:$C</definedName>
    <definedName name="_xlnm.Print_Titles" localSheetId="3">GERESA!$A:$B,GERESA!$1:$6</definedName>
    <definedName name="_xlnm.Print_Titles" localSheetId="2">LAMBAYEQUE!$A:$C,LAMBAYEQUE!$1:$6</definedName>
    <definedName name="_xlnm.Print_Titles">#REF!</definedName>
    <definedName name="ubi">#REF!</definedName>
    <definedName name="ubi_1">#REF!</definedName>
    <definedName name="ubi_2">#REF!</definedName>
    <definedName name="ubigeo">#REF!</definedName>
    <definedName name="ubigeo_1">#REF!</definedName>
    <definedName name="ubigeo_2">#REF!</definedName>
    <definedName name="Z_19135DC0_BB23_11DA_A3A6_0013202629CA_.wvu.Cols" localSheetId="3">GERESA!#REF!,GERESA!#REF!,GERESA!#REF!</definedName>
    <definedName name="Z_19135DC0_BB23_11DA_A3A6_0013202629CA_.wvu.Cols">' CHICLAYO'!#REF!,' CHICLAYO'!$D:$D,' CHICLAYO'!#REF!</definedName>
    <definedName name="Z_19135DC0_BB23_11DA_A3A6_0013202629CA_.wvu.Cols_1">FERREÑAFE!#REF!,FERREÑAFE!$D:$D,FERREÑAFE!#REF!</definedName>
    <definedName name="Z_19135DC0_BB23_11DA_A3A6_0013202629CA_.wvu.Cols_2">LAMBAYEQUE!#REF!,LAMBAYEQUE!#REF!,LAMBAYEQUE!#REF!</definedName>
    <definedName name="Z_19135DC0_BB23_11DA_A3A6_0013202629CA_.wvu.PrintArea" localSheetId="3">GERESA!$C$8:$AK$141</definedName>
    <definedName name="Z_19135DC0_BB23_11DA_A3A6_0013202629CA_.wvu.PrintArea">' CHICLAYO'!$E$8:$AM$142</definedName>
    <definedName name="Z_19135DC0_BB23_11DA_A3A6_0013202629CA_.wvu.PrintArea_1">FERREÑAFE!$E$8:$AM$69</definedName>
    <definedName name="Z_19135DC0_BB23_11DA_A3A6_0013202629CA_.wvu.PrintArea_2">LAMBAYEQUE!$E$8:$AM$136</definedName>
    <definedName name="Z_19135DC0_BB23_11DA_A3A6_0013202629CA_.wvu.PrintTitles" localSheetId="3">GERESA!$A:$B,GERESA!$1:$11</definedName>
    <definedName name="Z_19135DC0_BB23_11DA_A3A6_0013202629CA_.wvu.PrintTitles">' CHICLAYO'!$A:$C,' CHICLAYO'!$1:$12</definedName>
    <definedName name="Z_19135DC0_BB23_11DA_A3A6_0013202629CA_.wvu.PrintTitles_1">FERREÑAFE!$A:$C,FERREÑAFE!$1:$12</definedName>
    <definedName name="Z_19135DC0_BB23_11DA_A3A6_0013202629CA_.wvu.PrintTitles_2">LAMBAYEQUE!$A:$C,LAMBAYEQUE!$1:$12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9" i="5" l="1"/>
  <c r="E19" i="5"/>
  <c r="AX47" i="4"/>
  <c r="E47" i="4"/>
  <c r="E46" i="4"/>
  <c r="E34" i="4"/>
  <c r="E29" i="3"/>
  <c r="E28" i="3"/>
  <c r="E26" i="3"/>
  <c r="AX34" i="4" l="1"/>
  <c r="AX46" i="4"/>
  <c r="AX29" i="3"/>
  <c r="BC131" i="5"/>
  <c r="BB131" i="5"/>
  <c r="BA131" i="5"/>
  <c r="AZ131" i="5"/>
  <c r="AY131" i="5"/>
  <c r="AX131" i="5"/>
  <c r="AX130" i="5"/>
  <c r="BC121" i="5"/>
  <c r="BB121" i="5"/>
  <c r="BA121" i="5"/>
  <c r="AZ121" i="5"/>
  <c r="AY121" i="5"/>
  <c r="AX121" i="5"/>
  <c r="AX120" i="5"/>
  <c r="BC108" i="5"/>
  <c r="BB108" i="5"/>
  <c r="BA108" i="5"/>
  <c r="AZ108" i="5"/>
  <c r="AY108" i="5"/>
  <c r="AX108" i="5"/>
  <c r="AX107" i="5"/>
  <c r="BC103" i="5"/>
  <c r="BB103" i="5"/>
  <c r="BA103" i="5"/>
  <c r="AZ103" i="5"/>
  <c r="AY103" i="5"/>
  <c r="AX103" i="5"/>
  <c r="AX102" i="5"/>
  <c r="BC80" i="5"/>
  <c r="BB80" i="5"/>
  <c r="BA80" i="5"/>
  <c r="AZ80" i="5"/>
  <c r="AY80" i="5"/>
  <c r="AX80" i="5"/>
  <c r="AX79" i="5"/>
  <c r="BC56" i="5"/>
  <c r="BB56" i="5"/>
  <c r="BA56" i="5"/>
  <c r="AZ56" i="5"/>
  <c r="AY56" i="5"/>
  <c r="AX56" i="5"/>
  <c r="AX55" i="5"/>
  <c r="BC47" i="5"/>
  <c r="BB47" i="5"/>
  <c r="BA47" i="5"/>
  <c r="AZ47" i="5"/>
  <c r="AY47" i="5"/>
  <c r="AX47" i="5"/>
  <c r="AX46" i="5"/>
  <c r="BC40" i="5"/>
  <c r="BB40" i="5"/>
  <c r="BA40" i="5"/>
  <c r="AZ40" i="5"/>
  <c r="AY40" i="5"/>
  <c r="AX40" i="5"/>
  <c r="AX39" i="5"/>
  <c r="BC34" i="5"/>
  <c r="BB34" i="5"/>
  <c r="BA34" i="5"/>
  <c r="AZ34" i="5"/>
  <c r="AY34" i="5"/>
  <c r="AX34" i="5"/>
  <c r="AX33" i="5"/>
  <c r="BC28" i="5"/>
  <c r="BB28" i="5"/>
  <c r="BA28" i="5"/>
  <c r="AZ28" i="5"/>
  <c r="AY28" i="5"/>
  <c r="AX28" i="5"/>
  <c r="AX27" i="5"/>
  <c r="BC26" i="5"/>
  <c r="BB26" i="5"/>
  <c r="BA26" i="5"/>
  <c r="AZ26" i="5"/>
  <c r="AY26" i="5"/>
  <c r="AX26" i="5"/>
  <c r="BC24" i="5"/>
  <c r="BB24" i="5"/>
  <c r="BA24" i="5"/>
  <c r="AZ24" i="5"/>
  <c r="AY24" i="5"/>
  <c r="AX24" i="5"/>
  <c r="AX23" i="5"/>
  <c r="BC14" i="5"/>
  <c r="BB14" i="5"/>
  <c r="BA14" i="5"/>
  <c r="AZ14" i="5"/>
  <c r="AY14" i="5"/>
  <c r="AX14" i="5"/>
  <c r="AX13" i="5"/>
  <c r="AX11" i="5"/>
  <c r="BC10" i="5"/>
  <c r="BB10" i="5"/>
  <c r="BA10" i="5"/>
  <c r="AZ10" i="5"/>
  <c r="AY10" i="5"/>
  <c r="AX10" i="5"/>
  <c r="BC68" i="4"/>
  <c r="BB68" i="4"/>
  <c r="BA68" i="4"/>
  <c r="AZ68" i="4"/>
  <c r="AY68" i="4"/>
  <c r="AX68" i="4"/>
  <c r="AX67" i="4"/>
  <c r="BC63" i="4"/>
  <c r="BB63" i="4"/>
  <c r="BA63" i="4"/>
  <c r="AZ63" i="4"/>
  <c r="AY63" i="4"/>
  <c r="AX63" i="4"/>
  <c r="AX62" i="4"/>
  <c r="BC50" i="4"/>
  <c r="BB50" i="4"/>
  <c r="BA50" i="4"/>
  <c r="AZ50" i="4"/>
  <c r="AY50" i="4"/>
  <c r="AX50" i="4"/>
  <c r="BC33" i="4"/>
  <c r="BB33" i="4"/>
  <c r="BA33" i="4"/>
  <c r="AZ33" i="4"/>
  <c r="AY33" i="4"/>
  <c r="AX33" i="4"/>
  <c r="AX32" i="4"/>
  <c r="BC20" i="4"/>
  <c r="BB20" i="4"/>
  <c r="BA20" i="4"/>
  <c r="AZ20" i="4"/>
  <c r="AY20" i="4"/>
  <c r="AX20" i="4"/>
  <c r="AX19" i="4"/>
  <c r="BC14" i="4"/>
  <c r="BB14" i="4"/>
  <c r="BA14" i="4"/>
  <c r="AZ14" i="4"/>
  <c r="AY14" i="4"/>
  <c r="AX14" i="4"/>
  <c r="AX13" i="4"/>
  <c r="AX11" i="4"/>
  <c r="BC10" i="4"/>
  <c r="BB10" i="4"/>
  <c r="BA10" i="4"/>
  <c r="AZ10" i="4"/>
  <c r="AY10" i="4"/>
  <c r="BC138" i="3"/>
  <c r="BB138" i="3"/>
  <c r="BA138" i="3"/>
  <c r="AZ138" i="3"/>
  <c r="AY138" i="3"/>
  <c r="AX138" i="3"/>
  <c r="AX137" i="3"/>
  <c r="BC132" i="3"/>
  <c r="BB132" i="3"/>
  <c r="BA132" i="3"/>
  <c r="AZ132" i="3"/>
  <c r="AY132" i="3"/>
  <c r="AX132" i="3"/>
  <c r="AX131" i="3"/>
  <c r="BC125" i="3"/>
  <c r="BB125" i="3"/>
  <c r="BA125" i="3"/>
  <c r="AZ125" i="3"/>
  <c r="AY125" i="3"/>
  <c r="AX125" i="3"/>
  <c r="AX124" i="3"/>
  <c r="BC122" i="3"/>
  <c r="BB122" i="3"/>
  <c r="BA122" i="3"/>
  <c r="AZ122" i="3"/>
  <c r="AY122" i="3"/>
  <c r="AX122" i="3"/>
  <c r="AX121" i="3"/>
  <c r="BC120" i="3"/>
  <c r="BB120" i="3"/>
  <c r="BA120" i="3"/>
  <c r="AZ120" i="3"/>
  <c r="AY120" i="3"/>
  <c r="AX120" i="3"/>
  <c r="BC118" i="3"/>
  <c r="BB118" i="3"/>
  <c r="BA118" i="3"/>
  <c r="AZ118" i="3"/>
  <c r="AY118" i="3"/>
  <c r="AX118" i="3"/>
  <c r="AX117" i="3"/>
  <c r="BC109" i="3"/>
  <c r="BB109" i="3"/>
  <c r="BA109" i="3"/>
  <c r="AZ109" i="3"/>
  <c r="AY109" i="3"/>
  <c r="AX109" i="3"/>
  <c r="AX108" i="3"/>
  <c r="BC99" i="3"/>
  <c r="BB99" i="3"/>
  <c r="BA99" i="3"/>
  <c r="AZ99" i="3"/>
  <c r="AY99" i="3"/>
  <c r="AX99" i="3"/>
  <c r="BC98" i="3"/>
  <c r="BB98" i="3"/>
  <c r="BA98" i="3"/>
  <c r="AZ98" i="3"/>
  <c r="AY98" i="3"/>
  <c r="AX98" i="3"/>
  <c r="AX97" i="3"/>
  <c r="BC91" i="3"/>
  <c r="BB91" i="3"/>
  <c r="BA91" i="3"/>
  <c r="AZ91" i="3"/>
  <c r="AY91" i="3"/>
  <c r="AX91" i="3"/>
  <c r="AX90" i="3"/>
  <c r="BC89" i="3"/>
  <c r="BB89" i="3"/>
  <c r="BA89" i="3"/>
  <c r="AZ89" i="3"/>
  <c r="AY89" i="3"/>
  <c r="AX89" i="3"/>
  <c r="BC87" i="3"/>
  <c r="BB87" i="3"/>
  <c r="BA87" i="3"/>
  <c r="AZ87" i="3"/>
  <c r="AY87" i="3"/>
  <c r="AX87" i="3"/>
  <c r="AX86" i="3"/>
  <c r="BC81" i="3"/>
  <c r="BB81" i="3"/>
  <c r="BA81" i="3"/>
  <c r="AZ81" i="3"/>
  <c r="AY81" i="3"/>
  <c r="AX81" i="3"/>
  <c r="AX80" i="3"/>
  <c r="BC76" i="3"/>
  <c r="BB76" i="3"/>
  <c r="BA76" i="3"/>
  <c r="AZ76" i="3"/>
  <c r="AY76" i="3"/>
  <c r="AX76" i="3"/>
  <c r="AX75" i="3"/>
  <c r="BC71" i="3"/>
  <c r="BB71" i="3"/>
  <c r="BA71" i="3"/>
  <c r="AZ71" i="3"/>
  <c r="AY71" i="3"/>
  <c r="AX71" i="3"/>
  <c r="AX70" i="3"/>
  <c r="BC63" i="3"/>
  <c r="BB63" i="3"/>
  <c r="BA63" i="3"/>
  <c r="AZ63" i="3"/>
  <c r="AY63" i="3"/>
  <c r="AX63" i="3"/>
  <c r="AX62" i="3"/>
  <c r="BC58" i="3"/>
  <c r="BB58" i="3"/>
  <c r="BA58" i="3"/>
  <c r="AZ58" i="3"/>
  <c r="AY58" i="3"/>
  <c r="AX58" i="3"/>
  <c r="AX57" i="3"/>
  <c r="BC51" i="3"/>
  <c r="BB51" i="3"/>
  <c r="BA51" i="3"/>
  <c r="AZ51" i="3"/>
  <c r="AY51" i="3"/>
  <c r="AX51" i="3"/>
  <c r="AX50" i="3"/>
  <c r="BC42" i="3"/>
  <c r="BB42" i="3"/>
  <c r="BA42" i="3"/>
  <c r="AZ42" i="3"/>
  <c r="AY42" i="3"/>
  <c r="AX42" i="3"/>
  <c r="AX41" i="3"/>
  <c r="BC40" i="3"/>
  <c r="BB40" i="3"/>
  <c r="BA40" i="3"/>
  <c r="AZ40" i="3"/>
  <c r="AY40" i="3"/>
  <c r="AX40" i="3"/>
  <c r="BC38" i="3"/>
  <c r="BB38" i="3"/>
  <c r="BA38" i="3"/>
  <c r="AZ38" i="3"/>
  <c r="AY38" i="3"/>
  <c r="AX38" i="3"/>
  <c r="AX37" i="3"/>
  <c r="BC33" i="3"/>
  <c r="BB33" i="3"/>
  <c r="BA33" i="3"/>
  <c r="AZ33" i="3"/>
  <c r="AY33" i="3"/>
  <c r="AX33" i="3"/>
  <c r="AX32" i="3"/>
  <c r="BC25" i="3"/>
  <c r="BB25" i="3"/>
  <c r="BA25" i="3"/>
  <c r="AZ25" i="3"/>
  <c r="AY25" i="3"/>
  <c r="AX25" i="3"/>
  <c r="AX24" i="3"/>
  <c r="BC14" i="3"/>
  <c r="BB14" i="3"/>
  <c r="BA14" i="3"/>
  <c r="AZ14" i="3"/>
  <c r="AY14" i="3"/>
  <c r="AX14" i="3"/>
  <c r="AX13" i="3"/>
  <c r="BC10" i="3"/>
  <c r="BB10" i="3"/>
  <c r="BA10" i="3"/>
  <c r="AZ10" i="3"/>
  <c r="AY10" i="3"/>
  <c r="AX10" i="3"/>
  <c r="E57" i="5" l="1"/>
  <c r="E58" i="5"/>
  <c r="E81" i="5"/>
  <c r="E51" i="5"/>
  <c r="AX51" i="5" s="1"/>
  <c r="E35" i="5"/>
  <c r="AX35" i="5" s="1"/>
  <c r="E15" i="5"/>
  <c r="E21" i="4"/>
  <c r="E23" i="4"/>
  <c r="AX23" i="4" s="1"/>
  <c r="E15" i="4"/>
  <c r="E133" i="3"/>
  <c r="AX133" i="3" s="1"/>
  <c r="E135" i="3"/>
  <c r="AX135" i="3" s="1"/>
  <c r="E126" i="3"/>
  <c r="AX126" i="3" s="1"/>
  <c r="E100" i="3"/>
  <c r="AX100" i="3" s="1"/>
  <c r="E64" i="3"/>
  <c r="AX64" i="3" s="1"/>
  <c r="E15" i="3"/>
  <c r="AX15" i="3" s="1"/>
  <c r="AL69" i="4"/>
  <c r="AL67" i="4"/>
  <c r="AL62" i="4"/>
  <c r="AL49" i="4"/>
  <c r="AL32" i="4"/>
  <c r="AL19" i="4"/>
  <c r="AL13" i="4"/>
  <c r="AL130" i="5"/>
  <c r="AL120" i="5"/>
  <c r="AL107" i="5"/>
  <c r="AL102" i="5"/>
  <c r="AL79" i="5"/>
  <c r="AL55" i="5"/>
  <c r="AL46" i="5"/>
  <c r="AL39" i="5"/>
  <c r="AL33" i="5"/>
  <c r="AL27" i="5"/>
  <c r="AL25" i="5"/>
  <c r="AL23" i="5"/>
  <c r="AL13" i="5"/>
  <c r="AL19" i="5" s="1"/>
  <c r="AL137" i="3"/>
  <c r="AL131" i="3"/>
  <c r="AL123" i="3"/>
  <c r="AL124" i="3"/>
  <c r="AL121" i="3"/>
  <c r="AL119" i="3"/>
  <c r="AL117" i="3"/>
  <c r="AL108" i="3"/>
  <c r="AL97" i="3"/>
  <c r="AL90" i="3"/>
  <c r="AL88" i="3"/>
  <c r="AL86" i="3"/>
  <c r="AL80" i="3"/>
  <c r="AL75" i="3"/>
  <c r="AL70" i="3"/>
  <c r="AL62" i="3"/>
  <c r="AL57" i="3"/>
  <c r="AL50" i="3"/>
  <c r="AL39" i="3"/>
  <c r="AL41" i="3"/>
  <c r="AL32" i="3"/>
  <c r="AL37" i="3"/>
  <c r="AL24" i="3"/>
  <c r="AL12" i="5"/>
  <c r="AL12" i="4"/>
  <c r="AL13" i="3"/>
  <c r="AL12" i="3"/>
  <c r="AW14" i="4"/>
  <c r="AL21" i="4" l="1"/>
  <c r="AL15" i="5"/>
  <c r="AL46" i="4"/>
  <c r="AL47" i="4"/>
  <c r="AL34" i="4"/>
  <c r="AL26" i="3"/>
  <c r="AL28" i="3"/>
  <c r="AL29" i="3"/>
  <c r="AX21" i="4"/>
  <c r="AX15" i="4"/>
  <c r="AL15" i="4"/>
  <c r="AL23" i="4"/>
  <c r="AX15" i="5"/>
  <c r="AX81" i="5"/>
  <c r="AL81" i="5"/>
  <c r="AL35" i="5"/>
  <c r="AL51" i="5"/>
  <c r="AX57" i="5"/>
  <c r="AL57" i="5"/>
  <c r="AX58" i="5"/>
  <c r="AL58" i="5"/>
  <c r="AL15" i="3"/>
  <c r="AL64" i="3"/>
  <c r="AL100" i="3"/>
  <c r="AL126" i="3"/>
  <c r="AL135" i="3"/>
  <c r="AL133" i="3"/>
  <c r="AL9" i="3"/>
  <c r="AL9" i="4"/>
  <c r="AL9" i="5"/>
  <c r="E122" i="5"/>
  <c r="AX122" i="5" s="1"/>
  <c r="E109" i="5"/>
  <c r="E82" i="5"/>
  <c r="E41" i="5"/>
  <c r="AX109" i="5" l="1"/>
  <c r="AL109" i="5"/>
  <c r="AX82" i="5"/>
  <c r="AL82" i="5"/>
  <c r="AX41" i="5"/>
  <c r="AL41" i="5"/>
  <c r="AL122" i="5"/>
  <c r="E92" i="3"/>
  <c r="AX92" i="3" s="1"/>
  <c r="F62" i="3"/>
  <c r="F70" i="3"/>
  <c r="F75" i="3"/>
  <c r="F80" i="3"/>
  <c r="F86" i="3"/>
  <c r="F88" i="3"/>
  <c r="AL92" i="3" l="1"/>
  <c r="F64" i="3"/>
  <c r="AX26" i="3"/>
  <c r="AP130" i="5" l="1"/>
  <c r="AQ130" i="5"/>
  <c r="AP120" i="5"/>
  <c r="AP122" i="5" s="1"/>
  <c r="AQ120" i="5"/>
  <c r="AQ122" i="5" s="1"/>
  <c r="AP107" i="5"/>
  <c r="AP109" i="5" s="1"/>
  <c r="AQ107" i="5"/>
  <c r="AQ109" i="5" s="1"/>
  <c r="AP102" i="5"/>
  <c r="AQ102" i="5"/>
  <c r="AP79" i="5"/>
  <c r="AQ79" i="5"/>
  <c r="AP55" i="5"/>
  <c r="AQ55" i="5"/>
  <c r="AP46" i="5"/>
  <c r="AP51" i="5" s="1"/>
  <c r="AQ46" i="5"/>
  <c r="AQ51" i="5" s="1"/>
  <c r="AP39" i="5"/>
  <c r="AP41" i="5" s="1"/>
  <c r="AQ39" i="5"/>
  <c r="AQ41" i="5" s="1"/>
  <c r="AP33" i="5"/>
  <c r="AP35" i="5" s="1"/>
  <c r="AQ33" i="5"/>
  <c r="AQ35" i="5" s="1"/>
  <c r="AP27" i="5"/>
  <c r="AQ27" i="5"/>
  <c r="AP25" i="5"/>
  <c r="AQ25" i="5"/>
  <c r="AP13" i="5"/>
  <c r="AQ13" i="5"/>
  <c r="AR13" i="5"/>
  <c r="AP23" i="5"/>
  <c r="AQ23" i="5"/>
  <c r="AQ19" i="5" l="1"/>
  <c r="AQ15" i="5"/>
  <c r="AP19" i="5"/>
  <c r="AP15" i="5"/>
  <c r="AR19" i="5"/>
  <c r="AR15" i="5"/>
  <c r="AQ57" i="5"/>
  <c r="AQ58" i="5"/>
  <c r="AP58" i="5"/>
  <c r="AP57" i="5"/>
  <c r="AQ81" i="5"/>
  <c r="AQ82" i="5"/>
  <c r="AP81" i="5"/>
  <c r="AP82" i="5"/>
  <c r="AP69" i="4"/>
  <c r="AQ69" i="4"/>
  <c r="AP67" i="4"/>
  <c r="AQ67" i="4"/>
  <c r="AP62" i="4"/>
  <c r="AQ62" i="4"/>
  <c r="AP49" i="4"/>
  <c r="AQ49" i="4"/>
  <c r="AP32" i="4"/>
  <c r="AQ32" i="4"/>
  <c r="AP19" i="4"/>
  <c r="AQ19" i="4"/>
  <c r="AR19" i="4"/>
  <c r="AP13" i="4"/>
  <c r="AP15" i="4" s="1"/>
  <c r="AQ13" i="4"/>
  <c r="AQ15" i="4" s="1"/>
  <c r="AP34" i="4" l="1"/>
  <c r="AP46" i="4"/>
  <c r="AP47" i="4"/>
  <c r="AQ46" i="4"/>
  <c r="AQ34" i="4"/>
  <c r="AQ47" i="4"/>
  <c r="AR21" i="4"/>
  <c r="AR23" i="4"/>
  <c r="AQ23" i="4"/>
  <c r="AQ21" i="4"/>
  <c r="AP23" i="4"/>
  <c r="AP21" i="4"/>
  <c r="AP12" i="4"/>
  <c r="AQ12" i="4"/>
  <c r="AP12" i="5"/>
  <c r="AQ12" i="5"/>
  <c r="AO12" i="3"/>
  <c r="AP12" i="3"/>
  <c r="AO137" i="3"/>
  <c r="AP137" i="3"/>
  <c r="AO131" i="3"/>
  <c r="AP131" i="3"/>
  <c r="AO124" i="3"/>
  <c r="AO126" i="3" s="1"/>
  <c r="AP124" i="3"/>
  <c r="AP126" i="3" s="1"/>
  <c r="AO123" i="3"/>
  <c r="AP123" i="3"/>
  <c r="AO121" i="3"/>
  <c r="AP121" i="3"/>
  <c r="AO119" i="3"/>
  <c r="AP119" i="3"/>
  <c r="AO108" i="3"/>
  <c r="AP108" i="3"/>
  <c r="AO97" i="3"/>
  <c r="AO100" i="3" s="1"/>
  <c r="AP97" i="3"/>
  <c r="AP100" i="3" s="1"/>
  <c r="AO90" i="3"/>
  <c r="AO92" i="3" s="1"/>
  <c r="AP90" i="3"/>
  <c r="AP92" i="3" s="1"/>
  <c r="AO88" i="3"/>
  <c r="AP88" i="3"/>
  <c r="AO86" i="3"/>
  <c r="AP86" i="3"/>
  <c r="AO70" i="3"/>
  <c r="AP70" i="3"/>
  <c r="AO62" i="3"/>
  <c r="AO64" i="3" s="1"/>
  <c r="AP62" i="3"/>
  <c r="AP64" i="3" s="1"/>
  <c r="AO57" i="3"/>
  <c r="AP57" i="3"/>
  <c r="AO50" i="3"/>
  <c r="AP50" i="3"/>
  <c r="AO41" i="3"/>
  <c r="AP41" i="3"/>
  <c r="AO39" i="3"/>
  <c r="AP39" i="3"/>
  <c r="AO32" i="3"/>
  <c r="AP32" i="3"/>
  <c r="AO37" i="3"/>
  <c r="AP37" i="3"/>
  <c r="AN12" i="3"/>
  <c r="AO24" i="3"/>
  <c r="AP24" i="3"/>
  <c r="AR24" i="3"/>
  <c r="AO13" i="3"/>
  <c r="AP13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AP28" i="3" l="1"/>
  <c r="AP29" i="3"/>
  <c r="AP26" i="3"/>
  <c r="AR28" i="3"/>
  <c r="AR29" i="3"/>
  <c r="AR26" i="3"/>
  <c r="AO28" i="3"/>
  <c r="AO29" i="3"/>
  <c r="AO26" i="3"/>
  <c r="AZ37" i="3"/>
  <c r="AP15" i="3"/>
  <c r="AP135" i="3"/>
  <c r="AP133" i="3"/>
  <c r="AO15" i="3"/>
  <c r="AO135" i="3"/>
  <c r="AO133" i="3"/>
  <c r="AQ9" i="4"/>
  <c r="AP9" i="4"/>
  <c r="AP9" i="5"/>
  <c r="AQ9" i="5"/>
  <c r="AW141" i="5"/>
  <c r="AW140" i="5"/>
  <c r="AW139" i="5"/>
  <c r="AW138" i="5"/>
  <c r="AW103" i="5"/>
  <c r="AW34" i="5"/>
  <c r="AW28" i="5"/>
  <c r="AW26" i="5"/>
  <c r="AW24" i="5"/>
  <c r="AW142" i="5" l="1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K130" i="5"/>
  <c r="K120" i="5"/>
  <c r="K122" i="5" s="1"/>
  <c r="L120" i="5"/>
  <c r="L122" i="5" s="1"/>
  <c r="M120" i="5"/>
  <c r="M122" i="5" s="1"/>
  <c r="N120" i="5"/>
  <c r="N122" i="5" s="1"/>
  <c r="O120" i="5"/>
  <c r="O122" i="5" s="1"/>
  <c r="P120" i="5"/>
  <c r="P122" i="5" s="1"/>
  <c r="Q120" i="5"/>
  <c r="Q122" i="5" s="1"/>
  <c r="R120" i="5"/>
  <c r="S120" i="5"/>
  <c r="S122" i="5" s="1"/>
  <c r="T120" i="5"/>
  <c r="T122" i="5" s="1"/>
  <c r="U120" i="5"/>
  <c r="U122" i="5" s="1"/>
  <c r="V120" i="5"/>
  <c r="V122" i="5" s="1"/>
  <c r="W120" i="5"/>
  <c r="W122" i="5" s="1"/>
  <c r="X120" i="5"/>
  <c r="Y120" i="5"/>
  <c r="Y122" i="5" s="1"/>
  <c r="K107" i="5"/>
  <c r="K109" i="5" s="1"/>
  <c r="L107" i="5"/>
  <c r="L109" i="5" s="1"/>
  <c r="M107" i="5"/>
  <c r="M109" i="5" s="1"/>
  <c r="N107" i="5"/>
  <c r="N109" i="5" s="1"/>
  <c r="O107" i="5"/>
  <c r="O109" i="5" s="1"/>
  <c r="P107" i="5"/>
  <c r="P109" i="5" s="1"/>
  <c r="Q107" i="5"/>
  <c r="Q109" i="5" s="1"/>
  <c r="R107" i="5"/>
  <c r="S107" i="5"/>
  <c r="S109" i="5" s="1"/>
  <c r="T107" i="5"/>
  <c r="T109" i="5" s="1"/>
  <c r="U107" i="5"/>
  <c r="U109" i="5" s="1"/>
  <c r="V107" i="5"/>
  <c r="V109" i="5" s="1"/>
  <c r="W107" i="5"/>
  <c r="W109" i="5" s="1"/>
  <c r="X107" i="5"/>
  <c r="Y107" i="5"/>
  <c r="Y109" i="5" s="1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K46" i="5"/>
  <c r="K51" i="5" s="1"/>
  <c r="L46" i="5"/>
  <c r="L51" i="5" s="1"/>
  <c r="M46" i="5"/>
  <c r="M51" i="5" s="1"/>
  <c r="N46" i="5"/>
  <c r="N51" i="5" s="1"/>
  <c r="O46" i="5"/>
  <c r="O51" i="5" s="1"/>
  <c r="P46" i="5"/>
  <c r="P51" i="5" s="1"/>
  <c r="Q46" i="5"/>
  <c r="Q51" i="5" s="1"/>
  <c r="R46" i="5"/>
  <c r="S46" i="5"/>
  <c r="S51" i="5" s="1"/>
  <c r="T46" i="5"/>
  <c r="T51" i="5" s="1"/>
  <c r="U46" i="5"/>
  <c r="U51" i="5" s="1"/>
  <c r="V46" i="5"/>
  <c r="V51" i="5" s="1"/>
  <c r="W46" i="5"/>
  <c r="W51" i="5" s="1"/>
  <c r="X46" i="5"/>
  <c r="Y46" i="5"/>
  <c r="Y51" i="5" s="1"/>
  <c r="K39" i="5"/>
  <c r="K41" i="5" s="1"/>
  <c r="L39" i="5"/>
  <c r="L41" i="5" s="1"/>
  <c r="M39" i="5"/>
  <c r="M41" i="5" s="1"/>
  <c r="N39" i="5"/>
  <c r="N41" i="5" s="1"/>
  <c r="O39" i="5"/>
  <c r="O41" i="5" s="1"/>
  <c r="P39" i="5"/>
  <c r="P41" i="5" s="1"/>
  <c r="Q39" i="5"/>
  <c r="Q41" i="5" s="1"/>
  <c r="R39" i="5"/>
  <c r="S39" i="5"/>
  <c r="S41" i="5" s="1"/>
  <c r="T39" i="5"/>
  <c r="T41" i="5" s="1"/>
  <c r="U39" i="5"/>
  <c r="U41" i="5" s="1"/>
  <c r="V39" i="5"/>
  <c r="V41" i="5" s="1"/>
  <c r="W39" i="5"/>
  <c r="W41" i="5" s="1"/>
  <c r="X39" i="5"/>
  <c r="Y39" i="5"/>
  <c r="Y41" i="5" s="1"/>
  <c r="K33" i="5"/>
  <c r="K35" i="5" s="1"/>
  <c r="L33" i="5"/>
  <c r="L35" i="5" s="1"/>
  <c r="M33" i="5"/>
  <c r="M35" i="5" s="1"/>
  <c r="N33" i="5"/>
  <c r="N35" i="5" s="1"/>
  <c r="O33" i="5"/>
  <c r="O35" i="5" s="1"/>
  <c r="P33" i="5"/>
  <c r="P35" i="5" s="1"/>
  <c r="Q33" i="5"/>
  <c r="Q35" i="5" s="1"/>
  <c r="R33" i="5"/>
  <c r="S33" i="5"/>
  <c r="S35" i="5" s="1"/>
  <c r="T33" i="5"/>
  <c r="T35" i="5" s="1"/>
  <c r="U33" i="5"/>
  <c r="U35" i="5" s="1"/>
  <c r="V33" i="5"/>
  <c r="V35" i="5" s="1"/>
  <c r="W33" i="5"/>
  <c r="W35" i="5" s="1"/>
  <c r="X33" i="5"/>
  <c r="Y33" i="5"/>
  <c r="Y35" i="5" s="1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V67" i="4"/>
  <c r="W67" i="4"/>
  <c r="X67" i="4"/>
  <c r="Y67" i="4"/>
  <c r="K67" i="4"/>
  <c r="L67" i="4"/>
  <c r="M67" i="4"/>
  <c r="N67" i="4"/>
  <c r="O67" i="4"/>
  <c r="P67" i="4"/>
  <c r="Q67" i="4"/>
  <c r="R67" i="4"/>
  <c r="S67" i="4"/>
  <c r="T67" i="4"/>
  <c r="U67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V19" i="4"/>
  <c r="W19" i="4"/>
  <c r="X19" i="4"/>
  <c r="Y19" i="4"/>
  <c r="K19" i="4"/>
  <c r="L19" i="4"/>
  <c r="M19" i="4"/>
  <c r="N19" i="4"/>
  <c r="O19" i="4"/>
  <c r="P19" i="4"/>
  <c r="Q19" i="4"/>
  <c r="R19" i="4"/>
  <c r="S19" i="4"/>
  <c r="T19" i="4"/>
  <c r="U19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K13" i="4"/>
  <c r="K15" i="4" s="1"/>
  <c r="L13" i="4"/>
  <c r="L15" i="4" s="1"/>
  <c r="M13" i="4"/>
  <c r="M15" i="4" s="1"/>
  <c r="N13" i="4"/>
  <c r="N15" i="4" s="1"/>
  <c r="O13" i="4"/>
  <c r="O15" i="4" s="1"/>
  <c r="P13" i="4"/>
  <c r="P15" i="4" s="1"/>
  <c r="Q13" i="4"/>
  <c r="Q15" i="4" s="1"/>
  <c r="R13" i="4"/>
  <c r="S13" i="4"/>
  <c r="S15" i="4" s="1"/>
  <c r="T13" i="4"/>
  <c r="T15" i="4" s="1"/>
  <c r="U13" i="4"/>
  <c r="U15" i="4" s="1"/>
  <c r="V13" i="4"/>
  <c r="V15" i="4" s="1"/>
  <c r="W13" i="4"/>
  <c r="W15" i="4" s="1"/>
  <c r="X13" i="4"/>
  <c r="Y13" i="4"/>
  <c r="Y15" i="4" s="1"/>
  <c r="Y137" i="3"/>
  <c r="X137" i="3"/>
  <c r="W137" i="3"/>
  <c r="V137" i="3"/>
  <c r="U137" i="3"/>
  <c r="T137" i="3"/>
  <c r="S137" i="3"/>
  <c r="R137" i="3"/>
  <c r="Q137" i="3"/>
  <c r="P137" i="3"/>
  <c r="O137" i="3"/>
  <c r="N137" i="3"/>
  <c r="M137" i="3"/>
  <c r="L137" i="3"/>
  <c r="K137" i="3"/>
  <c r="Y131" i="3"/>
  <c r="X131" i="3"/>
  <c r="W131" i="3"/>
  <c r="V131" i="3"/>
  <c r="U131" i="3"/>
  <c r="T131" i="3"/>
  <c r="S131" i="3"/>
  <c r="R131" i="3"/>
  <c r="Q131" i="3"/>
  <c r="P131" i="3"/>
  <c r="O131" i="3"/>
  <c r="N131" i="3"/>
  <c r="M131" i="3"/>
  <c r="L131" i="3"/>
  <c r="K131" i="3"/>
  <c r="Y124" i="3"/>
  <c r="X124" i="3"/>
  <c r="W124" i="3"/>
  <c r="W126" i="3" s="1"/>
  <c r="V124" i="3"/>
  <c r="V126" i="3" s="1"/>
  <c r="U124" i="3"/>
  <c r="U126" i="3" s="1"/>
  <c r="T124" i="3"/>
  <c r="T126" i="3" s="1"/>
  <c r="S124" i="3"/>
  <c r="R124" i="3"/>
  <c r="Q124" i="3"/>
  <c r="Q126" i="3" s="1"/>
  <c r="P124" i="3"/>
  <c r="P126" i="3" s="1"/>
  <c r="O124" i="3"/>
  <c r="O126" i="3" s="1"/>
  <c r="N124" i="3"/>
  <c r="N126" i="3" s="1"/>
  <c r="M124" i="3"/>
  <c r="M126" i="3" s="1"/>
  <c r="L124" i="3"/>
  <c r="L126" i="3" s="1"/>
  <c r="K124" i="3"/>
  <c r="K126" i="3" s="1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Y97" i="3"/>
  <c r="X97" i="3"/>
  <c r="W97" i="3"/>
  <c r="W100" i="3" s="1"/>
  <c r="V97" i="3"/>
  <c r="V100" i="3" s="1"/>
  <c r="U97" i="3"/>
  <c r="U100" i="3" s="1"/>
  <c r="T97" i="3"/>
  <c r="T100" i="3" s="1"/>
  <c r="S97" i="3"/>
  <c r="R97" i="3"/>
  <c r="Q97" i="3"/>
  <c r="Q100" i="3" s="1"/>
  <c r="P97" i="3"/>
  <c r="P100" i="3" s="1"/>
  <c r="O97" i="3"/>
  <c r="O100" i="3" s="1"/>
  <c r="N97" i="3"/>
  <c r="N100" i="3" s="1"/>
  <c r="M97" i="3"/>
  <c r="M100" i="3" s="1"/>
  <c r="L97" i="3"/>
  <c r="L100" i="3" s="1"/>
  <c r="K97" i="3"/>
  <c r="K100" i="3" s="1"/>
  <c r="Y90" i="3"/>
  <c r="X90" i="3"/>
  <c r="W90" i="3"/>
  <c r="W92" i="3" s="1"/>
  <c r="V90" i="3"/>
  <c r="V92" i="3" s="1"/>
  <c r="U90" i="3"/>
  <c r="U92" i="3" s="1"/>
  <c r="T90" i="3"/>
  <c r="T92" i="3" s="1"/>
  <c r="S90" i="3"/>
  <c r="R90" i="3"/>
  <c r="Q90" i="3"/>
  <c r="Q92" i="3" s="1"/>
  <c r="P90" i="3"/>
  <c r="P92" i="3" s="1"/>
  <c r="O90" i="3"/>
  <c r="O92" i="3" s="1"/>
  <c r="N90" i="3"/>
  <c r="N92" i="3" s="1"/>
  <c r="M90" i="3"/>
  <c r="M92" i="3" s="1"/>
  <c r="L90" i="3"/>
  <c r="L92" i="3" s="1"/>
  <c r="K90" i="3"/>
  <c r="K92" i="3" s="1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Y62" i="3"/>
  <c r="X62" i="3"/>
  <c r="W62" i="3"/>
  <c r="W64" i="3" s="1"/>
  <c r="V62" i="3"/>
  <c r="V64" i="3" s="1"/>
  <c r="U62" i="3"/>
  <c r="U64" i="3" s="1"/>
  <c r="T62" i="3"/>
  <c r="T64" i="3" s="1"/>
  <c r="S62" i="3"/>
  <c r="R62" i="3"/>
  <c r="Q62" i="3"/>
  <c r="Q64" i="3" s="1"/>
  <c r="P62" i="3"/>
  <c r="P64" i="3" s="1"/>
  <c r="O62" i="3"/>
  <c r="O64" i="3" s="1"/>
  <c r="N62" i="3"/>
  <c r="N64" i="3" s="1"/>
  <c r="M62" i="3"/>
  <c r="M64" i="3" s="1"/>
  <c r="L62" i="3"/>
  <c r="L64" i="3" s="1"/>
  <c r="K62" i="3"/>
  <c r="K64" i="3" s="1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K37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Y46" i="4" l="1"/>
  <c r="Y47" i="4"/>
  <c r="Y34" i="4"/>
  <c r="S19" i="5"/>
  <c r="S15" i="5"/>
  <c r="S46" i="4"/>
  <c r="S34" i="4"/>
  <c r="S47" i="4"/>
  <c r="K34" i="4"/>
  <c r="K46" i="4"/>
  <c r="K47" i="4"/>
  <c r="U19" i="5"/>
  <c r="U15" i="5"/>
  <c r="M19" i="5"/>
  <c r="M15" i="5"/>
  <c r="R46" i="4"/>
  <c r="R34" i="4"/>
  <c r="R47" i="4"/>
  <c r="T19" i="5"/>
  <c r="T15" i="5"/>
  <c r="L19" i="5"/>
  <c r="L15" i="5"/>
  <c r="X46" i="4"/>
  <c r="X47" i="4"/>
  <c r="X34" i="4"/>
  <c r="P46" i="4"/>
  <c r="P47" i="4"/>
  <c r="P34" i="4"/>
  <c r="R19" i="5"/>
  <c r="R15" i="5"/>
  <c r="AZ15" i="5" s="1"/>
  <c r="Q46" i="4"/>
  <c r="Q34" i="4"/>
  <c r="Q47" i="4"/>
  <c r="K19" i="5"/>
  <c r="K15" i="5"/>
  <c r="W34" i="4"/>
  <c r="W46" i="4"/>
  <c r="W47" i="4"/>
  <c r="O34" i="4"/>
  <c r="O47" i="4"/>
  <c r="O46" i="4"/>
  <c r="Y19" i="5"/>
  <c r="Y15" i="5"/>
  <c r="Q19" i="5"/>
  <c r="Q15" i="5"/>
  <c r="V47" i="4"/>
  <c r="V46" i="4"/>
  <c r="V34" i="4"/>
  <c r="N47" i="4"/>
  <c r="N46" i="4"/>
  <c r="N34" i="4"/>
  <c r="X19" i="5"/>
  <c r="X15" i="5"/>
  <c r="P19" i="5"/>
  <c r="P15" i="5"/>
  <c r="U34" i="4"/>
  <c r="U47" i="4"/>
  <c r="U46" i="4"/>
  <c r="M47" i="4"/>
  <c r="M46" i="4"/>
  <c r="M34" i="4"/>
  <c r="W19" i="5"/>
  <c r="W15" i="5"/>
  <c r="O19" i="5"/>
  <c r="O15" i="5"/>
  <c r="T34" i="4"/>
  <c r="T46" i="4"/>
  <c r="T47" i="4"/>
  <c r="L34" i="4"/>
  <c r="L47" i="4"/>
  <c r="L46" i="4"/>
  <c r="V19" i="5"/>
  <c r="V15" i="5"/>
  <c r="N19" i="5"/>
  <c r="N15" i="5"/>
  <c r="O23" i="4"/>
  <c r="O21" i="4"/>
  <c r="V21" i="4"/>
  <c r="V23" i="4"/>
  <c r="N23" i="4"/>
  <c r="N21" i="4"/>
  <c r="AZ67" i="4"/>
  <c r="AZ108" i="3"/>
  <c r="S23" i="4"/>
  <c r="S21" i="4"/>
  <c r="K21" i="4"/>
  <c r="K23" i="4"/>
  <c r="AZ69" i="4"/>
  <c r="U21" i="4"/>
  <c r="U23" i="4"/>
  <c r="AZ13" i="4"/>
  <c r="R15" i="4"/>
  <c r="AZ15" i="4" s="1"/>
  <c r="T23" i="4"/>
  <c r="T21" i="4"/>
  <c r="X15" i="4"/>
  <c r="AZ19" i="4"/>
  <c r="R23" i="4"/>
  <c r="R21" i="4"/>
  <c r="Y23" i="4"/>
  <c r="Y21" i="4"/>
  <c r="Q23" i="4"/>
  <c r="Q21" i="4"/>
  <c r="X21" i="4"/>
  <c r="X23" i="4"/>
  <c r="AZ62" i="4"/>
  <c r="M21" i="4"/>
  <c r="M23" i="4"/>
  <c r="L21" i="4"/>
  <c r="L23" i="4"/>
  <c r="AZ32" i="3"/>
  <c r="AZ39" i="3"/>
  <c r="AZ86" i="3"/>
  <c r="AZ123" i="3"/>
  <c r="P21" i="4"/>
  <c r="P23" i="4"/>
  <c r="W23" i="4"/>
  <c r="W21" i="4"/>
  <c r="AZ27" i="5"/>
  <c r="AZ120" i="5"/>
  <c r="AZ130" i="5"/>
  <c r="AZ32" i="4"/>
  <c r="AZ49" i="4"/>
  <c r="AZ12" i="4"/>
  <c r="R64" i="3"/>
  <c r="AZ62" i="3"/>
  <c r="X92" i="3"/>
  <c r="AZ57" i="3"/>
  <c r="AZ80" i="3"/>
  <c r="R100" i="3"/>
  <c r="AZ97" i="3"/>
  <c r="AZ121" i="3"/>
  <c r="X126" i="3"/>
  <c r="AZ137" i="3"/>
  <c r="AZ50" i="3"/>
  <c r="X64" i="3"/>
  <c r="AZ75" i="3"/>
  <c r="R92" i="3"/>
  <c r="AZ90" i="3"/>
  <c r="AZ119" i="3"/>
  <c r="AZ131" i="3"/>
  <c r="AZ41" i="3"/>
  <c r="AZ70" i="3"/>
  <c r="AZ88" i="3"/>
  <c r="X100" i="3"/>
  <c r="AZ117" i="3"/>
  <c r="R126" i="3"/>
  <c r="AZ124" i="3"/>
  <c r="AZ102" i="5"/>
  <c r="X41" i="5"/>
  <c r="V58" i="5"/>
  <c r="V57" i="5"/>
  <c r="N57" i="5"/>
  <c r="N58" i="5"/>
  <c r="U81" i="5"/>
  <c r="U82" i="5"/>
  <c r="M81" i="5"/>
  <c r="M82" i="5"/>
  <c r="AZ25" i="5"/>
  <c r="X35" i="5"/>
  <c r="U58" i="5"/>
  <c r="U57" i="5"/>
  <c r="M58" i="5"/>
  <c r="M57" i="5"/>
  <c r="T81" i="5"/>
  <c r="T82" i="5"/>
  <c r="L81" i="5"/>
  <c r="L82" i="5"/>
  <c r="AZ107" i="5"/>
  <c r="R109" i="5"/>
  <c r="AZ109" i="5" s="1"/>
  <c r="L57" i="5"/>
  <c r="L58" i="5"/>
  <c r="K81" i="5"/>
  <c r="K82" i="5"/>
  <c r="AZ13" i="5"/>
  <c r="S57" i="5"/>
  <c r="S58" i="5"/>
  <c r="X109" i="5"/>
  <c r="AZ12" i="5"/>
  <c r="AZ55" i="5"/>
  <c r="R58" i="5"/>
  <c r="R57" i="5"/>
  <c r="Y81" i="5"/>
  <c r="Y82" i="5"/>
  <c r="Q81" i="5"/>
  <c r="Q82" i="5"/>
  <c r="AZ23" i="5"/>
  <c r="AZ46" i="5"/>
  <c r="R51" i="5"/>
  <c r="AZ51" i="5" s="1"/>
  <c r="Y57" i="5"/>
  <c r="Y58" i="5"/>
  <c r="Q58" i="5"/>
  <c r="Q57" i="5"/>
  <c r="X81" i="5"/>
  <c r="X82" i="5"/>
  <c r="P81" i="5"/>
  <c r="P82" i="5"/>
  <c r="T57" i="5"/>
  <c r="T58" i="5"/>
  <c r="S81" i="5"/>
  <c r="S82" i="5"/>
  <c r="K58" i="5"/>
  <c r="K57" i="5"/>
  <c r="AZ39" i="5"/>
  <c r="R41" i="5"/>
  <c r="AZ41" i="5" s="1"/>
  <c r="X57" i="5"/>
  <c r="X58" i="5"/>
  <c r="P57" i="5"/>
  <c r="P58" i="5"/>
  <c r="W81" i="5"/>
  <c r="W82" i="5"/>
  <c r="O81" i="5"/>
  <c r="O82" i="5"/>
  <c r="AZ79" i="5"/>
  <c r="R81" i="5"/>
  <c r="R82" i="5"/>
  <c r="AZ33" i="5"/>
  <c r="R35" i="5"/>
  <c r="AZ35" i="5" s="1"/>
  <c r="X51" i="5"/>
  <c r="W57" i="5"/>
  <c r="W58" i="5"/>
  <c r="O57" i="5"/>
  <c r="O58" i="5"/>
  <c r="V81" i="5"/>
  <c r="V82" i="5"/>
  <c r="N81" i="5"/>
  <c r="N82" i="5"/>
  <c r="R122" i="5"/>
  <c r="AZ122" i="5" s="1"/>
  <c r="X122" i="5"/>
  <c r="U133" i="3"/>
  <c r="U135" i="3"/>
  <c r="N133" i="3"/>
  <c r="N135" i="3"/>
  <c r="V135" i="3"/>
  <c r="V133" i="3"/>
  <c r="Y64" i="3"/>
  <c r="O133" i="3"/>
  <c r="O135" i="3"/>
  <c r="W133" i="3"/>
  <c r="W135" i="3"/>
  <c r="Y100" i="3"/>
  <c r="P133" i="3"/>
  <c r="P135" i="3"/>
  <c r="X133" i="3"/>
  <c r="X135" i="3"/>
  <c r="S64" i="3"/>
  <c r="Y92" i="3"/>
  <c r="Q133" i="3"/>
  <c r="Q135" i="3"/>
  <c r="Y133" i="3"/>
  <c r="Y135" i="3"/>
  <c r="S100" i="3"/>
  <c r="Y126" i="3"/>
  <c r="R133" i="3"/>
  <c r="R135" i="3"/>
  <c r="S92" i="3"/>
  <c r="K133" i="3"/>
  <c r="K135" i="3"/>
  <c r="S135" i="3"/>
  <c r="S133" i="3"/>
  <c r="M133" i="3"/>
  <c r="M135" i="3"/>
  <c r="S126" i="3"/>
  <c r="L133" i="3"/>
  <c r="L135" i="3"/>
  <c r="T133" i="3"/>
  <c r="T135" i="3"/>
  <c r="K24" i="3"/>
  <c r="L24" i="3"/>
  <c r="M24" i="3"/>
  <c r="N24" i="3"/>
  <c r="O24" i="3"/>
  <c r="P24" i="3"/>
  <c r="Q24" i="3"/>
  <c r="R24" i="3"/>
  <c r="S24" i="3"/>
  <c r="T24" i="3"/>
  <c r="U24" i="3"/>
  <c r="K12" i="3"/>
  <c r="K9" i="3" s="1"/>
  <c r="L12" i="3"/>
  <c r="L9" i="3" s="1"/>
  <c r="M12" i="3"/>
  <c r="M9" i="3" s="1"/>
  <c r="N12" i="3"/>
  <c r="N9" i="3" s="1"/>
  <c r="O12" i="3"/>
  <c r="O9" i="3" s="1"/>
  <c r="P12" i="3"/>
  <c r="P9" i="3" s="1"/>
  <c r="Q12" i="3"/>
  <c r="Q9" i="3" s="1"/>
  <c r="R12" i="3"/>
  <c r="S12" i="3"/>
  <c r="T12" i="3"/>
  <c r="T9" i="3" s="1"/>
  <c r="U12" i="3"/>
  <c r="U9" i="3" s="1"/>
  <c r="J12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AZ19" i="5" l="1"/>
  <c r="AZ34" i="4"/>
  <c r="AZ47" i="4"/>
  <c r="L29" i="3"/>
  <c r="L28" i="3"/>
  <c r="L26" i="3"/>
  <c r="O29" i="3"/>
  <c r="O28" i="3"/>
  <c r="O26" i="3"/>
  <c r="N26" i="3"/>
  <c r="N28" i="3"/>
  <c r="N29" i="3"/>
  <c r="M28" i="3"/>
  <c r="M29" i="3"/>
  <c r="M26" i="3"/>
  <c r="S29" i="3"/>
  <c r="S26" i="3"/>
  <c r="S28" i="3"/>
  <c r="K29" i="3"/>
  <c r="K26" i="3"/>
  <c r="K28" i="3"/>
  <c r="R26" i="3"/>
  <c r="R29" i="3"/>
  <c r="R28" i="3"/>
  <c r="Q26" i="3"/>
  <c r="Q29" i="3"/>
  <c r="Q28" i="3"/>
  <c r="AZ21" i="4"/>
  <c r="U28" i="3"/>
  <c r="U26" i="3"/>
  <c r="U29" i="3"/>
  <c r="T28" i="3"/>
  <c r="T26" i="3"/>
  <c r="T29" i="3"/>
  <c r="P29" i="3"/>
  <c r="P28" i="3"/>
  <c r="P26" i="3"/>
  <c r="AZ23" i="4"/>
  <c r="AZ133" i="3"/>
  <c r="AZ92" i="3"/>
  <c r="AZ126" i="3"/>
  <c r="AZ100" i="3"/>
  <c r="AZ64" i="3"/>
  <c r="AZ13" i="3"/>
  <c r="AZ135" i="3"/>
  <c r="R9" i="3"/>
  <c r="AZ57" i="5"/>
  <c r="AZ58" i="5"/>
  <c r="AZ82" i="5"/>
  <c r="AZ81" i="5"/>
  <c r="U15" i="3"/>
  <c r="M15" i="3"/>
  <c r="N15" i="3"/>
  <c r="L15" i="3"/>
  <c r="S15" i="3"/>
  <c r="K15" i="3"/>
  <c r="V15" i="3"/>
  <c r="R15" i="3"/>
  <c r="Y15" i="3"/>
  <c r="T15" i="3"/>
  <c r="Q15" i="3"/>
  <c r="X15" i="3"/>
  <c r="P15" i="3"/>
  <c r="W15" i="3"/>
  <c r="O15" i="3"/>
  <c r="S9" i="3"/>
  <c r="O9" i="4"/>
  <c r="U9" i="4"/>
  <c r="T9" i="5"/>
  <c r="R9" i="5"/>
  <c r="K9" i="4"/>
  <c r="O9" i="5"/>
  <c r="N9" i="5"/>
  <c r="Q9" i="4"/>
  <c r="S9" i="4"/>
  <c r="M9" i="4"/>
  <c r="M9" i="5"/>
  <c r="N9" i="4"/>
  <c r="Q9" i="5"/>
  <c r="K9" i="5"/>
  <c r="U9" i="5"/>
  <c r="S9" i="5"/>
  <c r="L9" i="4"/>
  <c r="P9" i="5"/>
  <c r="P9" i="4"/>
  <c r="R9" i="4"/>
  <c r="T9" i="4"/>
  <c r="L9" i="5"/>
  <c r="E48" i="5"/>
  <c r="E51" i="4"/>
  <c r="F108" i="3"/>
  <c r="F117" i="3"/>
  <c r="F119" i="3"/>
  <c r="AW118" i="3"/>
  <c r="E43" i="3"/>
  <c r="AX43" i="3" s="1"/>
  <c r="D136" i="5"/>
  <c r="E135" i="5"/>
  <c r="E134" i="5"/>
  <c r="E133" i="5"/>
  <c r="A133" i="5"/>
  <c r="A134" i="5" s="1"/>
  <c r="E132" i="5"/>
  <c r="AV130" i="5"/>
  <c r="AU130" i="5"/>
  <c r="AT130" i="5"/>
  <c r="AS130" i="5"/>
  <c r="AR130" i="5"/>
  <c r="AO130" i="5"/>
  <c r="AN130" i="5"/>
  <c r="AM130" i="5"/>
  <c r="AK130" i="5"/>
  <c r="AJ130" i="5"/>
  <c r="AI130" i="5"/>
  <c r="AH130" i="5"/>
  <c r="AG130" i="5"/>
  <c r="AF130" i="5"/>
  <c r="AE130" i="5"/>
  <c r="AD130" i="5"/>
  <c r="AC130" i="5"/>
  <c r="AB130" i="5"/>
  <c r="AA130" i="5"/>
  <c r="Z130" i="5"/>
  <c r="J130" i="5"/>
  <c r="I130" i="5"/>
  <c r="H130" i="5"/>
  <c r="G130" i="5"/>
  <c r="F130" i="5"/>
  <c r="D129" i="5"/>
  <c r="E128" i="5"/>
  <c r="AX128" i="5" s="1"/>
  <c r="E127" i="5"/>
  <c r="AX127" i="5" s="1"/>
  <c r="E126" i="5"/>
  <c r="AX126" i="5" s="1"/>
  <c r="E125" i="5"/>
  <c r="AX125" i="5" s="1"/>
  <c r="E124" i="5"/>
  <c r="AX124" i="5" s="1"/>
  <c r="E123" i="5"/>
  <c r="AX123" i="5" s="1"/>
  <c r="A123" i="5"/>
  <c r="A124" i="5" s="1"/>
  <c r="A125" i="5" s="1"/>
  <c r="A126" i="5" s="1"/>
  <c r="A127" i="5" s="1"/>
  <c r="AV120" i="5"/>
  <c r="AV122" i="5" s="1"/>
  <c r="AU120" i="5"/>
  <c r="AU122" i="5" s="1"/>
  <c r="AT120" i="5"/>
  <c r="AT122" i="5" s="1"/>
  <c r="AS120" i="5"/>
  <c r="AS122" i="5" s="1"/>
  <c r="AR120" i="5"/>
  <c r="AR122" i="5" s="1"/>
  <c r="AO120" i="5"/>
  <c r="AO122" i="5" s="1"/>
  <c r="AN120" i="5"/>
  <c r="AN122" i="5" s="1"/>
  <c r="AM120" i="5"/>
  <c r="AM122" i="5" s="1"/>
  <c r="AK120" i="5"/>
  <c r="AK122" i="5" s="1"/>
  <c r="AJ120" i="5"/>
  <c r="AJ122" i="5" s="1"/>
  <c r="AI120" i="5"/>
  <c r="AI122" i="5" s="1"/>
  <c r="AH120" i="5"/>
  <c r="AG120" i="5"/>
  <c r="AG122" i="5" s="1"/>
  <c r="AF120" i="5"/>
  <c r="AF122" i="5" s="1"/>
  <c r="AE120" i="5"/>
  <c r="AE122" i="5" s="1"/>
  <c r="AD120" i="5"/>
  <c r="AD122" i="5" s="1"/>
  <c r="AC120" i="5"/>
  <c r="AC122" i="5" s="1"/>
  <c r="AB120" i="5"/>
  <c r="AA120" i="5"/>
  <c r="AA122" i="5" s="1"/>
  <c r="Z120" i="5"/>
  <c r="J120" i="5"/>
  <c r="J122" i="5" s="1"/>
  <c r="I120" i="5"/>
  <c r="I122" i="5" s="1"/>
  <c r="H120" i="5"/>
  <c r="H122" i="5" s="1"/>
  <c r="G120" i="5"/>
  <c r="G122" i="5" s="1"/>
  <c r="F120" i="5"/>
  <c r="D119" i="5"/>
  <c r="E118" i="5"/>
  <c r="E117" i="5"/>
  <c r="E116" i="5"/>
  <c r="E115" i="5"/>
  <c r="E114" i="5"/>
  <c r="E113" i="5"/>
  <c r="E112" i="5"/>
  <c r="E111" i="5"/>
  <c r="E110" i="5"/>
  <c r="A110" i="5"/>
  <c r="A111" i="5" s="1"/>
  <c r="A112" i="5" s="1"/>
  <c r="A113" i="5" s="1"/>
  <c r="A114" i="5" s="1"/>
  <c r="A115" i="5" s="1"/>
  <c r="A116" i="5" s="1"/>
  <c r="AV107" i="5"/>
  <c r="AV109" i="5" s="1"/>
  <c r="AU107" i="5"/>
  <c r="AU109" i="5" s="1"/>
  <c r="AT107" i="5"/>
  <c r="AT109" i="5" s="1"/>
  <c r="AS107" i="5"/>
  <c r="AS109" i="5" s="1"/>
  <c r="AR107" i="5"/>
  <c r="AR109" i="5" s="1"/>
  <c r="AO107" i="5"/>
  <c r="AO109" i="5" s="1"/>
  <c r="AN107" i="5"/>
  <c r="AN109" i="5" s="1"/>
  <c r="AM107" i="5"/>
  <c r="AM109" i="5" s="1"/>
  <c r="AK107" i="5"/>
  <c r="AK109" i="5" s="1"/>
  <c r="AJ107" i="5"/>
  <c r="AJ109" i="5" s="1"/>
  <c r="AI107" i="5"/>
  <c r="AI109" i="5" s="1"/>
  <c r="AH107" i="5"/>
  <c r="AG107" i="5"/>
  <c r="AG109" i="5" s="1"/>
  <c r="AF107" i="5"/>
  <c r="AF109" i="5" s="1"/>
  <c r="AE107" i="5"/>
  <c r="AE109" i="5" s="1"/>
  <c r="AD107" i="5"/>
  <c r="AD109" i="5" s="1"/>
  <c r="AC107" i="5"/>
  <c r="AC109" i="5" s="1"/>
  <c r="AB107" i="5"/>
  <c r="AA107" i="5"/>
  <c r="AA109" i="5" s="1"/>
  <c r="Z107" i="5"/>
  <c r="J107" i="5"/>
  <c r="J109" i="5" s="1"/>
  <c r="I107" i="5"/>
  <c r="I109" i="5" s="1"/>
  <c r="H107" i="5"/>
  <c r="H109" i="5" s="1"/>
  <c r="G107" i="5"/>
  <c r="G109" i="5" s="1"/>
  <c r="F107" i="5"/>
  <c r="D106" i="5"/>
  <c r="E105" i="5"/>
  <c r="A105" i="5"/>
  <c r="E104" i="5"/>
  <c r="AV102" i="5"/>
  <c r="AU102" i="5"/>
  <c r="AT102" i="5"/>
  <c r="AS102" i="5"/>
  <c r="AR102" i="5"/>
  <c r="AO102" i="5"/>
  <c r="AN102" i="5"/>
  <c r="AM102" i="5"/>
  <c r="AK102" i="5"/>
  <c r="AJ102" i="5"/>
  <c r="AI102" i="5"/>
  <c r="AH102" i="5"/>
  <c r="AG102" i="5"/>
  <c r="AF102" i="5"/>
  <c r="AE102" i="5"/>
  <c r="AD102" i="5"/>
  <c r="AC102" i="5"/>
  <c r="AB102" i="5"/>
  <c r="AA102" i="5"/>
  <c r="Z102" i="5"/>
  <c r="J102" i="5"/>
  <c r="I102" i="5"/>
  <c r="H102" i="5"/>
  <c r="G102" i="5"/>
  <c r="F102" i="5"/>
  <c r="D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A82" i="5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V79" i="5"/>
  <c r="AU79" i="5"/>
  <c r="AT79" i="5"/>
  <c r="AS79" i="5"/>
  <c r="AR79" i="5"/>
  <c r="AO79" i="5"/>
  <c r="AN79" i="5"/>
  <c r="AM79" i="5"/>
  <c r="AK79" i="5"/>
  <c r="AJ79" i="5"/>
  <c r="AI79" i="5"/>
  <c r="AH79" i="5"/>
  <c r="AG79" i="5"/>
  <c r="AF79" i="5"/>
  <c r="AE79" i="5"/>
  <c r="AD79" i="5"/>
  <c r="AC79" i="5"/>
  <c r="AB79" i="5"/>
  <c r="AA79" i="5"/>
  <c r="Z79" i="5"/>
  <c r="J79" i="5"/>
  <c r="I79" i="5"/>
  <c r="H79" i="5"/>
  <c r="G79" i="5"/>
  <c r="F79" i="5"/>
  <c r="D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A58" i="5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V55" i="5"/>
  <c r="AU55" i="5"/>
  <c r="AT55" i="5"/>
  <c r="AS55" i="5"/>
  <c r="AR55" i="5"/>
  <c r="AO55" i="5"/>
  <c r="AN55" i="5"/>
  <c r="AM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J55" i="5"/>
  <c r="I55" i="5"/>
  <c r="H55" i="5"/>
  <c r="G55" i="5"/>
  <c r="F55" i="5"/>
  <c r="D54" i="5"/>
  <c r="E53" i="5"/>
  <c r="E52" i="5"/>
  <c r="E50" i="5"/>
  <c r="E49" i="5"/>
  <c r="A49" i="5"/>
  <c r="A50" i="5" s="1"/>
  <c r="A51" i="5" s="1"/>
  <c r="A52" i="5" s="1"/>
  <c r="AV46" i="5"/>
  <c r="AV51" i="5" s="1"/>
  <c r="AU46" i="5"/>
  <c r="AU51" i="5" s="1"/>
  <c r="AT46" i="5"/>
  <c r="AT51" i="5" s="1"/>
  <c r="AS46" i="5"/>
  <c r="AS51" i="5" s="1"/>
  <c r="AR46" i="5"/>
  <c r="AR51" i="5" s="1"/>
  <c r="AO46" i="5"/>
  <c r="AO51" i="5" s="1"/>
  <c r="AN46" i="5"/>
  <c r="AN51" i="5" s="1"/>
  <c r="AM46" i="5"/>
  <c r="AM51" i="5" s="1"/>
  <c r="AK46" i="5"/>
  <c r="AK51" i="5" s="1"/>
  <c r="AJ46" i="5"/>
  <c r="AJ51" i="5" s="1"/>
  <c r="AI46" i="5"/>
  <c r="AI51" i="5" s="1"/>
  <c r="AH46" i="5"/>
  <c r="AG46" i="5"/>
  <c r="AG51" i="5" s="1"/>
  <c r="AF46" i="5"/>
  <c r="AF51" i="5" s="1"/>
  <c r="AE46" i="5"/>
  <c r="AE51" i="5" s="1"/>
  <c r="AD46" i="5"/>
  <c r="AD51" i="5" s="1"/>
  <c r="AC46" i="5"/>
  <c r="AC51" i="5" s="1"/>
  <c r="AB46" i="5"/>
  <c r="AA46" i="5"/>
  <c r="AA51" i="5" s="1"/>
  <c r="Z46" i="5"/>
  <c r="J46" i="5"/>
  <c r="J51" i="5" s="1"/>
  <c r="I46" i="5"/>
  <c r="I51" i="5" s="1"/>
  <c r="H46" i="5"/>
  <c r="H51" i="5" s="1"/>
  <c r="G46" i="5"/>
  <c r="G51" i="5" s="1"/>
  <c r="F46" i="5"/>
  <c r="D45" i="5"/>
  <c r="E44" i="5"/>
  <c r="E43" i="5"/>
  <c r="E42" i="5"/>
  <c r="A42" i="5"/>
  <c r="A43" i="5" s="1"/>
  <c r="A44" i="5" s="1"/>
  <c r="AV39" i="5"/>
  <c r="AV41" i="5" s="1"/>
  <c r="AU39" i="5"/>
  <c r="AU41" i="5" s="1"/>
  <c r="AT39" i="5"/>
  <c r="AT41" i="5" s="1"/>
  <c r="AS39" i="5"/>
  <c r="AS41" i="5" s="1"/>
  <c r="AR39" i="5"/>
  <c r="AR41" i="5" s="1"/>
  <c r="AO39" i="5"/>
  <c r="AO41" i="5" s="1"/>
  <c r="AN39" i="5"/>
  <c r="AN41" i="5" s="1"/>
  <c r="AM39" i="5"/>
  <c r="AM41" i="5" s="1"/>
  <c r="AK39" i="5"/>
  <c r="AK41" i="5" s="1"/>
  <c r="AJ39" i="5"/>
  <c r="AJ41" i="5" s="1"/>
  <c r="AI39" i="5"/>
  <c r="AI41" i="5" s="1"/>
  <c r="AH39" i="5"/>
  <c r="AG39" i="5"/>
  <c r="AG41" i="5" s="1"/>
  <c r="AF39" i="5"/>
  <c r="AF41" i="5" s="1"/>
  <c r="AE39" i="5"/>
  <c r="AE41" i="5" s="1"/>
  <c r="AD39" i="5"/>
  <c r="AD41" i="5" s="1"/>
  <c r="AC39" i="5"/>
  <c r="AC41" i="5" s="1"/>
  <c r="AB39" i="5"/>
  <c r="AA39" i="5"/>
  <c r="AA41" i="5" s="1"/>
  <c r="Z39" i="5"/>
  <c r="J39" i="5"/>
  <c r="J41" i="5" s="1"/>
  <c r="I39" i="5"/>
  <c r="I41" i="5" s="1"/>
  <c r="H39" i="5"/>
  <c r="H41" i="5" s="1"/>
  <c r="G39" i="5"/>
  <c r="G41" i="5" s="1"/>
  <c r="F39" i="5"/>
  <c r="D38" i="5"/>
  <c r="E37" i="5"/>
  <c r="E36" i="5"/>
  <c r="A36" i="5"/>
  <c r="AV33" i="5"/>
  <c r="AV35" i="5" s="1"/>
  <c r="AU33" i="5"/>
  <c r="AU35" i="5" s="1"/>
  <c r="AT33" i="5"/>
  <c r="AT35" i="5" s="1"/>
  <c r="AS33" i="5"/>
  <c r="AS35" i="5" s="1"/>
  <c r="AR33" i="5"/>
  <c r="AR35" i="5" s="1"/>
  <c r="AO33" i="5"/>
  <c r="AO35" i="5" s="1"/>
  <c r="AN33" i="5"/>
  <c r="AN35" i="5" s="1"/>
  <c r="AM33" i="5"/>
  <c r="AM35" i="5" s="1"/>
  <c r="AK33" i="5"/>
  <c r="AK35" i="5" s="1"/>
  <c r="AJ33" i="5"/>
  <c r="AJ35" i="5" s="1"/>
  <c r="AI33" i="5"/>
  <c r="AI35" i="5" s="1"/>
  <c r="AH33" i="5"/>
  <c r="AG33" i="5"/>
  <c r="AG35" i="5" s="1"/>
  <c r="AF33" i="5"/>
  <c r="AF35" i="5" s="1"/>
  <c r="AE33" i="5"/>
  <c r="AE35" i="5" s="1"/>
  <c r="AD33" i="5"/>
  <c r="AD35" i="5" s="1"/>
  <c r="AC33" i="5"/>
  <c r="AC35" i="5" s="1"/>
  <c r="AB33" i="5"/>
  <c r="AA33" i="5"/>
  <c r="AA35" i="5" s="1"/>
  <c r="Z33" i="5"/>
  <c r="J33" i="5"/>
  <c r="J35" i="5" s="1"/>
  <c r="I33" i="5"/>
  <c r="I35" i="5" s="1"/>
  <c r="H33" i="5"/>
  <c r="H35" i="5" s="1"/>
  <c r="G33" i="5"/>
  <c r="G35" i="5" s="1"/>
  <c r="F33" i="5"/>
  <c r="D32" i="5"/>
  <c r="E31" i="5"/>
  <c r="E30" i="5"/>
  <c r="A30" i="5"/>
  <c r="A31" i="5" s="1"/>
  <c r="E29" i="5"/>
  <c r="AV27" i="5"/>
  <c r="AU27" i="5"/>
  <c r="AT27" i="5"/>
  <c r="AS27" i="5"/>
  <c r="AR27" i="5"/>
  <c r="AO27" i="5"/>
  <c r="AN27" i="5"/>
  <c r="AM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J27" i="5"/>
  <c r="I27" i="5"/>
  <c r="H27" i="5"/>
  <c r="G27" i="5"/>
  <c r="F27" i="5"/>
  <c r="AV25" i="5"/>
  <c r="AU25" i="5"/>
  <c r="AT25" i="5"/>
  <c r="AS25" i="5"/>
  <c r="AR25" i="5"/>
  <c r="AO25" i="5"/>
  <c r="AN25" i="5"/>
  <c r="AM25" i="5"/>
  <c r="AK25" i="5"/>
  <c r="AJ25" i="5"/>
  <c r="AI25" i="5"/>
  <c r="AH25" i="5"/>
  <c r="AG25" i="5"/>
  <c r="AF25" i="5"/>
  <c r="AE25" i="5"/>
  <c r="AD25" i="5"/>
  <c r="AC25" i="5"/>
  <c r="AB25" i="5"/>
  <c r="AA25" i="5"/>
  <c r="Z25" i="5"/>
  <c r="J25" i="5"/>
  <c r="I25" i="5"/>
  <c r="H25" i="5"/>
  <c r="G25" i="5"/>
  <c r="F25" i="5"/>
  <c r="E25" i="5"/>
  <c r="AX25" i="5" s="1"/>
  <c r="AV23" i="5"/>
  <c r="AU23" i="5"/>
  <c r="AT23" i="5"/>
  <c r="AS23" i="5"/>
  <c r="AR23" i="5"/>
  <c r="AO23" i="5"/>
  <c r="AN23" i="5"/>
  <c r="AM23" i="5"/>
  <c r="AK23" i="5"/>
  <c r="AJ23" i="5"/>
  <c r="AI23" i="5"/>
  <c r="AH23" i="5"/>
  <c r="AG23" i="5"/>
  <c r="AF23" i="5"/>
  <c r="AE23" i="5"/>
  <c r="AD23" i="5"/>
  <c r="AC23" i="5"/>
  <c r="AB23" i="5"/>
  <c r="AA23" i="5"/>
  <c r="Z23" i="5"/>
  <c r="J23" i="5"/>
  <c r="I23" i="5"/>
  <c r="H23" i="5"/>
  <c r="G23" i="5"/>
  <c r="F23" i="5"/>
  <c r="D22" i="5"/>
  <c r="D23" i="5" s="1"/>
  <c r="E21" i="5"/>
  <c r="E20" i="5"/>
  <c r="E18" i="5"/>
  <c r="E17" i="5"/>
  <c r="E16" i="5"/>
  <c r="A16" i="5"/>
  <c r="A17" i="5" s="1"/>
  <c r="A18" i="5" s="1"/>
  <c r="AV13" i="5"/>
  <c r="AU13" i="5"/>
  <c r="AT13" i="5"/>
  <c r="AS13" i="5"/>
  <c r="AO13" i="5"/>
  <c r="AN13" i="5"/>
  <c r="AM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J13" i="5"/>
  <c r="I13" i="5"/>
  <c r="H13" i="5"/>
  <c r="G13" i="5"/>
  <c r="F13" i="5"/>
  <c r="F19" i="5" s="1"/>
  <c r="AV12" i="5"/>
  <c r="AU12" i="5"/>
  <c r="AT12" i="5"/>
  <c r="AS12" i="5"/>
  <c r="AR12" i="5"/>
  <c r="AO12" i="5"/>
  <c r="AN12" i="5"/>
  <c r="AM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J12" i="5"/>
  <c r="I12" i="5"/>
  <c r="H12" i="5"/>
  <c r="G12" i="5"/>
  <c r="F12" i="5"/>
  <c r="E12" i="5"/>
  <c r="AX12" i="5" s="1"/>
  <c r="A12" i="5"/>
  <c r="E5" i="5"/>
  <c r="A1" i="5"/>
  <c r="AV69" i="4"/>
  <c r="AU69" i="4"/>
  <c r="AT69" i="4"/>
  <c r="AS69" i="4"/>
  <c r="AR69" i="4"/>
  <c r="AO69" i="4"/>
  <c r="AN69" i="4"/>
  <c r="AM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J69" i="4"/>
  <c r="I69" i="4"/>
  <c r="H69" i="4"/>
  <c r="G69" i="4"/>
  <c r="F69" i="4"/>
  <c r="E69" i="4"/>
  <c r="AX69" i="4" s="1"/>
  <c r="AW68" i="4"/>
  <c r="A68" i="4"/>
  <c r="AV67" i="4"/>
  <c r="AU67" i="4"/>
  <c r="AT67" i="4"/>
  <c r="AS67" i="4"/>
  <c r="AR67" i="4"/>
  <c r="AO67" i="4"/>
  <c r="AN67" i="4"/>
  <c r="AM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J67" i="4"/>
  <c r="I67" i="4"/>
  <c r="H67" i="4"/>
  <c r="G67" i="4"/>
  <c r="F67" i="4"/>
  <c r="D66" i="4"/>
  <c r="E65" i="4"/>
  <c r="A65" i="4"/>
  <c r="A63" i="4" s="1"/>
  <c r="E64" i="4"/>
  <c r="AW63" i="4"/>
  <c r="AV62" i="4"/>
  <c r="AU62" i="4"/>
  <c r="AT62" i="4"/>
  <c r="AS62" i="4"/>
  <c r="AR62" i="4"/>
  <c r="AO62" i="4"/>
  <c r="AN62" i="4"/>
  <c r="AM62" i="4"/>
  <c r="AK62" i="4"/>
  <c r="AJ62" i="4"/>
  <c r="AI62" i="4"/>
  <c r="AH62" i="4"/>
  <c r="AG62" i="4"/>
  <c r="AF62" i="4"/>
  <c r="AE62" i="4"/>
  <c r="AD62" i="4"/>
  <c r="AC62" i="4"/>
  <c r="AB62" i="4"/>
  <c r="AA62" i="4"/>
  <c r="Z62" i="4"/>
  <c r="J62" i="4"/>
  <c r="I62" i="4"/>
  <c r="H62" i="4"/>
  <c r="G62" i="4"/>
  <c r="F62" i="4"/>
  <c r="D61" i="4"/>
  <c r="E60" i="4"/>
  <c r="E59" i="4"/>
  <c r="E58" i="4"/>
  <c r="E57" i="4"/>
  <c r="E56" i="4"/>
  <c r="E55" i="4"/>
  <c r="E54" i="4"/>
  <c r="E53" i="4"/>
  <c r="E52" i="4"/>
  <c r="A52" i="4"/>
  <c r="A53" i="4" s="1"/>
  <c r="A54" i="4" s="1"/>
  <c r="A55" i="4" s="1"/>
  <c r="A56" i="4" s="1"/>
  <c r="AW50" i="4"/>
  <c r="AV49" i="4"/>
  <c r="AU49" i="4"/>
  <c r="AT49" i="4"/>
  <c r="AS49" i="4"/>
  <c r="AR49" i="4"/>
  <c r="AO49" i="4"/>
  <c r="AN49" i="4"/>
  <c r="AM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J49" i="4"/>
  <c r="I49" i="4"/>
  <c r="H49" i="4"/>
  <c r="G49" i="4"/>
  <c r="F49" i="4"/>
  <c r="D48" i="4"/>
  <c r="E45" i="4"/>
  <c r="E44" i="4"/>
  <c r="E43" i="4"/>
  <c r="E42" i="4"/>
  <c r="E41" i="4"/>
  <c r="E40" i="4"/>
  <c r="E39" i="4"/>
  <c r="E38" i="4"/>
  <c r="E37" i="4"/>
  <c r="E36" i="4"/>
  <c r="E35" i="4"/>
  <c r="A35" i="4"/>
  <c r="AW33" i="4"/>
  <c r="AV32" i="4"/>
  <c r="AU32" i="4"/>
  <c r="AT32" i="4"/>
  <c r="AS32" i="4"/>
  <c r="AR32" i="4"/>
  <c r="AO32" i="4"/>
  <c r="AN32" i="4"/>
  <c r="AM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J32" i="4"/>
  <c r="I32" i="4"/>
  <c r="H32" i="4"/>
  <c r="G32" i="4"/>
  <c r="F32" i="4"/>
  <c r="D31" i="4"/>
  <c r="E30" i="4"/>
  <c r="E29" i="4"/>
  <c r="E28" i="4"/>
  <c r="E27" i="4"/>
  <c r="E26" i="4"/>
  <c r="E25" i="4"/>
  <c r="E24" i="4"/>
  <c r="E22" i="4"/>
  <c r="A22" i="4"/>
  <c r="A23" i="4" s="1"/>
  <c r="A24" i="4" s="1"/>
  <c r="A25" i="4" s="1"/>
  <c r="A26" i="4" s="1"/>
  <c r="A27" i="4" s="1"/>
  <c r="A28" i="4" s="1"/>
  <c r="A29" i="4" s="1"/>
  <c r="AW20" i="4"/>
  <c r="AV19" i="4"/>
  <c r="AU19" i="4"/>
  <c r="AT19" i="4"/>
  <c r="AS19" i="4"/>
  <c r="AO19" i="4"/>
  <c r="AN19" i="4"/>
  <c r="AM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J19" i="4"/>
  <c r="I19" i="4"/>
  <c r="H19" i="4"/>
  <c r="G19" i="4"/>
  <c r="F19" i="4"/>
  <c r="D18" i="4"/>
  <c r="E17" i="4"/>
  <c r="E16" i="4"/>
  <c r="A16" i="4"/>
  <c r="A14" i="4" s="1"/>
  <c r="AV13" i="4"/>
  <c r="AV15" i="4" s="1"/>
  <c r="AU13" i="4"/>
  <c r="AU15" i="4" s="1"/>
  <c r="AT13" i="4"/>
  <c r="AT15" i="4" s="1"/>
  <c r="AS13" i="4"/>
  <c r="AS15" i="4" s="1"/>
  <c r="AR13" i="4"/>
  <c r="AR15" i="4" s="1"/>
  <c r="AO13" i="4"/>
  <c r="AO15" i="4" s="1"/>
  <c r="AN13" i="4"/>
  <c r="AN15" i="4" s="1"/>
  <c r="AM13" i="4"/>
  <c r="AM15" i="4" s="1"/>
  <c r="AK13" i="4"/>
  <c r="AK15" i="4" s="1"/>
  <c r="AJ13" i="4"/>
  <c r="AJ15" i="4" s="1"/>
  <c r="AI13" i="4"/>
  <c r="AI15" i="4" s="1"/>
  <c r="AH13" i="4"/>
  <c r="AG13" i="4"/>
  <c r="AG15" i="4" s="1"/>
  <c r="AF13" i="4"/>
  <c r="AF15" i="4" s="1"/>
  <c r="AE13" i="4"/>
  <c r="AE15" i="4" s="1"/>
  <c r="AD13" i="4"/>
  <c r="AD15" i="4" s="1"/>
  <c r="AC13" i="4"/>
  <c r="AC15" i="4" s="1"/>
  <c r="AB13" i="4"/>
  <c r="AA13" i="4"/>
  <c r="AA15" i="4" s="1"/>
  <c r="Z13" i="4"/>
  <c r="J13" i="4"/>
  <c r="J15" i="4" s="1"/>
  <c r="I13" i="4"/>
  <c r="I15" i="4" s="1"/>
  <c r="H13" i="4"/>
  <c r="H15" i="4" s="1"/>
  <c r="G13" i="4"/>
  <c r="G15" i="4" s="1"/>
  <c r="F13" i="4"/>
  <c r="AV12" i="4"/>
  <c r="AU12" i="4"/>
  <c r="AT12" i="4"/>
  <c r="AS12" i="4"/>
  <c r="AR12" i="4"/>
  <c r="AO12" i="4"/>
  <c r="AN12" i="4"/>
  <c r="AM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J12" i="4"/>
  <c r="I12" i="4"/>
  <c r="H12" i="4"/>
  <c r="G12" i="4"/>
  <c r="F12" i="4"/>
  <c r="E12" i="4"/>
  <c r="E5" i="4"/>
  <c r="A2" i="4"/>
  <c r="A1" i="4"/>
  <c r="D142" i="3"/>
  <c r="E141" i="3"/>
  <c r="AX141" i="3" s="1"/>
  <c r="E140" i="3"/>
  <c r="AX140" i="3" s="1"/>
  <c r="E139" i="3"/>
  <c r="AX139" i="3" s="1"/>
  <c r="AW138" i="3"/>
  <c r="AV137" i="3"/>
  <c r="AU137" i="3"/>
  <c r="AT137" i="3"/>
  <c r="AS137" i="3"/>
  <c r="AR137" i="3"/>
  <c r="AN137" i="3"/>
  <c r="AQ137" i="3"/>
  <c r="AM137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J137" i="3"/>
  <c r="I137" i="3"/>
  <c r="H137" i="3"/>
  <c r="G137" i="3"/>
  <c r="F137" i="3"/>
  <c r="D136" i="3"/>
  <c r="E134" i="3"/>
  <c r="AX134" i="3" s="1"/>
  <c r="AW132" i="3"/>
  <c r="AV131" i="3"/>
  <c r="AU131" i="3"/>
  <c r="AT131" i="3"/>
  <c r="AS131" i="3"/>
  <c r="AR131" i="3"/>
  <c r="AN131" i="3"/>
  <c r="AQ131" i="3"/>
  <c r="AM131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J131" i="3"/>
  <c r="I131" i="3"/>
  <c r="H131" i="3"/>
  <c r="G131" i="3"/>
  <c r="F131" i="3"/>
  <c r="D130" i="3"/>
  <c r="E129" i="3"/>
  <c r="AX129" i="3" s="1"/>
  <c r="E128" i="3"/>
  <c r="AX128" i="3" s="1"/>
  <c r="E127" i="3"/>
  <c r="AX127" i="3" s="1"/>
  <c r="AW125" i="3"/>
  <c r="AV124" i="3"/>
  <c r="AV126" i="3" s="1"/>
  <c r="AU124" i="3"/>
  <c r="AU126" i="3" s="1"/>
  <c r="AT124" i="3"/>
  <c r="AT126" i="3" s="1"/>
  <c r="AS124" i="3"/>
  <c r="AS126" i="3" s="1"/>
  <c r="AR124" i="3"/>
  <c r="AR126" i="3" s="1"/>
  <c r="AN124" i="3"/>
  <c r="AN126" i="3" s="1"/>
  <c r="AQ124" i="3"/>
  <c r="AQ126" i="3" s="1"/>
  <c r="AM124" i="3"/>
  <c r="AM126" i="3" s="1"/>
  <c r="AK124" i="3"/>
  <c r="AK126" i="3" s="1"/>
  <c r="AJ124" i="3"/>
  <c r="AJ126" i="3" s="1"/>
  <c r="AI124" i="3"/>
  <c r="AH124" i="3"/>
  <c r="AG124" i="3"/>
  <c r="AG126" i="3" s="1"/>
  <c r="AF124" i="3"/>
  <c r="AF126" i="3" s="1"/>
  <c r="AE124" i="3"/>
  <c r="AE126" i="3" s="1"/>
  <c r="AD124" i="3"/>
  <c r="AD126" i="3" s="1"/>
  <c r="AC124" i="3"/>
  <c r="AB124" i="3"/>
  <c r="AA124" i="3"/>
  <c r="AA126" i="3" s="1"/>
  <c r="Z124" i="3"/>
  <c r="J124" i="3"/>
  <c r="J126" i="3" s="1"/>
  <c r="I124" i="3"/>
  <c r="I126" i="3" s="1"/>
  <c r="H124" i="3"/>
  <c r="H126" i="3" s="1"/>
  <c r="G124" i="3"/>
  <c r="F124" i="3"/>
  <c r="AV123" i="3"/>
  <c r="AU123" i="3"/>
  <c r="AT123" i="3"/>
  <c r="AS123" i="3"/>
  <c r="AR123" i="3"/>
  <c r="AN123" i="3"/>
  <c r="AQ123" i="3"/>
  <c r="AM123" i="3"/>
  <c r="AK123" i="3"/>
  <c r="AJ123" i="3"/>
  <c r="AI123" i="3"/>
  <c r="AH123" i="3"/>
  <c r="AG123" i="3"/>
  <c r="AF123" i="3"/>
  <c r="AE123" i="3"/>
  <c r="AD123" i="3"/>
  <c r="AC123" i="3"/>
  <c r="AB123" i="3"/>
  <c r="AA123" i="3"/>
  <c r="Z123" i="3"/>
  <c r="BA123" i="3" s="1"/>
  <c r="J123" i="3"/>
  <c r="I123" i="3"/>
  <c r="H123" i="3"/>
  <c r="G123" i="3"/>
  <c r="F123" i="3"/>
  <c r="E123" i="3"/>
  <c r="AX123" i="3" s="1"/>
  <c r="AW122" i="3"/>
  <c r="AV121" i="3"/>
  <c r="AU121" i="3"/>
  <c r="AT121" i="3"/>
  <c r="AS121" i="3"/>
  <c r="AR121" i="3"/>
  <c r="AN121" i="3"/>
  <c r="AQ121" i="3"/>
  <c r="AM121" i="3"/>
  <c r="AK121" i="3"/>
  <c r="AJ121" i="3"/>
  <c r="AI121" i="3"/>
  <c r="AH121" i="3"/>
  <c r="AG121" i="3"/>
  <c r="AF121" i="3"/>
  <c r="AE121" i="3"/>
  <c r="AD121" i="3"/>
  <c r="AC121" i="3"/>
  <c r="AB121" i="3"/>
  <c r="AA121" i="3"/>
  <c r="Z121" i="3"/>
  <c r="J121" i="3"/>
  <c r="I121" i="3"/>
  <c r="H121" i="3"/>
  <c r="G121" i="3"/>
  <c r="F121" i="3"/>
  <c r="AV119" i="3"/>
  <c r="AU119" i="3"/>
  <c r="AT119" i="3"/>
  <c r="AS119" i="3"/>
  <c r="AR119" i="3"/>
  <c r="AN119" i="3"/>
  <c r="AQ119" i="3"/>
  <c r="AM119" i="3"/>
  <c r="AK119" i="3"/>
  <c r="AJ119" i="3"/>
  <c r="AI119" i="3"/>
  <c r="AH119" i="3"/>
  <c r="AG119" i="3"/>
  <c r="AF119" i="3"/>
  <c r="AE119" i="3"/>
  <c r="AD119" i="3"/>
  <c r="AC119" i="3"/>
  <c r="AB119" i="3"/>
  <c r="AA119" i="3"/>
  <c r="Z119" i="3"/>
  <c r="BA119" i="3" s="1"/>
  <c r="J119" i="3"/>
  <c r="I119" i="3"/>
  <c r="H119" i="3"/>
  <c r="G119" i="3"/>
  <c r="E119" i="3"/>
  <c r="AX119" i="3" s="1"/>
  <c r="AV117" i="3"/>
  <c r="AU117" i="3"/>
  <c r="AT117" i="3"/>
  <c r="AS117" i="3"/>
  <c r="AR117" i="3"/>
  <c r="AN117" i="3"/>
  <c r="AQ117" i="3"/>
  <c r="AM117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J117" i="3"/>
  <c r="I117" i="3"/>
  <c r="H117" i="3"/>
  <c r="G117" i="3"/>
  <c r="D116" i="3"/>
  <c r="E115" i="3"/>
  <c r="AX115" i="3" s="1"/>
  <c r="E114" i="3"/>
  <c r="AX114" i="3" s="1"/>
  <c r="E113" i="3"/>
  <c r="AX113" i="3" s="1"/>
  <c r="E112" i="3"/>
  <c r="AX112" i="3" s="1"/>
  <c r="E111" i="3"/>
  <c r="AX111" i="3" s="1"/>
  <c r="A111" i="3"/>
  <c r="A112" i="3" s="1"/>
  <c r="A113" i="3" s="1"/>
  <c r="E110" i="3"/>
  <c r="AX110" i="3" s="1"/>
  <c r="AW109" i="3"/>
  <c r="AV108" i="3"/>
  <c r="AU108" i="3"/>
  <c r="AT108" i="3"/>
  <c r="AS108" i="3"/>
  <c r="AR108" i="3"/>
  <c r="AN108" i="3"/>
  <c r="AQ108" i="3"/>
  <c r="AM108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J108" i="3"/>
  <c r="I108" i="3"/>
  <c r="H108" i="3"/>
  <c r="G108" i="3"/>
  <c r="D107" i="3"/>
  <c r="E106" i="3"/>
  <c r="AX106" i="3" s="1"/>
  <c r="E105" i="3"/>
  <c r="AX105" i="3" s="1"/>
  <c r="E104" i="3"/>
  <c r="AX104" i="3" s="1"/>
  <c r="E103" i="3"/>
  <c r="AX103" i="3" s="1"/>
  <c r="E102" i="3"/>
  <c r="AX102" i="3" s="1"/>
  <c r="E101" i="3"/>
  <c r="AX101" i="3" s="1"/>
  <c r="A101" i="3"/>
  <c r="A102" i="3" s="1"/>
  <c r="A103" i="3" s="1"/>
  <c r="A104" i="3" s="1"/>
  <c r="A105" i="3" s="1"/>
  <c r="AW99" i="3"/>
  <c r="AV97" i="3"/>
  <c r="AV100" i="3" s="1"/>
  <c r="AU97" i="3"/>
  <c r="AU100" i="3" s="1"/>
  <c r="AT97" i="3"/>
  <c r="AT100" i="3" s="1"/>
  <c r="AS97" i="3"/>
  <c r="AS100" i="3" s="1"/>
  <c r="AR97" i="3"/>
  <c r="AR100" i="3" s="1"/>
  <c r="AN97" i="3"/>
  <c r="AN100" i="3" s="1"/>
  <c r="AQ97" i="3"/>
  <c r="AQ100" i="3" s="1"/>
  <c r="AM97" i="3"/>
  <c r="AM100" i="3" s="1"/>
  <c r="AK97" i="3"/>
  <c r="AK100" i="3" s="1"/>
  <c r="AJ97" i="3"/>
  <c r="AJ100" i="3" s="1"/>
  <c r="AI97" i="3"/>
  <c r="AH97" i="3"/>
  <c r="AG97" i="3"/>
  <c r="AG100" i="3" s="1"/>
  <c r="AF97" i="3"/>
  <c r="AF100" i="3" s="1"/>
  <c r="AE97" i="3"/>
  <c r="AE100" i="3" s="1"/>
  <c r="AD97" i="3"/>
  <c r="AD100" i="3" s="1"/>
  <c r="AC97" i="3"/>
  <c r="AB97" i="3"/>
  <c r="AA97" i="3"/>
  <c r="AA100" i="3" s="1"/>
  <c r="Z97" i="3"/>
  <c r="J97" i="3"/>
  <c r="J100" i="3" s="1"/>
  <c r="I97" i="3"/>
  <c r="I100" i="3" s="1"/>
  <c r="H97" i="3"/>
  <c r="H100" i="3" s="1"/>
  <c r="G97" i="3"/>
  <c r="F97" i="3"/>
  <c r="D96" i="3"/>
  <c r="E95" i="3"/>
  <c r="AX95" i="3" s="1"/>
  <c r="E94" i="3"/>
  <c r="AX94" i="3" s="1"/>
  <c r="E93" i="3"/>
  <c r="AX93" i="3" s="1"/>
  <c r="A93" i="3"/>
  <c r="A94" i="3" s="1"/>
  <c r="A95" i="3" s="1"/>
  <c r="AW91" i="3"/>
  <c r="AV90" i="3"/>
  <c r="AV92" i="3" s="1"/>
  <c r="AU90" i="3"/>
  <c r="AU92" i="3" s="1"/>
  <c r="AT90" i="3"/>
  <c r="AT92" i="3" s="1"/>
  <c r="AS90" i="3"/>
  <c r="AS92" i="3" s="1"/>
  <c r="AR90" i="3"/>
  <c r="AR92" i="3" s="1"/>
  <c r="AN90" i="3"/>
  <c r="AN92" i="3" s="1"/>
  <c r="AQ90" i="3"/>
  <c r="AQ92" i="3" s="1"/>
  <c r="AM90" i="3"/>
  <c r="AM92" i="3" s="1"/>
  <c r="AK90" i="3"/>
  <c r="AK92" i="3" s="1"/>
  <c r="AJ90" i="3"/>
  <c r="AJ92" i="3" s="1"/>
  <c r="AI90" i="3"/>
  <c r="AH90" i="3"/>
  <c r="AG90" i="3"/>
  <c r="AG92" i="3" s="1"/>
  <c r="AF90" i="3"/>
  <c r="AF92" i="3" s="1"/>
  <c r="AE90" i="3"/>
  <c r="AE92" i="3" s="1"/>
  <c r="AD90" i="3"/>
  <c r="AD92" i="3" s="1"/>
  <c r="AC90" i="3"/>
  <c r="AB90" i="3"/>
  <c r="AA90" i="3"/>
  <c r="AA92" i="3" s="1"/>
  <c r="Z90" i="3"/>
  <c r="J90" i="3"/>
  <c r="J92" i="3" s="1"/>
  <c r="I90" i="3"/>
  <c r="I92" i="3" s="1"/>
  <c r="H90" i="3"/>
  <c r="H92" i="3" s="1"/>
  <c r="G90" i="3"/>
  <c r="F90" i="3"/>
  <c r="AW89" i="3"/>
  <c r="AV88" i="3"/>
  <c r="AU88" i="3"/>
  <c r="AT88" i="3"/>
  <c r="AS88" i="3"/>
  <c r="AR88" i="3"/>
  <c r="AN88" i="3"/>
  <c r="AQ88" i="3"/>
  <c r="AM88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J88" i="3"/>
  <c r="I88" i="3"/>
  <c r="H88" i="3"/>
  <c r="G88" i="3"/>
  <c r="E88" i="3"/>
  <c r="AX88" i="3" s="1"/>
  <c r="AV86" i="3"/>
  <c r="AU86" i="3"/>
  <c r="AT86" i="3"/>
  <c r="AS86" i="3"/>
  <c r="AR86" i="3"/>
  <c r="AN86" i="3"/>
  <c r="AQ86" i="3"/>
  <c r="AM86" i="3"/>
  <c r="AK86" i="3"/>
  <c r="AJ86" i="3"/>
  <c r="AI86" i="3"/>
  <c r="AH86" i="3"/>
  <c r="AG86" i="3"/>
  <c r="AF86" i="3"/>
  <c r="AE86" i="3"/>
  <c r="AD86" i="3"/>
  <c r="AC86" i="3"/>
  <c r="AB86" i="3"/>
  <c r="AA86" i="3"/>
  <c r="Z86" i="3"/>
  <c r="J86" i="3"/>
  <c r="I86" i="3"/>
  <c r="H86" i="3"/>
  <c r="G86" i="3"/>
  <c r="D85" i="3"/>
  <c r="E84" i="3"/>
  <c r="AX84" i="3" s="1"/>
  <c r="E83" i="3"/>
  <c r="AX83" i="3" s="1"/>
  <c r="A83" i="3"/>
  <c r="A84" i="3" s="1"/>
  <c r="E82" i="3"/>
  <c r="AX82" i="3" s="1"/>
  <c r="AW81" i="3"/>
  <c r="AV80" i="3"/>
  <c r="AU80" i="3"/>
  <c r="AT80" i="3"/>
  <c r="AS80" i="3"/>
  <c r="AR80" i="3"/>
  <c r="AN80" i="3"/>
  <c r="AQ80" i="3"/>
  <c r="AM80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J80" i="3"/>
  <c r="I80" i="3"/>
  <c r="H80" i="3"/>
  <c r="G80" i="3"/>
  <c r="D79" i="3"/>
  <c r="E78" i="3"/>
  <c r="AX78" i="3" s="1"/>
  <c r="A78" i="3"/>
  <c r="E77" i="3"/>
  <c r="AX77" i="3" s="1"/>
  <c r="AW76" i="3"/>
  <c r="AV75" i="3"/>
  <c r="AU75" i="3"/>
  <c r="AT75" i="3"/>
  <c r="AS75" i="3"/>
  <c r="AR75" i="3"/>
  <c r="AN75" i="3"/>
  <c r="AQ75" i="3"/>
  <c r="AM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BA75" i="3" s="1"/>
  <c r="J75" i="3"/>
  <c r="I75" i="3"/>
  <c r="H75" i="3"/>
  <c r="G75" i="3"/>
  <c r="D74" i="3"/>
  <c r="E73" i="3"/>
  <c r="AX73" i="3" s="1"/>
  <c r="A73" i="3"/>
  <c r="E72" i="3"/>
  <c r="AX72" i="3" s="1"/>
  <c r="AW71" i="3"/>
  <c r="AV70" i="3"/>
  <c r="AU70" i="3"/>
  <c r="AT70" i="3"/>
  <c r="AS70" i="3"/>
  <c r="AR70" i="3"/>
  <c r="AN70" i="3"/>
  <c r="AQ70" i="3"/>
  <c r="AM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J70" i="3"/>
  <c r="I70" i="3"/>
  <c r="H70" i="3"/>
  <c r="G70" i="3"/>
  <c r="D69" i="3"/>
  <c r="E68" i="3"/>
  <c r="AX68" i="3" s="1"/>
  <c r="E67" i="3"/>
  <c r="AX67" i="3" s="1"/>
  <c r="E66" i="3"/>
  <c r="AX66" i="3" s="1"/>
  <c r="E65" i="3"/>
  <c r="AX65" i="3" s="1"/>
  <c r="A65" i="3"/>
  <c r="A66" i="3" s="1"/>
  <c r="A67" i="3" s="1"/>
  <c r="AW63" i="3"/>
  <c r="AV62" i="3"/>
  <c r="AV64" i="3" s="1"/>
  <c r="AU62" i="3"/>
  <c r="AU64" i="3" s="1"/>
  <c r="AT62" i="3"/>
  <c r="AT64" i="3" s="1"/>
  <c r="AS62" i="3"/>
  <c r="AS64" i="3" s="1"/>
  <c r="AR62" i="3"/>
  <c r="AR64" i="3" s="1"/>
  <c r="AN62" i="3"/>
  <c r="AN64" i="3" s="1"/>
  <c r="AQ62" i="3"/>
  <c r="AQ64" i="3" s="1"/>
  <c r="AM62" i="3"/>
  <c r="AM64" i="3" s="1"/>
  <c r="AK62" i="3"/>
  <c r="AK64" i="3" s="1"/>
  <c r="AJ62" i="3"/>
  <c r="AJ64" i="3" s="1"/>
  <c r="AI62" i="3"/>
  <c r="AH62" i="3"/>
  <c r="AG62" i="3"/>
  <c r="AG64" i="3" s="1"/>
  <c r="AF62" i="3"/>
  <c r="AF64" i="3" s="1"/>
  <c r="AE62" i="3"/>
  <c r="AE64" i="3" s="1"/>
  <c r="AD62" i="3"/>
  <c r="AD64" i="3" s="1"/>
  <c r="AC62" i="3"/>
  <c r="AB62" i="3"/>
  <c r="AA62" i="3"/>
  <c r="AA64" i="3" s="1"/>
  <c r="Z62" i="3"/>
  <c r="J62" i="3"/>
  <c r="J64" i="3" s="1"/>
  <c r="I62" i="3"/>
  <c r="I64" i="3" s="1"/>
  <c r="H62" i="3"/>
  <c r="H64" i="3" s="1"/>
  <c r="G62" i="3"/>
  <c r="D61" i="3"/>
  <c r="E60" i="3"/>
  <c r="AX60" i="3" s="1"/>
  <c r="A60" i="3"/>
  <c r="E59" i="3"/>
  <c r="AX59" i="3" s="1"/>
  <c r="AW58" i="3"/>
  <c r="AV57" i="3"/>
  <c r="AU57" i="3"/>
  <c r="AT57" i="3"/>
  <c r="AS57" i="3"/>
  <c r="AR57" i="3"/>
  <c r="AN57" i="3"/>
  <c r="AQ57" i="3"/>
  <c r="AM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J57" i="3"/>
  <c r="I57" i="3"/>
  <c r="H57" i="3"/>
  <c r="G57" i="3"/>
  <c r="F57" i="3"/>
  <c r="D56" i="3"/>
  <c r="E55" i="3"/>
  <c r="AX55" i="3" s="1"/>
  <c r="E54" i="3"/>
  <c r="AX54" i="3" s="1"/>
  <c r="E53" i="3"/>
  <c r="AX53" i="3" s="1"/>
  <c r="A53" i="3"/>
  <c r="A54" i="3" s="1"/>
  <c r="A55" i="3" s="1"/>
  <c r="E52" i="3"/>
  <c r="AX52" i="3" s="1"/>
  <c r="AV50" i="3"/>
  <c r="AU50" i="3"/>
  <c r="AT50" i="3"/>
  <c r="AS50" i="3"/>
  <c r="AR50" i="3"/>
  <c r="AN50" i="3"/>
  <c r="AQ50" i="3"/>
  <c r="AM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BA50" i="3" s="1"/>
  <c r="J50" i="3"/>
  <c r="I50" i="3"/>
  <c r="H50" i="3"/>
  <c r="G50" i="3"/>
  <c r="F50" i="3"/>
  <c r="D49" i="3"/>
  <c r="E48" i="3"/>
  <c r="AX48" i="3" s="1"/>
  <c r="E47" i="3"/>
  <c r="AX47" i="3" s="1"/>
  <c r="E46" i="3"/>
  <c r="AX46" i="3" s="1"/>
  <c r="E45" i="3"/>
  <c r="AX45" i="3" s="1"/>
  <c r="E44" i="3"/>
  <c r="AX44" i="3" s="1"/>
  <c r="A44" i="3"/>
  <c r="A45" i="3" s="1"/>
  <c r="A46" i="3" s="1"/>
  <c r="A47" i="3" s="1"/>
  <c r="AW42" i="3"/>
  <c r="AV41" i="3"/>
  <c r="AU41" i="3"/>
  <c r="AT41" i="3"/>
  <c r="AS41" i="3"/>
  <c r="AR41" i="3"/>
  <c r="AN41" i="3"/>
  <c r="AQ41" i="3"/>
  <c r="AM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J41" i="3"/>
  <c r="I41" i="3"/>
  <c r="H41" i="3"/>
  <c r="G41" i="3"/>
  <c r="F41" i="3"/>
  <c r="AW40" i="3"/>
  <c r="AV39" i="3"/>
  <c r="AU39" i="3"/>
  <c r="AT39" i="3"/>
  <c r="AS39" i="3"/>
  <c r="AR39" i="3"/>
  <c r="AN39" i="3"/>
  <c r="AQ39" i="3"/>
  <c r="AM39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J39" i="3"/>
  <c r="I39" i="3"/>
  <c r="H39" i="3"/>
  <c r="G39" i="3"/>
  <c r="F39" i="3"/>
  <c r="E39" i="3"/>
  <c r="AX39" i="3" s="1"/>
  <c r="AW38" i="3"/>
  <c r="AV37" i="3"/>
  <c r="AU37" i="3"/>
  <c r="AT37" i="3"/>
  <c r="AS37" i="3"/>
  <c r="AR37" i="3"/>
  <c r="AN37" i="3"/>
  <c r="AQ37" i="3"/>
  <c r="AM37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J37" i="3"/>
  <c r="I37" i="3"/>
  <c r="H37" i="3"/>
  <c r="G37" i="3"/>
  <c r="F37" i="3"/>
  <c r="D36" i="3"/>
  <c r="E35" i="3"/>
  <c r="AX35" i="3" s="1"/>
  <c r="E34" i="3"/>
  <c r="AX34" i="3" s="1"/>
  <c r="AW33" i="3"/>
  <c r="AV32" i="3"/>
  <c r="AU32" i="3"/>
  <c r="AT32" i="3"/>
  <c r="AS32" i="3"/>
  <c r="AR32" i="3"/>
  <c r="AN32" i="3"/>
  <c r="AQ32" i="3"/>
  <c r="AM32" i="3"/>
  <c r="AK32" i="3"/>
  <c r="AJ32" i="3"/>
  <c r="AI32" i="3"/>
  <c r="AH32" i="3"/>
  <c r="AG32" i="3"/>
  <c r="AF32" i="3"/>
  <c r="AE32" i="3"/>
  <c r="AD32" i="3"/>
  <c r="AC32" i="3"/>
  <c r="AB32" i="3"/>
  <c r="AA32" i="3"/>
  <c r="Z32" i="3"/>
  <c r="J32" i="3"/>
  <c r="I32" i="3"/>
  <c r="H32" i="3"/>
  <c r="G32" i="3"/>
  <c r="F32" i="3"/>
  <c r="D31" i="3"/>
  <c r="E30" i="3"/>
  <c r="E27" i="3"/>
  <c r="A27" i="3"/>
  <c r="AW25" i="3"/>
  <c r="AV24" i="3"/>
  <c r="AU24" i="3"/>
  <c r="AT24" i="3"/>
  <c r="AS24" i="3"/>
  <c r="AN24" i="3"/>
  <c r="AQ24" i="3"/>
  <c r="AM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J24" i="3"/>
  <c r="I24" i="3"/>
  <c r="H24" i="3"/>
  <c r="G24" i="3"/>
  <c r="F24" i="3"/>
  <c r="D23" i="3"/>
  <c r="E22" i="3"/>
  <c r="L22" i="3" s="1"/>
  <c r="E21" i="3"/>
  <c r="Y21" i="3" s="1"/>
  <c r="E20" i="3"/>
  <c r="M20" i="3" s="1"/>
  <c r="E19" i="3"/>
  <c r="AX19" i="3" s="1"/>
  <c r="E18" i="3"/>
  <c r="E17" i="3"/>
  <c r="E16" i="3"/>
  <c r="N16" i="3" s="1"/>
  <c r="A16" i="3"/>
  <c r="A17" i="3" s="1"/>
  <c r="A18" i="3" s="1"/>
  <c r="A19" i="3" s="1"/>
  <c r="A20" i="3" s="1"/>
  <c r="A21" i="3" s="1"/>
  <c r="AV13" i="3"/>
  <c r="AU13" i="3"/>
  <c r="AT13" i="3"/>
  <c r="AS13" i="3"/>
  <c r="AR13" i="3"/>
  <c r="AN13" i="3"/>
  <c r="AQ13" i="3"/>
  <c r="AM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BA13" i="3" s="1"/>
  <c r="J13" i="3"/>
  <c r="I13" i="3"/>
  <c r="H13" i="3"/>
  <c r="G13" i="3"/>
  <c r="F13" i="3"/>
  <c r="AV12" i="3"/>
  <c r="AU12" i="3"/>
  <c r="AT12" i="3"/>
  <c r="AS12" i="3"/>
  <c r="AR12" i="3"/>
  <c r="AQ12" i="3"/>
  <c r="AM12" i="3"/>
  <c r="AK12" i="3"/>
  <c r="AJ12" i="3"/>
  <c r="AI12" i="3"/>
  <c r="AH12" i="3"/>
  <c r="AG12" i="3"/>
  <c r="AF12" i="3"/>
  <c r="AE12" i="3"/>
  <c r="AD12" i="3"/>
  <c r="AC12" i="3"/>
  <c r="AB12" i="3"/>
  <c r="AA12" i="3"/>
  <c r="Z12" i="3"/>
  <c r="Y12" i="3"/>
  <c r="X12" i="3"/>
  <c r="W12" i="3"/>
  <c r="V12" i="3"/>
  <c r="I12" i="3"/>
  <c r="H12" i="3"/>
  <c r="G12" i="3"/>
  <c r="E12" i="3"/>
  <c r="AX12" i="3" s="1"/>
  <c r="A12" i="3"/>
  <c r="AB46" i="4" l="1"/>
  <c r="AB34" i="4"/>
  <c r="AB47" i="4"/>
  <c r="AJ34" i="4"/>
  <c r="AJ46" i="4"/>
  <c r="AJ47" i="4"/>
  <c r="AU34" i="4"/>
  <c r="AU46" i="4"/>
  <c r="AU47" i="4"/>
  <c r="AP39" i="4"/>
  <c r="L39" i="4"/>
  <c r="T39" i="4"/>
  <c r="AC39" i="4"/>
  <c r="AL39" i="4"/>
  <c r="AQ39" i="4"/>
  <c r="M39" i="4"/>
  <c r="U39" i="4"/>
  <c r="AD39" i="4"/>
  <c r="AM39" i="4"/>
  <c r="AR39" i="4"/>
  <c r="N39" i="4"/>
  <c r="V39" i="4"/>
  <c r="AE39" i="4"/>
  <c r="AF39" i="4"/>
  <c r="AS39" i="4"/>
  <c r="G39" i="4"/>
  <c r="O39" i="4"/>
  <c r="W39" i="4"/>
  <c r="AG39" i="4"/>
  <c r="I39" i="4"/>
  <c r="Y39" i="4"/>
  <c r="AJ39" i="4"/>
  <c r="AN39" i="4"/>
  <c r="J39" i="4"/>
  <c r="Z39" i="4"/>
  <c r="AV39" i="4"/>
  <c r="AA39" i="4"/>
  <c r="AO39" i="4"/>
  <c r="K39" i="4"/>
  <c r="AB39" i="4"/>
  <c r="AT39" i="4"/>
  <c r="P39" i="4"/>
  <c r="AH39" i="4"/>
  <c r="R39" i="4"/>
  <c r="AU39" i="4"/>
  <c r="Q39" i="4"/>
  <c r="AI39" i="4"/>
  <c r="S39" i="4"/>
  <c r="AK39" i="4"/>
  <c r="X39" i="4"/>
  <c r="AX39" i="4"/>
  <c r="H39" i="4"/>
  <c r="I19" i="5"/>
  <c r="I15" i="5"/>
  <c r="AF19" i="5"/>
  <c r="AF15" i="5"/>
  <c r="AO19" i="5"/>
  <c r="AO15" i="5"/>
  <c r="K18" i="5"/>
  <c r="T18" i="5"/>
  <c r="AB18" i="5"/>
  <c r="AJ18" i="5"/>
  <c r="AR18" i="5"/>
  <c r="L18" i="5"/>
  <c r="U18" i="5"/>
  <c r="AC18" i="5"/>
  <c r="AK18" i="5"/>
  <c r="AS18" i="5"/>
  <c r="M18" i="5"/>
  <c r="V18" i="5"/>
  <c r="AD18" i="5"/>
  <c r="AL18" i="5"/>
  <c r="AT18" i="5"/>
  <c r="O18" i="5"/>
  <c r="W18" i="5"/>
  <c r="AE18" i="5"/>
  <c r="AM18" i="5"/>
  <c r="AU18" i="5"/>
  <c r="G18" i="5"/>
  <c r="P18" i="5"/>
  <c r="X18" i="5"/>
  <c r="AF18" i="5"/>
  <c r="AN18" i="5"/>
  <c r="AV18" i="5"/>
  <c r="S18" i="5"/>
  <c r="AP18" i="5"/>
  <c r="Y18" i="5"/>
  <c r="AQ18" i="5"/>
  <c r="Z18" i="5"/>
  <c r="J18" i="5"/>
  <c r="AH18" i="5"/>
  <c r="H18" i="5"/>
  <c r="AA18" i="5"/>
  <c r="I18" i="5"/>
  <c r="AG18" i="5"/>
  <c r="N18" i="5"/>
  <c r="Q18" i="5"/>
  <c r="AI18" i="5"/>
  <c r="R18" i="5"/>
  <c r="AO18" i="5"/>
  <c r="J19" i="5"/>
  <c r="J15" i="5"/>
  <c r="AG19" i="5"/>
  <c r="AG15" i="5"/>
  <c r="AS19" i="5"/>
  <c r="AS15" i="5"/>
  <c r="K20" i="5"/>
  <c r="S20" i="5"/>
  <c r="AA20" i="5"/>
  <c r="AI20" i="5"/>
  <c r="AR20" i="5"/>
  <c r="L20" i="5"/>
  <c r="T20" i="5"/>
  <c r="AB20" i="5"/>
  <c r="AJ20" i="5"/>
  <c r="AS20" i="5"/>
  <c r="AM20" i="5"/>
  <c r="M20" i="5"/>
  <c r="U20" i="5"/>
  <c r="AC20" i="5"/>
  <c r="AK20" i="5"/>
  <c r="AT20" i="5"/>
  <c r="N20" i="5"/>
  <c r="V20" i="5"/>
  <c r="AD20" i="5"/>
  <c r="AL20" i="5"/>
  <c r="AU20" i="5"/>
  <c r="G20" i="5"/>
  <c r="O20" i="5"/>
  <c r="W20" i="5"/>
  <c r="AE20" i="5"/>
  <c r="AN20" i="5"/>
  <c r="AV20" i="5"/>
  <c r="Y20" i="5"/>
  <c r="H20" i="5"/>
  <c r="Z20" i="5"/>
  <c r="I20" i="5"/>
  <c r="AF20" i="5"/>
  <c r="Q20" i="5"/>
  <c r="AO20" i="5"/>
  <c r="J20" i="5"/>
  <c r="AG20" i="5"/>
  <c r="P20" i="5"/>
  <c r="AH20" i="5"/>
  <c r="R20" i="5"/>
  <c r="AP20" i="5"/>
  <c r="X20" i="5"/>
  <c r="AQ20" i="5"/>
  <c r="G46" i="4"/>
  <c r="G47" i="4"/>
  <c r="G34" i="4"/>
  <c r="AD47" i="4"/>
  <c r="AD46" i="4"/>
  <c r="AD34" i="4"/>
  <c r="AM46" i="4"/>
  <c r="AM47" i="4"/>
  <c r="AM34" i="4"/>
  <c r="AN41" i="4"/>
  <c r="AV41" i="4"/>
  <c r="M41" i="4"/>
  <c r="U41" i="4"/>
  <c r="AO41" i="4"/>
  <c r="N41" i="4"/>
  <c r="V41" i="4"/>
  <c r="AP41" i="4"/>
  <c r="G41" i="4"/>
  <c r="O41" i="4"/>
  <c r="W41" i="4"/>
  <c r="AQ41" i="4"/>
  <c r="H41" i="4"/>
  <c r="P41" i="4"/>
  <c r="X41" i="4"/>
  <c r="J41" i="4"/>
  <c r="Z41" i="4"/>
  <c r="AH41" i="4"/>
  <c r="K41" i="4"/>
  <c r="AA41" i="4"/>
  <c r="AI41" i="4"/>
  <c r="AT41" i="4"/>
  <c r="L41" i="4"/>
  <c r="AB41" i="4"/>
  <c r="AJ41" i="4"/>
  <c r="AR41" i="4"/>
  <c r="Q41" i="4"/>
  <c r="AC41" i="4"/>
  <c r="AK41" i="4"/>
  <c r="S41" i="4"/>
  <c r="AM41" i="4"/>
  <c r="AS41" i="4"/>
  <c r="R41" i="4"/>
  <c r="AD41" i="4"/>
  <c r="AL41" i="4"/>
  <c r="AU41" i="4"/>
  <c r="T41" i="4"/>
  <c r="AF41" i="4"/>
  <c r="AX41" i="4"/>
  <c r="Y41" i="4"/>
  <c r="AE41" i="4"/>
  <c r="I41" i="4"/>
  <c r="AG41" i="4"/>
  <c r="Z19" i="5"/>
  <c r="BA19" i="5" s="1"/>
  <c r="Z15" i="5"/>
  <c r="AH19" i="5"/>
  <c r="AH15" i="5"/>
  <c r="AT19" i="5"/>
  <c r="AT15" i="5"/>
  <c r="AX21" i="5"/>
  <c r="J21" i="5"/>
  <c r="U21" i="5"/>
  <c r="AC21" i="5"/>
  <c r="AK21" i="5"/>
  <c r="AS21" i="5"/>
  <c r="K21" i="5"/>
  <c r="V21" i="5"/>
  <c r="AD21" i="5"/>
  <c r="AL21" i="5"/>
  <c r="AT21" i="5"/>
  <c r="M21" i="5"/>
  <c r="W21" i="5"/>
  <c r="AE21" i="5"/>
  <c r="AM21" i="5"/>
  <c r="AU21" i="5"/>
  <c r="T21" i="5"/>
  <c r="N21" i="5"/>
  <c r="X21" i="5"/>
  <c r="AF21" i="5"/>
  <c r="AN21" i="5"/>
  <c r="AV21" i="5"/>
  <c r="S21" i="5"/>
  <c r="O21" i="5"/>
  <c r="Y21" i="5"/>
  <c r="AG21" i="5"/>
  <c r="AO21" i="5"/>
  <c r="G21" i="5"/>
  <c r="AB21" i="5"/>
  <c r="H21" i="5"/>
  <c r="AH21" i="5"/>
  <c r="I21" i="5"/>
  <c r="AI21" i="5"/>
  <c r="R21" i="5"/>
  <c r="AQ21" i="5"/>
  <c r="P21" i="5"/>
  <c r="AJ21" i="5"/>
  <c r="Q21" i="5"/>
  <c r="AP21" i="5"/>
  <c r="Z21" i="5"/>
  <c r="AR21" i="5"/>
  <c r="L21" i="5"/>
  <c r="AA21" i="5"/>
  <c r="BA117" i="3"/>
  <c r="AY123" i="3"/>
  <c r="BA137" i="3"/>
  <c r="BC137" i="3"/>
  <c r="H34" i="4"/>
  <c r="H46" i="4"/>
  <c r="H47" i="4"/>
  <c r="AE34" i="4"/>
  <c r="AE46" i="4"/>
  <c r="AE47" i="4"/>
  <c r="AN47" i="4"/>
  <c r="AN34" i="4"/>
  <c r="AN46" i="4"/>
  <c r="A36" i="4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U42" i="4"/>
  <c r="AN42" i="4"/>
  <c r="AV42" i="4"/>
  <c r="AO42" i="4"/>
  <c r="R42" i="4"/>
  <c r="AP42" i="4"/>
  <c r="AR42" i="4"/>
  <c r="I42" i="4"/>
  <c r="Q42" i="4"/>
  <c r="Z42" i="4"/>
  <c r="AH42" i="4"/>
  <c r="AX42" i="4"/>
  <c r="AS42" i="4"/>
  <c r="J42" i="4"/>
  <c r="S42" i="4"/>
  <c r="AA42" i="4"/>
  <c r="AI42" i="4"/>
  <c r="AT42" i="4"/>
  <c r="K42" i="4"/>
  <c r="T42" i="4"/>
  <c r="AB42" i="4"/>
  <c r="AJ42" i="4"/>
  <c r="L42" i="4"/>
  <c r="U42" i="4"/>
  <c r="AC42" i="4"/>
  <c r="AK42" i="4"/>
  <c r="M42" i="4"/>
  <c r="V42" i="4"/>
  <c r="AD42" i="4"/>
  <c r="AL42" i="4"/>
  <c r="G42" i="4"/>
  <c r="O42" i="4"/>
  <c r="X42" i="4"/>
  <c r="AF42" i="4"/>
  <c r="F42" i="4"/>
  <c r="N42" i="4"/>
  <c r="AE42" i="4"/>
  <c r="P42" i="4"/>
  <c r="AQ42" i="4"/>
  <c r="W42" i="4"/>
  <c r="AG42" i="4"/>
  <c r="H42" i="4"/>
  <c r="Y42" i="4"/>
  <c r="AM42" i="4"/>
  <c r="AW42" i="4"/>
  <c r="AA19" i="5"/>
  <c r="AA15" i="5"/>
  <c r="AI19" i="5"/>
  <c r="AI15" i="5"/>
  <c r="AU19" i="5"/>
  <c r="AU15" i="5"/>
  <c r="AY39" i="3"/>
  <c r="BC50" i="3"/>
  <c r="AY62" i="3"/>
  <c r="BC75" i="3"/>
  <c r="AY88" i="3"/>
  <c r="AY97" i="3"/>
  <c r="BB108" i="3"/>
  <c r="BC119" i="3"/>
  <c r="I46" i="4"/>
  <c r="I34" i="4"/>
  <c r="I47" i="4"/>
  <c r="AF46" i="4"/>
  <c r="AF47" i="4"/>
  <c r="AF34" i="4"/>
  <c r="AO34" i="4"/>
  <c r="AO46" i="4"/>
  <c r="AO47" i="4"/>
  <c r="AA35" i="4"/>
  <c r="AT35" i="4"/>
  <c r="K35" i="4"/>
  <c r="S35" i="4"/>
  <c r="AB35" i="4"/>
  <c r="AJ35" i="4"/>
  <c r="AU35" i="4"/>
  <c r="L35" i="4"/>
  <c r="T35" i="4"/>
  <c r="AC35" i="4"/>
  <c r="AK35" i="4"/>
  <c r="AN35" i="4"/>
  <c r="AV35" i="4"/>
  <c r="M35" i="4"/>
  <c r="U35" i="4"/>
  <c r="AD35" i="4"/>
  <c r="AL35" i="4"/>
  <c r="AO35" i="4"/>
  <c r="N35" i="4"/>
  <c r="V35" i="4"/>
  <c r="AE35" i="4"/>
  <c r="AM35" i="4"/>
  <c r="AQ35" i="4"/>
  <c r="H35" i="4"/>
  <c r="X35" i="4"/>
  <c r="AH35" i="4"/>
  <c r="AR35" i="4"/>
  <c r="I35" i="4"/>
  <c r="Y35" i="4"/>
  <c r="AX35" i="4"/>
  <c r="Q35" i="4"/>
  <c r="AS35" i="4"/>
  <c r="J35" i="4"/>
  <c r="Z35" i="4"/>
  <c r="O35" i="4"/>
  <c r="AF35" i="4"/>
  <c r="P35" i="4"/>
  <c r="AG35" i="4"/>
  <c r="R35" i="4"/>
  <c r="AI35" i="4"/>
  <c r="W35" i="4"/>
  <c r="G35" i="4"/>
  <c r="AP35" i="4"/>
  <c r="E48" i="4"/>
  <c r="AT43" i="4"/>
  <c r="AU43" i="4"/>
  <c r="AN43" i="4"/>
  <c r="AV43" i="4"/>
  <c r="AO43" i="4"/>
  <c r="I43" i="4"/>
  <c r="R43" i="4"/>
  <c r="Z43" i="4"/>
  <c r="AH43" i="4"/>
  <c r="J43" i="4"/>
  <c r="S43" i="4"/>
  <c r="AA43" i="4"/>
  <c r="AI43" i="4"/>
  <c r="AX43" i="4"/>
  <c r="AR43" i="4"/>
  <c r="K43" i="4"/>
  <c r="T43" i="4"/>
  <c r="AB43" i="4"/>
  <c r="AJ43" i="4"/>
  <c r="Q43" i="4"/>
  <c r="AP43" i="4"/>
  <c r="L43" i="4"/>
  <c r="U43" i="4"/>
  <c r="AC43" i="4"/>
  <c r="AK43" i="4"/>
  <c r="AQ43" i="4"/>
  <c r="M43" i="4"/>
  <c r="V43" i="4"/>
  <c r="AD43" i="4"/>
  <c r="AL43" i="4"/>
  <c r="AS43" i="4"/>
  <c r="G43" i="4"/>
  <c r="O43" i="4"/>
  <c r="X43" i="4"/>
  <c r="AF43" i="4"/>
  <c r="N43" i="4"/>
  <c r="P43" i="4"/>
  <c r="W43" i="4"/>
  <c r="Y43" i="4"/>
  <c r="AG43" i="4"/>
  <c r="H43" i="4"/>
  <c r="AE43" i="4"/>
  <c r="AM43" i="4"/>
  <c r="AB19" i="5"/>
  <c r="AB15" i="5"/>
  <c r="AJ19" i="5"/>
  <c r="AJ15" i="5"/>
  <c r="AV19" i="5"/>
  <c r="AV15" i="5"/>
  <c r="F34" i="4"/>
  <c r="F47" i="4"/>
  <c r="AC47" i="4"/>
  <c r="AC46" i="4"/>
  <c r="AC34" i="4"/>
  <c r="AK46" i="4"/>
  <c r="AK34" i="4"/>
  <c r="AK47" i="4"/>
  <c r="AV34" i="4"/>
  <c r="AV47" i="4"/>
  <c r="AV46" i="4"/>
  <c r="AO40" i="4"/>
  <c r="M40" i="4"/>
  <c r="V40" i="4"/>
  <c r="AD40" i="4"/>
  <c r="AL40" i="4"/>
  <c r="AP40" i="4"/>
  <c r="N40" i="4"/>
  <c r="W40" i="4"/>
  <c r="AE40" i="4"/>
  <c r="AM40" i="4"/>
  <c r="S40" i="4"/>
  <c r="AQ40" i="4"/>
  <c r="G40" i="4"/>
  <c r="O40" i="4"/>
  <c r="X40" i="4"/>
  <c r="AF40" i="4"/>
  <c r="AR40" i="4"/>
  <c r="H40" i="4"/>
  <c r="P40" i="4"/>
  <c r="Y40" i="4"/>
  <c r="AG40" i="4"/>
  <c r="AT40" i="4"/>
  <c r="J40" i="4"/>
  <c r="AA40" i="4"/>
  <c r="AU40" i="4"/>
  <c r="K40" i="4"/>
  <c r="AB40" i="4"/>
  <c r="T40" i="4"/>
  <c r="AV40" i="4"/>
  <c r="L40" i="4"/>
  <c r="AC40" i="4"/>
  <c r="AJ40" i="4"/>
  <c r="Q40" i="4"/>
  <c r="AH40" i="4"/>
  <c r="R40" i="4"/>
  <c r="AI40" i="4"/>
  <c r="AN40" i="4"/>
  <c r="U40" i="4"/>
  <c r="AK40" i="4"/>
  <c r="AX40" i="4"/>
  <c r="AS40" i="4"/>
  <c r="I40" i="4"/>
  <c r="Z40" i="4"/>
  <c r="BA121" i="3"/>
  <c r="J47" i="4"/>
  <c r="J46" i="4"/>
  <c r="J34" i="4"/>
  <c r="AG46" i="4"/>
  <c r="AG47" i="4"/>
  <c r="AG34" i="4"/>
  <c r="AR47" i="4"/>
  <c r="AR46" i="4"/>
  <c r="AR34" i="4"/>
  <c r="AS36" i="4"/>
  <c r="L36" i="4"/>
  <c r="T36" i="4"/>
  <c r="AB36" i="4"/>
  <c r="AJ36" i="4"/>
  <c r="AT36" i="4"/>
  <c r="M36" i="4"/>
  <c r="U36" i="4"/>
  <c r="AC36" i="4"/>
  <c r="AK36" i="4"/>
  <c r="AU36" i="4"/>
  <c r="N36" i="4"/>
  <c r="V36" i="4"/>
  <c r="AD36" i="4"/>
  <c r="AL36" i="4"/>
  <c r="AN36" i="4"/>
  <c r="AV36" i="4"/>
  <c r="O36" i="4"/>
  <c r="W36" i="4"/>
  <c r="AE36" i="4"/>
  <c r="AM36" i="4"/>
  <c r="I36" i="4"/>
  <c r="Y36" i="4"/>
  <c r="F36" i="4"/>
  <c r="AW36" i="4" s="1"/>
  <c r="J36" i="4"/>
  <c r="Z36" i="4"/>
  <c r="AQ36" i="4"/>
  <c r="K36" i="4"/>
  <c r="AA36" i="4"/>
  <c r="AX36" i="4"/>
  <c r="AH36" i="4"/>
  <c r="AO36" i="4"/>
  <c r="P36" i="4"/>
  <c r="AF36" i="4"/>
  <c r="R36" i="4"/>
  <c r="AP36" i="4"/>
  <c r="Q36" i="4"/>
  <c r="AG36" i="4"/>
  <c r="G36" i="4"/>
  <c r="AR36" i="4"/>
  <c r="S36" i="4"/>
  <c r="AI36" i="4"/>
  <c r="X36" i="4"/>
  <c r="H36" i="4"/>
  <c r="AS44" i="4"/>
  <c r="AT44" i="4"/>
  <c r="AU44" i="4"/>
  <c r="AN44" i="4"/>
  <c r="AV44" i="4"/>
  <c r="AP44" i="4"/>
  <c r="I44" i="4"/>
  <c r="Q44" i="4"/>
  <c r="Y44" i="4"/>
  <c r="AH44" i="4"/>
  <c r="AA44" i="4"/>
  <c r="AQ44" i="4"/>
  <c r="J44" i="4"/>
  <c r="R44" i="4"/>
  <c r="Z44" i="4"/>
  <c r="AI44" i="4"/>
  <c r="AR44" i="4"/>
  <c r="K44" i="4"/>
  <c r="S44" i="4"/>
  <c r="AB44" i="4"/>
  <c r="AJ44" i="4"/>
  <c r="AX44" i="4"/>
  <c r="L44" i="4"/>
  <c r="T44" i="4"/>
  <c r="AC44" i="4"/>
  <c r="AK44" i="4"/>
  <c r="M44" i="4"/>
  <c r="U44" i="4"/>
  <c r="AD44" i="4"/>
  <c r="AL44" i="4"/>
  <c r="G44" i="4"/>
  <c r="O44" i="4"/>
  <c r="W44" i="4"/>
  <c r="AF44" i="4"/>
  <c r="N44" i="4"/>
  <c r="V44" i="4"/>
  <c r="P44" i="4"/>
  <c r="AE44" i="4"/>
  <c r="AG44" i="4"/>
  <c r="AO44" i="4"/>
  <c r="AM44" i="4"/>
  <c r="H44" i="4"/>
  <c r="X44" i="4"/>
  <c r="AC19" i="5"/>
  <c r="AC15" i="5"/>
  <c r="AK19" i="5"/>
  <c r="AK15" i="5"/>
  <c r="Z34" i="4"/>
  <c r="Z47" i="4"/>
  <c r="BA47" i="4" s="1"/>
  <c r="Z46" i="4"/>
  <c r="AH47" i="4"/>
  <c r="AH34" i="4"/>
  <c r="AH46" i="4"/>
  <c r="AS47" i="4"/>
  <c r="AS46" i="4"/>
  <c r="AS34" i="4"/>
  <c r="F37" i="4"/>
  <c r="AW37" i="4" s="1"/>
  <c r="AR37" i="4"/>
  <c r="K37" i="4"/>
  <c r="S37" i="4"/>
  <c r="AA37" i="4"/>
  <c r="AI37" i="4"/>
  <c r="AS37" i="4"/>
  <c r="L37" i="4"/>
  <c r="T37" i="4"/>
  <c r="AB37" i="4"/>
  <c r="AJ37" i="4"/>
  <c r="AT37" i="4"/>
  <c r="M37" i="4"/>
  <c r="U37" i="4"/>
  <c r="AC37" i="4"/>
  <c r="AK37" i="4"/>
  <c r="AU37" i="4"/>
  <c r="N37" i="4"/>
  <c r="V37" i="4"/>
  <c r="AD37" i="4"/>
  <c r="AL37" i="4"/>
  <c r="AO37" i="4"/>
  <c r="H37" i="4"/>
  <c r="X37" i="4"/>
  <c r="AP37" i="4"/>
  <c r="I37" i="4"/>
  <c r="Y37" i="4"/>
  <c r="Q37" i="4"/>
  <c r="AQ37" i="4"/>
  <c r="J37" i="4"/>
  <c r="Z37" i="4"/>
  <c r="AG37" i="4"/>
  <c r="AV37" i="4"/>
  <c r="O37" i="4"/>
  <c r="AE37" i="4"/>
  <c r="AX37" i="4"/>
  <c r="P37" i="4"/>
  <c r="AF37" i="4"/>
  <c r="R37" i="4"/>
  <c r="AH37" i="4"/>
  <c r="AM37" i="4"/>
  <c r="AN37" i="4"/>
  <c r="G37" i="4"/>
  <c r="W37" i="4"/>
  <c r="AR45" i="4"/>
  <c r="AS45" i="4"/>
  <c r="AT45" i="4"/>
  <c r="AU45" i="4"/>
  <c r="I45" i="4"/>
  <c r="Q45" i="4"/>
  <c r="Y45" i="4"/>
  <c r="AG45" i="4"/>
  <c r="J45" i="4"/>
  <c r="R45" i="4"/>
  <c r="Z45" i="4"/>
  <c r="AH45" i="4"/>
  <c r="K45" i="4"/>
  <c r="S45" i="4"/>
  <c r="AA45" i="4"/>
  <c r="AI45" i="4"/>
  <c r="AP45" i="4"/>
  <c r="AN45" i="4"/>
  <c r="L45" i="4"/>
  <c r="T45" i="4"/>
  <c r="AB45" i="4"/>
  <c r="AJ45" i="4"/>
  <c r="AX45" i="4"/>
  <c r="AO45" i="4"/>
  <c r="M45" i="4"/>
  <c r="U45" i="4"/>
  <c r="AC45" i="4"/>
  <c r="AK45" i="4"/>
  <c r="AQ45" i="4"/>
  <c r="G45" i="4"/>
  <c r="O45" i="4"/>
  <c r="W45" i="4"/>
  <c r="AE45" i="4"/>
  <c r="AM45" i="4"/>
  <c r="N45" i="4"/>
  <c r="AD45" i="4"/>
  <c r="P45" i="4"/>
  <c r="V45" i="4"/>
  <c r="AF45" i="4"/>
  <c r="H45" i="4"/>
  <c r="X45" i="4"/>
  <c r="AV45" i="4"/>
  <c r="AL45" i="4"/>
  <c r="G19" i="5"/>
  <c r="AY19" i="5" s="1"/>
  <c r="G15" i="5"/>
  <c r="AD19" i="5"/>
  <c r="AD15" i="5"/>
  <c r="AM19" i="5"/>
  <c r="AM15" i="5"/>
  <c r="AA16" i="5"/>
  <c r="K16" i="5"/>
  <c r="S16" i="5"/>
  <c r="AB16" i="5"/>
  <c r="AJ16" i="5"/>
  <c r="AR16" i="5"/>
  <c r="L16" i="5"/>
  <c r="T16" i="5"/>
  <c r="AC16" i="5"/>
  <c r="AK16" i="5"/>
  <c r="AS16" i="5"/>
  <c r="M16" i="5"/>
  <c r="U16" i="5"/>
  <c r="AD16" i="5"/>
  <c r="AL16" i="5"/>
  <c r="AT16" i="5"/>
  <c r="N16" i="5"/>
  <c r="V16" i="5"/>
  <c r="AE16" i="5"/>
  <c r="AM16" i="5"/>
  <c r="AU16" i="5"/>
  <c r="G16" i="5"/>
  <c r="O16" i="5"/>
  <c r="W16" i="5"/>
  <c r="AF16" i="5"/>
  <c r="AN16" i="5"/>
  <c r="AV16" i="5"/>
  <c r="P16" i="5"/>
  <c r="AI16" i="5"/>
  <c r="Z16" i="5"/>
  <c r="Q16" i="5"/>
  <c r="AO16" i="5"/>
  <c r="R16" i="5"/>
  <c r="AP16" i="5"/>
  <c r="X16" i="5"/>
  <c r="AQ16" i="5"/>
  <c r="H16" i="5"/>
  <c r="Y16" i="5"/>
  <c r="I16" i="5"/>
  <c r="AG16" i="5"/>
  <c r="J16" i="5"/>
  <c r="AH16" i="5"/>
  <c r="F16" i="5"/>
  <c r="E22" i="5"/>
  <c r="BA131" i="3"/>
  <c r="AA46" i="4"/>
  <c r="AA47" i="4"/>
  <c r="AA34" i="4"/>
  <c r="AA48" i="4" s="1"/>
  <c r="AI46" i="4"/>
  <c r="AI47" i="4"/>
  <c r="AI34" i="4"/>
  <c r="AT47" i="4"/>
  <c r="AT34" i="4"/>
  <c r="AT46" i="4"/>
  <c r="AQ38" i="4"/>
  <c r="J38" i="4"/>
  <c r="R38" i="4"/>
  <c r="AA38" i="4"/>
  <c r="AK38" i="4"/>
  <c r="Z38" i="4"/>
  <c r="AR38" i="4"/>
  <c r="K38" i="4"/>
  <c r="S38" i="4"/>
  <c r="AD38" i="4"/>
  <c r="AL38" i="4"/>
  <c r="AS38" i="4"/>
  <c r="L38" i="4"/>
  <c r="T38" i="4"/>
  <c r="AE38" i="4"/>
  <c r="AM38" i="4"/>
  <c r="AT38" i="4"/>
  <c r="M38" i="4"/>
  <c r="M48" i="4" s="1"/>
  <c r="U38" i="4"/>
  <c r="AF38" i="4"/>
  <c r="AB38" i="4"/>
  <c r="AV38" i="4"/>
  <c r="G38" i="4"/>
  <c r="W38" i="4"/>
  <c r="AO38" i="4"/>
  <c r="H38" i="4"/>
  <c r="AW38" i="4" s="1"/>
  <c r="X38" i="4"/>
  <c r="I38" i="4"/>
  <c r="Y38" i="4"/>
  <c r="AI38" i="4"/>
  <c r="N38" i="4"/>
  <c r="AG38" i="4"/>
  <c r="P38" i="4"/>
  <c r="AN38" i="4"/>
  <c r="O38" i="4"/>
  <c r="AH38" i="4"/>
  <c r="AX38" i="4"/>
  <c r="AP38" i="4"/>
  <c r="Q38" i="4"/>
  <c r="AJ38" i="4"/>
  <c r="AU38" i="4"/>
  <c r="AC38" i="4"/>
  <c r="F38" i="4"/>
  <c r="V38" i="4"/>
  <c r="H19" i="5"/>
  <c r="H15" i="5"/>
  <c r="AE19" i="5"/>
  <c r="AE15" i="5"/>
  <c r="AN19" i="5"/>
  <c r="AN15" i="5"/>
  <c r="J17" i="5"/>
  <c r="M17" i="5"/>
  <c r="U17" i="5"/>
  <c r="AC17" i="5"/>
  <c r="AK17" i="5"/>
  <c r="AS17" i="5"/>
  <c r="I17" i="5"/>
  <c r="N17" i="5"/>
  <c r="V17" i="5"/>
  <c r="AD17" i="5"/>
  <c r="AL17" i="5"/>
  <c r="AT17" i="5"/>
  <c r="O17" i="5"/>
  <c r="W17" i="5"/>
  <c r="AE17" i="5"/>
  <c r="AM17" i="5"/>
  <c r="AU17" i="5"/>
  <c r="P17" i="5"/>
  <c r="X17" i="5"/>
  <c r="AF17" i="5"/>
  <c r="AN17" i="5"/>
  <c r="AV17" i="5"/>
  <c r="Q17" i="5"/>
  <c r="Y17" i="5"/>
  <c r="AG17" i="5"/>
  <c r="AO17" i="5"/>
  <c r="F17" i="5"/>
  <c r="K17" i="5"/>
  <c r="S17" i="5"/>
  <c r="AP17" i="5"/>
  <c r="T17" i="5"/>
  <c r="AQ17" i="5"/>
  <c r="Z17" i="5"/>
  <c r="AR17" i="5"/>
  <c r="H17" i="5"/>
  <c r="AH17" i="5"/>
  <c r="AA17" i="5"/>
  <c r="G17" i="5"/>
  <c r="AB17" i="5"/>
  <c r="L17" i="5"/>
  <c r="AI17" i="5"/>
  <c r="R17" i="5"/>
  <c r="AJ17" i="5"/>
  <c r="AY34" i="4"/>
  <c r="AY37" i="4"/>
  <c r="BA67" i="4"/>
  <c r="BC67" i="4"/>
  <c r="BA62" i="4"/>
  <c r="BC62" i="4"/>
  <c r="BB19" i="4"/>
  <c r="AB23" i="4"/>
  <c r="AB21" i="4"/>
  <c r="AJ21" i="4"/>
  <c r="AJ23" i="4"/>
  <c r="AV21" i="4"/>
  <c r="AV23" i="4"/>
  <c r="AX28" i="4"/>
  <c r="G28" i="4"/>
  <c r="O28" i="4"/>
  <c r="Y28" i="4"/>
  <c r="AH28" i="4"/>
  <c r="AP28" i="4"/>
  <c r="R28" i="4"/>
  <c r="H28" i="4"/>
  <c r="P28" i="4"/>
  <c r="Z28" i="4"/>
  <c r="AI28" i="4"/>
  <c r="AQ28" i="4"/>
  <c r="AB28" i="4"/>
  <c r="I28" i="4"/>
  <c r="Q28" i="4"/>
  <c r="AA28" i="4"/>
  <c r="AJ28" i="4"/>
  <c r="AR28" i="4"/>
  <c r="J28" i="4"/>
  <c r="S28" i="4"/>
  <c r="AC28" i="4"/>
  <c r="AK28" i="4"/>
  <c r="AS28" i="4"/>
  <c r="M28" i="4"/>
  <c r="W28" i="4"/>
  <c r="AF28" i="4"/>
  <c r="AN28" i="4"/>
  <c r="AV28" i="4"/>
  <c r="N28" i="4"/>
  <c r="AM28" i="4"/>
  <c r="AO28" i="4"/>
  <c r="V28" i="4"/>
  <c r="AT28" i="4"/>
  <c r="U28" i="4"/>
  <c r="X28" i="4"/>
  <c r="AU28" i="4"/>
  <c r="AD28" i="4"/>
  <c r="AE28" i="4"/>
  <c r="L28" i="4"/>
  <c r="T28" i="4"/>
  <c r="K28" i="4"/>
  <c r="AG28" i="4"/>
  <c r="AL28" i="4"/>
  <c r="BB62" i="4"/>
  <c r="AY67" i="4"/>
  <c r="AU30" i="3"/>
  <c r="AM30" i="3"/>
  <c r="AE30" i="3"/>
  <c r="V30" i="3"/>
  <c r="N30" i="3"/>
  <c r="X30" i="3"/>
  <c r="AS30" i="3"/>
  <c r="AK30" i="3"/>
  <c r="AC30" i="3"/>
  <c r="T30" i="3"/>
  <c r="L30" i="3"/>
  <c r="AT30" i="3"/>
  <c r="AI30" i="3"/>
  <c r="Y30" i="3"/>
  <c r="M30" i="3"/>
  <c r="AO30" i="3"/>
  <c r="H30" i="3"/>
  <c r="F30" i="3"/>
  <c r="G30" i="3"/>
  <c r="AR30" i="3"/>
  <c r="AH30" i="3"/>
  <c r="W30" i="3"/>
  <c r="K30" i="3"/>
  <c r="Q30" i="3"/>
  <c r="AQ30" i="3"/>
  <c r="AG30" i="3"/>
  <c r="U30" i="3"/>
  <c r="J30" i="3"/>
  <c r="AP30" i="3"/>
  <c r="AF30" i="3"/>
  <c r="S30" i="3"/>
  <c r="I30" i="3"/>
  <c r="AD30" i="3"/>
  <c r="AB30" i="3"/>
  <c r="AL30" i="3"/>
  <c r="AV30" i="3"/>
  <c r="AJ30" i="3"/>
  <c r="Z30" i="3"/>
  <c r="O30" i="3"/>
  <c r="R30" i="3"/>
  <c r="AN30" i="3"/>
  <c r="AA30" i="3"/>
  <c r="P30" i="3"/>
  <c r="BA69" i="4"/>
  <c r="BC69" i="4"/>
  <c r="BA27" i="5"/>
  <c r="AY130" i="5"/>
  <c r="AF28" i="3"/>
  <c r="AF29" i="3"/>
  <c r="AF26" i="3"/>
  <c r="Z15" i="4"/>
  <c r="BA15" i="4" s="1"/>
  <c r="BA13" i="4"/>
  <c r="BC13" i="4"/>
  <c r="AH15" i="4"/>
  <c r="AY19" i="4"/>
  <c r="AW19" i="4"/>
  <c r="F21" i="4"/>
  <c r="AX29" i="4"/>
  <c r="T29" i="4"/>
  <c r="H29" i="4"/>
  <c r="P29" i="4"/>
  <c r="Y29" i="4"/>
  <c r="AH29" i="4"/>
  <c r="AP29" i="4"/>
  <c r="I29" i="4"/>
  <c r="Q29" i="4"/>
  <c r="Z29" i="4"/>
  <c r="AI29" i="4"/>
  <c r="AQ29" i="4"/>
  <c r="J29" i="4"/>
  <c r="R29" i="4"/>
  <c r="AA29" i="4"/>
  <c r="AJ29" i="4"/>
  <c r="AR29" i="4"/>
  <c r="AC29" i="4"/>
  <c r="K29" i="4"/>
  <c r="S29" i="4"/>
  <c r="AB29" i="4"/>
  <c r="AK29" i="4"/>
  <c r="AS29" i="4"/>
  <c r="N29" i="4"/>
  <c r="W29" i="4"/>
  <c r="AF29" i="4"/>
  <c r="AN29" i="4"/>
  <c r="AV29" i="4"/>
  <c r="U29" i="4"/>
  <c r="AO29" i="4"/>
  <c r="X29" i="4"/>
  <c r="AU29" i="4"/>
  <c r="G29" i="4"/>
  <c r="L29" i="4"/>
  <c r="O29" i="4"/>
  <c r="V29" i="4"/>
  <c r="AD29" i="4"/>
  <c r="AE29" i="4"/>
  <c r="AG29" i="4"/>
  <c r="AM29" i="4"/>
  <c r="AT29" i="4"/>
  <c r="M29" i="4"/>
  <c r="AL29" i="4"/>
  <c r="J28" i="3"/>
  <c r="J29" i="3"/>
  <c r="J26" i="3"/>
  <c r="AK29" i="3"/>
  <c r="AK26" i="3"/>
  <c r="AK28" i="3"/>
  <c r="BB121" i="3"/>
  <c r="BC131" i="3"/>
  <c r="G23" i="4"/>
  <c r="G21" i="4"/>
  <c r="AD21" i="4"/>
  <c r="AD23" i="4"/>
  <c r="AM21" i="4"/>
  <c r="AM23" i="4"/>
  <c r="BB13" i="3"/>
  <c r="V26" i="3"/>
  <c r="V29" i="3"/>
  <c r="V28" i="3"/>
  <c r="AD29" i="3"/>
  <c r="AD28" i="3"/>
  <c r="AD26" i="3"/>
  <c r="AM29" i="3"/>
  <c r="AM28" i="3"/>
  <c r="AM26" i="3"/>
  <c r="BB37" i="3"/>
  <c r="BA62" i="3"/>
  <c r="AY75" i="3"/>
  <c r="BA88" i="3"/>
  <c r="BC88" i="3"/>
  <c r="BB13" i="4"/>
  <c r="AB15" i="4"/>
  <c r="H21" i="4"/>
  <c r="H23" i="4"/>
  <c r="AE21" i="4"/>
  <c r="AE23" i="4"/>
  <c r="AN23" i="4"/>
  <c r="AN21" i="4"/>
  <c r="AX22" i="4"/>
  <c r="M22" i="4"/>
  <c r="V22" i="4"/>
  <c r="AE22" i="4"/>
  <c r="AM22" i="4"/>
  <c r="AU22" i="4"/>
  <c r="AD22" i="4"/>
  <c r="N22" i="4"/>
  <c r="W22" i="4"/>
  <c r="AF22" i="4"/>
  <c r="AN22" i="4"/>
  <c r="AV22" i="4"/>
  <c r="Q22" i="4"/>
  <c r="G22" i="4"/>
  <c r="O22" i="4"/>
  <c r="X22" i="4"/>
  <c r="AG22" i="4"/>
  <c r="AO22" i="4"/>
  <c r="H22" i="4"/>
  <c r="P22" i="4"/>
  <c r="Y22" i="4"/>
  <c r="AH22" i="4"/>
  <c r="AP22" i="4"/>
  <c r="K22" i="4"/>
  <c r="T22" i="4"/>
  <c r="AB22" i="4"/>
  <c r="AK22" i="4"/>
  <c r="AS22" i="4"/>
  <c r="S22" i="4"/>
  <c r="AQ22" i="4"/>
  <c r="Z22" i="4"/>
  <c r="AT22" i="4"/>
  <c r="AC22" i="4"/>
  <c r="J22" i="4"/>
  <c r="U22" i="4"/>
  <c r="AA22" i="4"/>
  <c r="I22" i="4"/>
  <c r="AI22" i="4"/>
  <c r="AL22" i="4"/>
  <c r="AR22" i="4"/>
  <c r="L22" i="4"/>
  <c r="AJ22" i="4"/>
  <c r="R22" i="4"/>
  <c r="BB69" i="4"/>
  <c r="X26" i="3"/>
  <c r="X29" i="3"/>
  <c r="X28" i="3"/>
  <c r="AN29" i="3"/>
  <c r="AN26" i="3"/>
  <c r="AN28" i="3"/>
  <c r="J23" i="4"/>
  <c r="J21" i="4"/>
  <c r="AG21" i="4"/>
  <c r="AG23" i="4"/>
  <c r="AS23" i="4"/>
  <c r="AS21" i="4"/>
  <c r="AX25" i="4"/>
  <c r="O25" i="4"/>
  <c r="W25" i="4"/>
  <c r="AG25" i="4"/>
  <c r="AQ25" i="4"/>
  <c r="P25" i="4"/>
  <c r="X25" i="4"/>
  <c r="AH25" i="4"/>
  <c r="AR25" i="4"/>
  <c r="AN25" i="4"/>
  <c r="AC25" i="4"/>
  <c r="H25" i="4"/>
  <c r="Q25" i="4"/>
  <c r="Y25" i="4"/>
  <c r="AI25" i="4"/>
  <c r="AS25" i="4"/>
  <c r="AM25" i="4"/>
  <c r="I25" i="4"/>
  <c r="R25" i="4"/>
  <c r="Z25" i="4"/>
  <c r="AJ25" i="4"/>
  <c r="AT25" i="4"/>
  <c r="G25" i="4"/>
  <c r="L25" i="4"/>
  <c r="U25" i="4"/>
  <c r="AD25" i="4"/>
  <c r="AO25" i="4"/>
  <c r="AB25" i="4"/>
  <c r="K25" i="4"/>
  <c r="AK25" i="4"/>
  <c r="AP25" i="4"/>
  <c r="AU25" i="4"/>
  <c r="AF25" i="4"/>
  <c r="N25" i="4"/>
  <c r="AL25" i="4"/>
  <c r="S25" i="4"/>
  <c r="T25" i="4"/>
  <c r="J25" i="4"/>
  <c r="AE25" i="4"/>
  <c r="M25" i="4"/>
  <c r="V25" i="4"/>
  <c r="AV25" i="4"/>
  <c r="AA25" i="4"/>
  <c r="F29" i="3"/>
  <c r="F28" i="3"/>
  <c r="F26" i="3"/>
  <c r="Y26" i="3"/>
  <c r="Y29" i="3"/>
  <c r="Y28" i="3"/>
  <c r="AG28" i="3"/>
  <c r="AG26" i="3"/>
  <c r="AG29" i="3"/>
  <c r="AS28" i="3"/>
  <c r="AS29" i="3"/>
  <c r="AS26" i="3"/>
  <c r="AX16" i="4"/>
  <c r="G16" i="4"/>
  <c r="O16" i="4"/>
  <c r="W16" i="4"/>
  <c r="AE16" i="4"/>
  <c r="AM16" i="4"/>
  <c r="AU16" i="4"/>
  <c r="H16" i="4"/>
  <c r="P16" i="4"/>
  <c r="X16" i="4"/>
  <c r="AF16" i="4"/>
  <c r="AN16" i="4"/>
  <c r="AV16" i="4"/>
  <c r="I16" i="4"/>
  <c r="Q16" i="4"/>
  <c r="Y16" i="4"/>
  <c r="AG16" i="4"/>
  <c r="AO16" i="4"/>
  <c r="J16" i="4"/>
  <c r="R16" i="4"/>
  <c r="Z16" i="4"/>
  <c r="AH16" i="4"/>
  <c r="AP16" i="4"/>
  <c r="M16" i="4"/>
  <c r="U16" i="4"/>
  <c r="AC16" i="4"/>
  <c r="AK16" i="4"/>
  <c r="AS16" i="4"/>
  <c r="S16" i="4"/>
  <c r="AL16" i="4"/>
  <c r="V16" i="4"/>
  <c r="AT16" i="4"/>
  <c r="L16" i="4"/>
  <c r="T16" i="4"/>
  <c r="AQ16" i="4"/>
  <c r="AR16" i="4"/>
  <c r="AA16" i="4"/>
  <c r="K16" i="4"/>
  <c r="AI16" i="4"/>
  <c r="N16" i="4"/>
  <c r="AJ16" i="4"/>
  <c r="AB16" i="4"/>
  <c r="AD16" i="4"/>
  <c r="Z23" i="4"/>
  <c r="Z21" i="4"/>
  <c r="BA19" i="4"/>
  <c r="BC19" i="4"/>
  <c r="AH23" i="4"/>
  <c r="AH21" i="4"/>
  <c r="AT21" i="4"/>
  <c r="AT23" i="4"/>
  <c r="AX26" i="4"/>
  <c r="I26" i="4"/>
  <c r="Q26" i="4"/>
  <c r="Y26" i="4"/>
  <c r="AH26" i="4"/>
  <c r="AQ26" i="4"/>
  <c r="J26" i="4"/>
  <c r="R26" i="4"/>
  <c r="Z26" i="4"/>
  <c r="AI26" i="4"/>
  <c r="AR26" i="4"/>
  <c r="K26" i="4"/>
  <c r="S26" i="4"/>
  <c r="AB26" i="4"/>
  <c r="AK26" i="4"/>
  <c r="AS26" i="4"/>
  <c r="L26" i="4"/>
  <c r="T26" i="4"/>
  <c r="AC26" i="4"/>
  <c r="AL26" i="4"/>
  <c r="AT26" i="4"/>
  <c r="G26" i="4"/>
  <c r="O26" i="4"/>
  <c r="W26" i="4"/>
  <c r="AF26" i="4"/>
  <c r="AO26" i="4"/>
  <c r="M26" i="4"/>
  <c r="AG26" i="4"/>
  <c r="AJ26" i="4"/>
  <c r="P26" i="4"/>
  <c r="AN26" i="4"/>
  <c r="AU26" i="4"/>
  <c r="AV26" i="4"/>
  <c r="N26" i="4"/>
  <c r="U26" i="4"/>
  <c r="AP26" i="4"/>
  <c r="AA26" i="4"/>
  <c r="V26" i="4"/>
  <c r="X26" i="4"/>
  <c r="H26" i="4"/>
  <c r="AM26" i="4"/>
  <c r="AD26" i="4"/>
  <c r="AE26" i="4"/>
  <c r="AX65" i="4"/>
  <c r="M65" i="4"/>
  <c r="U65" i="4"/>
  <c r="AC65" i="4"/>
  <c r="AK65" i="4"/>
  <c r="AS65" i="4"/>
  <c r="N65" i="4"/>
  <c r="V65" i="4"/>
  <c r="AD65" i="4"/>
  <c r="AL65" i="4"/>
  <c r="AT65" i="4"/>
  <c r="I65" i="4"/>
  <c r="AO65" i="4"/>
  <c r="G65" i="4"/>
  <c r="O65" i="4"/>
  <c r="W65" i="4"/>
  <c r="AE65" i="4"/>
  <c r="AM65" i="4"/>
  <c r="AU65" i="4"/>
  <c r="Q65" i="4"/>
  <c r="H65" i="4"/>
  <c r="P65" i="4"/>
  <c r="X65" i="4"/>
  <c r="AF65" i="4"/>
  <c r="AN65" i="4"/>
  <c r="AV65" i="4"/>
  <c r="Y65" i="4"/>
  <c r="AG65" i="4"/>
  <c r="K65" i="4"/>
  <c r="S65" i="4"/>
  <c r="AA65" i="4"/>
  <c r="AI65" i="4"/>
  <c r="AQ65" i="4"/>
  <c r="L65" i="4"/>
  <c r="T65" i="4"/>
  <c r="AB65" i="4"/>
  <c r="AJ65" i="4"/>
  <c r="AR65" i="4"/>
  <c r="R65" i="4"/>
  <c r="J65" i="4"/>
  <c r="Z65" i="4"/>
  <c r="AH65" i="4"/>
  <c r="AP65" i="4"/>
  <c r="G28" i="3"/>
  <c r="G26" i="3"/>
  <c r="G29" i="3"/>
  <c r="Z28" i="3"/>
  <c r="Z26" i="3"/>
  <c r="Z29" i="3"/>
  <c r="AH28" i="3"/>
  <c r="AH26" i="3"/>
  <c r="AH29" i="3"/>
  <c r="AT28" i="3"/>
  <c r="AT26" i="3"/>
  <c r="AT29" i="3"/>
  <c r="H28" i="3"/>
  <c r="H26" i="3"/>
  <c r="H31" i="3" s="1"/>
  <c r="H29" i="3"/>
  <c r="AA26" i="3"/>
  <c r="AA29" i="3"/>
  <c r="AA28" i="3"/>
  <c r="AI28" i="3"/>
  <c r="AI29" i="3"/>
  <c r="AI26" i="3"/>
  <c r="AU26" i="3"/>
  <c r="AU31" i="3" s="1"/>
  <c r="AU28" i="3"/>
  <c r="AU29" i="3"/>
  <c r="I26" i="3"/>
  <c r="I29" i="3"/>
  <c r="I28" i="3"/>
  <c r="AB29" i="3"/>
  <c r="AB26" i="3"/>
  <c r="AB28" i="3"/>
  <c r="AJ26" i="3"/>
  <c r="AJ28" i="3"/>
  <c r="AJ29" i="3"/>
  <c r="AV29" i="3"/>
  <c r="AV26" i="3"/>
  <c r="AV28" i="3"/>
  <c r="AC21" i="4"/>
  <c r="AC23" i="4"/>
  <c r="AK23" i="4"/>
  <c r="AK21" i="4"/>
  <c r="AY62" i="4"/>
  <c r="AC29" i="3"/>
  <c r="AC28" i="3"/>
  <c r="AC26" i="3"/>
  <c r="W29" i="3"/>
  <c r="W26" i="3"/>
  <c r="W28" i="3"/>
  <c r="AE28" i="3"/>
  <c r="AE29" i="3"/>
  <c r="AE26" i="3"/>
  <c r="AQ26" i="3"/>
  <c r="AQ28" i="3"/>
  <c r="AQ29" i="3"/>
  <c r="AT27" i="3"/>
  <c r="AL27" i="3"/>
  <c r="AL31" i="3" s="1"/>
  <c r="AD27" i="3"/>
  <c r="V27" i="3"/>
  <c r="N27" i="3"/>
  <c r="T27" i="3"/>
  <c r="T31" i="3" s="1"/>
  <c r="L27" i="3"/>
  <c r="R27" i="3"/>
  <c r="R31" i="3" s="1"/>
  <c r="AS27" i="3"/>
  <c r="AK27" i="3"/>
  <c r="AC27" i="3"/>
  <c r="U27" i="3"/>
  <c r="U31" i="3" s="1"/>
  <c r="M27" i="3"/>
  <c r="M31" i="3" s="1"/>
  <c r="J27" i="3"/>
  <c r="Y27" i="3"/>
  <c r="AR27" i="3"/>
  <c r="AJ27" i="3"/>
  <c r="AJ31" i="3" s="1"/>
  <c r="AQ27" i="3"/>
  <c r="AI27" i="3"/>
  <c r="AA27" i="3"/>
  <c r="S27" i="3"/>
  <c r="S31" i="3" s="1"/>
  <c r="K27" i="3"/>
  <c r="Z27" i="3"/>
  <c r="AO27" i="3"/>
  <c r="I27" i="3"/>
  <c r="G27" i="3"/>
  <c r="AU27" i="3"/>
  <c r="AM27" i="3"/>
  <c r="AE27" i="3"/>
  <c r="W27" i="3"/>
  <c r="O27" i="3"/>
  <c r="O31" i="3" s="1"/>
  <c r="F27" i="3"/>
  <c r="AP27" i="3"/>
  <c r="AP31" i="3" s="1"/>
  <c r="AH27" i="3"/>
  <c r="AH31" i="3" s="1"/>
  <c r="AG27" i="3"/>
  <c r="Q27" i="3"/>
  <c r="P27" i="3"/>
  <c r="AN27" i="3"/>
  <c r="H27" i="3"/>
  <c r="AV27" i="3"/>
  <c r="AF27" i="3"/>
  <c r="AB27" i="3"/>
  <c r="X27" i="3"/>
  <c r="X31" i="3" s="1"/>
  <c r="BA39" i="3"/>
  <c r="BA80" i="3"/>
  <c r="BA97" i="3"/>
  <c r="BA124" i="3"/>
  <c r="AY13" i="4"/>
  <c r="F15" i="4"/>
  <c r="I23" i="4"/>
  <c r="I21" i="4"/>
  <c r="AF21" i="4"/>
  <c r="AF23" i="4"/>
  <c r="AO23" i="4"/>
  <c r="AO21" i="4"/>
  <c r="AX24" i="4"/>
  <c r="L24" i="4"/>
  <c r="T24" i="4"/>
  <c r="AC24" i="4"/>
  <c r="AM24" i="4"/>
  <c r="AU24" i="4"/>
  <c r="M24" i="4"/>
  <c r="U24" i="4"/>
  <c r="AD24" i="4"/>
  <c r="AN24" i="4"/>
  <c r="AV24" i="4"/>
  <c r="N24" i="4"/>
  <c r="V24" i="4"/>
  <c r="AE24" i="4"/>
  <c r="AO24" i="4"/>
  <c r="AL24" i="4"/>
  <c r="G24" i="4"/>
  <c r="O24" i="4"/>
  <c r="W24" i="4"/>
  <c r="AF24" i="4"/>
  <c r="AP24" i="4"/>
  <c r="AK24" i="4"/>
  <c r="Y24" i="4"/>
  <c r="J24" i="4"/>
  <c r="R24" i="4"/>
  <c r="AA24" i="4"/>
  <c r="AI24" i="4"/>
  <c r="AS24" i="4"/>
  <c r="X24" i="4"/>
  <c r="AT24" i="4"/>
  <c r="H24" i="4"/>
  <c r="AB24" i="4"/>
  <c r="AH24" i="4"/>
  <c r="AJ24" i="4"/>
  <c r="Z24" i="4"/>
  <c r="I24" i="4"/>
  <c r="AG24" i="4"/>
  <c r="K24" i="4"/>
  <c r="P24" i="4"/>
  <c r="Q24" i="4"/>
  <c r="AQ24" i="4"/>
  <c r="S24" i="4"/>
  <c r="AR24" i="4"/>
  <c r="AX64" i="4"/>
  <c r="G64" i="4"/>
  <c r="O64" i="4"/>
  <c r="W64" i="4"/>
  <c r="AE64" i="4"/>
  <c r="AM64" i="4"/>
  <c r="AU64" i="4"/>
  <c r="AA64" i="4"/>
  <c r="H64" i="4"/>
  <c r="P64" i="4"/>
  <c r="X64" i="4"/>
  <c r="AF64" i="4"/>
  <c r="AN64" i="4"/>
  <c r="AV64" i="4"/>
  <c r="S64" i="4"/>
  <c r="I64" i="4"/>
  <c r="Q64" i="4"/>
  <c r="Y64" i="4"/>
  <c r="AG64" i="4"/>
  <c r="AO64" i="4"/>
  <c r="K64" i="4"/>
  <c r="J64" i="4"/>
  <c r="R64" i="4"/>
  <c r="Z64" i="4"/>
  <c r="AH64" i="4"/>
  <c r="AP64" i="4"/>
  <c r="AI64" i="4"/>
  <c r="AQ64" i="4"/>
  <c r="M64" i="4"/>
  <c r="U64" i="4"/>
  <c r="AC64" i="4"/>
  <c r="AK64" i="4"/>
  <c r="AS64" i="4"/>
  <c r="N64" i="4"/>
  <c r="V64" i="4"/>
  <c r="AD64" i="4"/>
  <c r="AL64" i="4"/>
  <c r="AT64" i="4"/>
  <c r="AB64" i="4"/>
  <c r="AJ64" i="4"/>
  <c r="AR64" i="4"/>
  <c r="L64" i="4"/>
  <c r="T64" i="4"/>
  <c r="AY69" i="4"/>
  <c r="BA102" i="5"/>
  <c r="K31" i="3"/>
  <c r="AX17" i="4"/>
  <c r="N17" i="4"/>
  <c r="V17" i="4"/>
  <c r="AD17" i="4"/>
  <c r="AL17" i="4"/>
  <c r="AT17" i="4"/>
  <c r="O17" i="4"/>
  <c r="W17" i="4"/>
  <c r="AE17" i="4"/>
  <c r="AM17" i="4"/>
  <c r="AU17" i="4"/>
  <c r="G17" i="4"/>
  <c r="P17" i="4"/>
  <c r="X17" i="4"/>
  <c r="AF17" i="4"/>
  <c r="AF18" i="4" s="1"/>
  <c r="AN17" i="4"/>
  <c r="AV17" i="4"/>
  <c r="I17" i="4"/>
  <c r="Q17" i="4"/>
  <c r="Y17" i="4"/>
  <c r="AG17" i="4"/>
  <c r="AO17" i="4"/>
  <c r="L17" i="4"/>
  <c r="T17" i="4"/>
  <c r="AB17" i="4"/>
  <c r="AJ17" i="4"/>
  <c r="AR17" i="4"/>
  <c r="H17" i="4"/>
  <c r="M17" i="4"/>
  <c r="AK17" i="4"/>
  <c r="AK18" i="4" s="1"/>
  <c r="S17" i="4"/>
  <c r="AP17" i="4"/>
  <c r="Z17" i="4"/>
  <c r="AH17" i="4"/>
  <c r="R17" i="4"/>
  <c r="U17" i="4"/>
  <c r="AQ17" i="4"/>
  <c r="AS17" i="4"/>
  <c r="AA17" i="4"/>
  <c r="K17" i="4"/>
  <c r="J17" i="4"/>
  <c r="AC17" i="4"/>
  <c r="AI17" i="4"/>
  <c r="AI18" i="4" s="1"/>
  <c r="AA21" i="4"/>
  <c r="AA23" i="4"/>
  <c r="AI23" i="4"/>
  <c r="AI21" i="4"/>
  <c r="AU23" i="4"/>
  <c r="AU21" i="4"/>
  <c r="AX27" i="4"/>
  <c r="I27" i="4"/>
  <c r="Q27" i="4"/>
  <c r="Y27" i="4"/>
  <c r="AG27" i="4"/>
  <c r="AO27" i="4"/>
  <c r="J27" i="4"/>
  <c r="R27" i="4"/>
  <c r="Z27" i="4"/>
  <c r="AH27" i="4"/>
  <c r="AP27" i="4"/>
  <c r="K27" i="4"/>
  <c r="S27" i="4"/>
  <c r="AA27" i="4"/>
  <c r="AI27" i="4"/>
  <c r="AQ27" i="4"/>
  <c r="L27" i="4"/>
  <c r="T27" i="4"/>
  <c r="AB27" i="4"/>
  <c r="AJ27" i="4"/>
  <c r="AR27" i="4"/>
  <c r="G27" i="4"/>
  <c r="O27" i="4"/>
  <c r="W27" i="4"/>
  <c r="AE27" i="4"/>
  <c r="AM27" i="4"/>
  <c r="AU27" i="4"/>
  <c r="N27" i="4"/>
  <c r="AK27" i="4"/>
  <c r="AL27" i="4"/>
  <c r="U27" i="4"/>
  <c r="AN27" i="4"/>
  <c r="AT27" i="4"/>
  <c r="AV27" i="4"/>
  <c r="M27" i="4"/>
  <c r="P27" i="4"/>
  <c r="V27" i="4"/>
  <c r="AS27" i="4"/>
  <c r="X27" i="4"/>
  <c r="AC27" i="4"/>
  <c r="H27" i="4"/>
  <c r="AD27" i="4"/>
  <c r="AF27" i="4"/>
  <c r="BB67" i="4"/>
  <c r="Q31" i="3"/>
  <c r="N31" i="3"/>
  <c r="AD9" i="3"/>
  <c r="AM9" i="3"/>
  <c r="BA34" i="4"/>
  <c r="BA32" i="4"/>
  <c r="BC32" i="4"/>
  <c r="BC34" i="4"/>
  <c r="AY32" i="4"/>
  <c r="BB12" i="4"/>
  <c r="AX30" i="4"/>
  <c r="AO30" i="4"/>
  <c r="G30" i="4"/>
  <c r="K30" i="4"/>
  <c r="O30" i="4"/>
  <c r="S30" i="4"/>
  <c r="W30" i="4"/>
  <c r="AB30" i="4"/>
  <c r="AG30" i="4"/>
  <c r="AK30" i="4"/>
  <c r="AQ30" i="4"/>
  <c r="AU30" i="4"/>
  <c r="AM30" i="4"/>
  <c r="H30" i="4"/>
  <c r="L30" i="4"/>
  <c r="P30" i="4"/>
  <c r="T30" i="4"/>
  <c r="Y30" i="4"/>
  <c r="AD30" i="4"/>
  <c r="AH30" i="4"/>
  <c r="AL30" i="4"/>
  <c r="AR30" i="4"/>
  <c r="AV30" i="4"/>
  <c r="M30" i="4"/>
  <c r="U30" i="4"/>
  <c r="Z30" i="4"/>
  <c r="AE30" i="4"/>
  <c r="AI30" i="4"/>
  <c r="R30" i="4"/>
  <c r="AF30" i="4"/>
  <c r="AT30" i="4"/>
  <c r="Q30" i="4"/>
  <c r="AN30" i="4"/>
  <c r="AC30" i="4"/>
  <c r="X30" i="4"/>
  <c r="N30" i="4"/>
  <c r="V30" i="4"/>
  <c r="AJ30" i="4"/>
  <c r="I30" i="4"/>
  <c r="AS30" i="4"/>
  <c r="J30" i="4"/>
  <c r="AA30" i="4"/>
  <c r="AP30" i="4"/>
  <c r="BB32" i="4"/>
  <c r="BB34" i="4"/>
  <c r="AX59" i="4"/>
  <c r="H59" i="4"/>
  <c r="L59" i="4"/>
  <c r="P59" i="4"/>
  <c r="T59" i="4"/>
  <c r="X59" i="4"/>
  <c r="AB59" i="4"/>
  <c r="AF59" i="4"/>
  <c r="AJ59" i="4"/>
  <c r="AN59" i="4"/>
  <c r="AR59" i="4"/>
  <c r="AV59" i="4"/>
  <c r="O59" i="4"/>
  <c r="AA59" i="4"/>
  <c r="AM59" i="4"/>
  <c r="I59" i="4"/>
  <c r="M59" i="4"/>
  <c r="Q59" i="4"/>
  <c r="U59" i="4"/>
  <c r="Y59" i="4"/>
  <c r="AC59" i="4"/>
  <c r="AG59" i="4"/>
  <c r="AK59" i="4"/>
  <c r="AO59" i="4"/>
  <c r="AS59" i="4"/>
  <c r="G59" i="4"/>
  <c r="S59" i="4"/>
  <c r="AE59" i="4"/>
  <c r="AQ59" i="4"/>
  <c r="J59" i="4"/>
  <c r="N59" i="4"/>
  <c r="R59" i="4"/>
  <c r="V59" i="4"/>
  <c r="Z59" i="4"/>
  <c r="AD59" i="4"/>
  <c r="AH59" i="4"/>
  <c r="AL59" i="4"/>
  <c r="AP59" i="4"/>
  <c r="AT59" i="4"/>
  <c r="K59" i="4"/>
  <c r="W59" i="4"/>
  <c r="AI59" i="4"/>
  <c r="AU59" i="4"/>
  <c r="AX60" i="4"/>
  <c r="M60" i="4"/>
  <c r="J60" i="4"/>
  <c r="O60" i="4"/>
  <c r="S60" i="4"/>
  <c r="W60" i="4"/>
  <c r="AA60" i="4"/>
  <c r="AE60" i="4"/>
  <c r="AI60" i="4"/>
  <c r="AM60" i="4"/>
  <c r="AQ60" i="4"/>
  <c r="AU60" i="4"/>
  <c r="I60" i="4"/>
  <c r="V60" i="4"/>
  <c r="AH60" i="4"/>
  <c r="AP60" i="4"/>
  <c r="G60" i="4"/>
  <c r="K60" i="4"/>
  <c r="P60" i="4"/>
  <c r="T60" i="4"/>
  <c r="X60" i="4"/>
  <c r="AB60" i="4"/>
  <c r="AF60" i="4"/>
  <c r="AJ60" i="4"/>
  <c r="AN60" i="4"/>
  <c r="AR60" i="4"/>
  <c r="AV60" i="4"/>
  <c r="R60" i="4"/>
  <c r="Z60" i="4"/>
  <c r="AD60" i="4"/>
  <c r="AL60" i="4"/>
  <c r="AT60" i="4"/>
  <c r="H60" i="4"/>
  <c r="L60" i="4"/>
  <c r="Q60" i="4"/>
  <c r="U60" i="4"/>
  <c r="Y60" i="4"/>
  <c r="AC60" i="4"/>
  <c r="AG60" i="4"/>
  <c r="AK60" i="4"/>
  <c r="AO60" i="4"/>
  <c r="AS60" i="4"/>
  <c r="N60" i="4"/>
  <c r="BA12" i="4"/>
  <c r="BC12" i="4"/>
  <c r="AY49" i="4"/>
  <c r="AX53" i="4"/>
  <c r="H53" i="4"/>
  <c r="L53" i="4"/>
  <c r="P53" i="4"/>
  <c r="T53" i="4"/>
  <c r="X53" i="4"/>
  <c r="AB53" i="4"/>
  <c r="AF53" i="4"/>
  <c r="AJ53" i="4"/>
  <c r="AN53" i="4"/>
  <c r="AR53" i="4"/>
  <c r="AV53" i="4"/>
  <c r="I53" i="4"/>
  <c r="M53" i="4"/>
  <c r="Q53" i="4"/>
  <c r="U53" i="4"/>
  <c r="Y53" i="4"/>
  <c r="AC53" i="4"/>
  <c r="AG53" i="4"/>
  <c r="AK53" i="4"/>
  <c r="AO53" i="4"/>
  <c r="AS53" i="4"/>
  <c r="J53" i="4"/>
  <c r="N53" i="4"/>
  <c r="R53" i="4"/>
  <c r="V53" i="4"/>
  <c r="Z53" i="4"/>
  <c r="AD53" i="4"/>
  <c r="AH53" i="4"/>
  <c r="AL53" i="4"/>
  <c r="AP53" i="4"/>
  <c r="AT53" i="4"/>
  <c r="O53" i="4"/>
  <c r="AE53" i="4"/>
  <c r="AU53" i="4"/>
  <c r="S53" i="4"/>
  <c r="AI53" i="4"/>
  <c r="K53" i="4"/>
  <c r="AQ53" i="4"/>
  <c r="G53" i="4"/>
  <c r="W53" i="4"/>
  <c r="AM53" i="4"/>
  <c r="AA53" i="4"/>
  <c r="AX57" i="4"/>
  <c r="G57" i="4"/>
  <c r="L57" i="4"/>
  <c r="P57" i="4"/>
  <c r="T57" i="4"/>
  <c r="X57" i="4"/>
  <c r="AB57" i="4"/>
  <c r="AF57" i="4"/>
  <c r="AJ57" i="4"/>
  <c r="AN57" i="4"/>
  <c r="AR57" i="4"/>
  <c r="AV57" i="4"/>
  <c r="H57" i="4"/>
  <c r="M57" i="4"/>
  <c r="Q57" i="4"/>
  <c r="U57" i="4"/>
  <c r="Y57" i="4"/>
  <c r="AC57" i="4"/>
  <c r="AG57" i="4"/>
  <c r="AK57" i="4"/>
  <c r="AO57" i="4"/>
  <c r="AS57" i="4"/>
  <c r="K57" i="4"/>
  <c r="I57" i="4"/>
  <c r="N57" i="4"/>
  <c r="J57" i="4"/>
  <c r="V57" i="4"/>
  <c r="AD57" i="4"/>
  <c r="AL57" i="4"/>
  <c r="AT57" i="4"/>
  <c r="AQ57" i="4"/>
  <c r="O57" i="4"/>
  <c r="W57" i="4"/>
  <c r="AE57" i="4"/>
  <c r="AM57" i="4"/>
  <c r="AU57" i="4"/>
  <c r="S57" i="4"/>
  <c r="AI57" i="4"/>
  <c r="R57" i="4"/>
  <c r="Z57" i="4"/>
  <c r="AH57" i="4"/>
  <c r="AP57" i="4"/>
  <c r="AA57" i="4"/>
  <c r="AX12" i="4"/>
  <c r="AL11" i="4"/>
  <c r="AX55" i="4"/>
  <c r="H55" i="4"/>
  <c r="K55" i="4"/>
  <c r="O55" i="4"/>
  <c r="S55" i="4"/>
  <c r="W55" i="4"/>
  <c r="AA55" i="4"/>
  <c r="AE55" i="4"/>
  <c r="AI55" i="4"/>
  <c r="AM55" i="4"/>
  <c r="AQ55" i="4"/>
  <c r="AU55" i="4"/>
  <c r="L55" i="4"/>
  <c r="P55" i="4"/>
  <c r="T55" i="4"/>
  <c r="X55" i="4"/>
  <c r="AB55" i="4"/>
  <c r="AF55" i="4"/>
  <c r="AJ55" i="4"/>
  <c r="AN55" i="4"/>
  <c r="AR55" i="4"/>
  <c r="AV55" i="4"/>
  <c r="G55" i="4"/>
  <c r="M55" i="4"/>
  <c r="Q55" i="4"/>
  <c r="U55" i="4"/>
  <c r="Y55" i="4"/>
  <c r="AC55" i="4"/>
  <c r="AG55" i="4"/>
  <c r="AK55" i="4"/>
  <c r="AO55" i="4"/>
  <c r="AS55" i="4"/>
  <c r="N55" i="4"/>
  <c r="AD55" i="4"/>
  <c r="AT55" i="4"/>
  <c r="R55" i="4"/>
  <c r="AH55" i="4"/>
  <c r="I55" i="4"/>
  <c r="AP55" i="4"/>
  <c r="J55" i="4"/>
  <c r="V55" i="4"/>
  <c r="AL55" i="4"/>
  <c r="Z55" i="4"/>
  <c r="AY12" i="4"/>
  <c r="BB49" i="4"/>
  <c r="AX52" i="4"/>
  <c r="J52" i="4"/>
  <c r="N52" i="4"/>
  <c r="R52" i="4"/>
  <c r="V52" i="4"/>
  <c r="Z52" i="4"/>
  <c r="AD52" i="4"/>
  <c r="AH52" i="4"/>
  <c r="AL52" i="4"/>
  <c r="AP52" i="4"/>
  <c r="AT52" i="4"/>
  <c r="G52" i="4"/>
  <c r="K52" i="4"/>
  <c r="O52" i="4"/>
  <c r="S52" i="4"/>
  <c r="W52" i="4"/>
  <c r="AA52" i="4"/>
  <c r="AE52" i="4"/>
  <c r="AI52" i="4"/>
  <c r="AM52" i="4"/>
  <c r="AQ52" i="4"/>
  <c r="AU52" i="4"/>
  <c r="H52" i="4"/>
  <c r="L52" i="4"/>
  <c r="P52" i="4"/>
  <c r="T52" i="4"/>
  <c r="X52" i="4"/>
  <c r="AB52" i="4"/>
  <c r="AF52" i="4"/>
  <c r="AJ52" i="4"/>
  <c r="AN52" i="4"/>
  <c r="AR52" i="4"/>
  <c r="AV52" i="4"/>
  <c r="I52" i="4"/>
  <c r="Y52" i="4"/>
  <c r="AO52" i="4"/>
  <c r="M52" i="4"/>
  <c r="AC52" i="4"/>
  <c r="AS52" i="4"/>
  <c r="U52" i="4"/>
  <c r="Q52" i="4"/>
  <c r="AG52" i="4"/>
  <c r="AK52" i="4"/>
  <c r="AX56" i="4"/>
  <c r="I56" i="4"/>
  <c r="M56" i="4"/>
  <c r="Q56" i="4"/>
  <c r="U56" i="4"/>
  <c r="Y56" i="4"/>
  <c r="AC56" i="4"/>
  <c r="AG56" i="4"/>
  <c r="AK56" i="4"/>
  <c r="AO56" i="4"/>
  <c r="AS56" i="4"/>
  <c r="J56" i="4"/>
  <c r="N56" i="4"/>
  <c r="R56" i="4"/>
  <c r="V56" i="4"/>
  <c r="Z56" i="4"/>
  <c r="AD56" i="4"/>
  <c r="AH56" i="4"/>
  <c r="AL56" i="4"/>
  <c r="AP56" i="4"/>
  <c r="AT56" i="4"/>
  <c r="G56" i="4"/>
  <c r="K56" i="4"/>
  <c r="O56" i="4"/>
  <c r="S56" i="4"/>
  <c r="W56" i="4"/>
  <c r="AA56" i="4"/>
  <c r="AE56" i="4"/>
  <c r="AI56" i="4"/>
  <c r="AM56" i="4"/>
  <c r="AQ56" i="4"/>
  <c r="AU56" i="4"/>
  <c r="T56" i="4"/>
  <c r="AJ56" i="4"/>
  <c r="AV56" i="4"/>
  <c r="H56" i="4"/>
  <c r="X56" i="4"/>
  <c r="AN56" i="4"/>
  <c r="AF56" i="4"/>
  <c r="L56" i="4"/>
  <c r="AB56" i="4"/>
  <c r="AR56" i="4"/>
  <c r="P56" i="4"/>
  <c r="BA49" i="4"/>
  <c r="BC49" i="4"/>
  <c r="AX54" i="4"/>
  <c r="K54" i="4"/>
  <c r="O54" i="4"/>
  <c r="S54" i="4"/>
  <c r="W54" i="4"/>
  <c r="AA54" i="4"/>
  <c r="AE54" i="4"/>
  <c r="AI54" i="4"/>
  <c r="AM54" i="4"/>
  <c r="AQ54" i="4"/>
  <c r="AU54" i="4"/>
  <c r="G54" i="4"/>
  <c r="H54" i="4"/>
  <c r="L54" i="4"/>
  <c r="P54" i="4"/>
  <c r="T54" i="4"/>
  <c r="X54" i="4"/>
  <c r="AB54" i="4"/>
  <c r="AF54" i="4"/>
  <c r="AJ54" i="4"/>
  <c r="AN54" i="4"/>
  <c r="AR54" i="4"/>
  <c r="AV54" i="4"/>
  <c r="I54" i="4"/>
  <c r="M54" i="4"/>
  <c r="Q54" i="4"/>
  <c r="U54" i="4"/>
  <c r="Y54" i="4"/>
  <c r="AC54" i="4"/>
  <c r="AG54" i="4"/>
  <c r="AK54" i="4"/>
  <c r="AO54" i="4"/>
  <c r="AS54" i="4"/>
  <c r="V54" i="4"/>
  <c r="AL54" i="4"/>
  <c r="R54" i="4"/>
  <c r="J54" i="4"/>
  <c r="Z54" i="4"/>
  <c r="AP54" i="4"/>
  <c r="N54" i="4"/>
  <c r="AD54" i="4"/>
  <c r="AT54" i="4"/>
  <c r="AH54" i="4"/>
  <c r="AX58" i="4"/>
  <c r="S58" i="4"/>
  <c r="I58" i="4"/>
  <c r="M58" i="4"/>
  <c r="Q58" i="4"/>
  <c r="V58" i="4"/>
  <c r="Z58" i="4"/>
  <c r="AD58" i="4"/>
  <c r="AH58" i="4"/>
  <c r="AL58" i="4"/>
  <c r="AP58" i="4"/>
  <c r="AT58" i="4"/>
  <c r="P58" i="4"/>
  <c r="AG58" i="4"/>
  <c r="AS58" i="4"/>
  <c r="J58" i="4"/>
  <c r="N58" i="4"/>
  <c r="R58" i="4"/>
  <c r="W58" i="4"/>
  <c r="AA58" i="4"/>
  <c r="AE58" i="4"/>
  <c r="AI58" i="4"/>
  <c r="AM58" i="4"/>
  <c r="AQ58" i="4"/>
  <c r="AU58" i="4"/>
  <c r="L58" i="4"/>
  <c r="Y58" i="4"/>
  <c r="AK58" i="4"/>
  <c r="G58" i="4"/>
  <c r="K58" i="4"/>
  <c r="O58" i="4"/>
  <c r="T58" i="4"/>
  <c r="X58" i="4"/>
  <c r="AB58" i="4"/>
  <c r="AF58" i="4"/>
  <c r="AJ58" i="4"/>
  <c r="AN58" i="4"/>
  <c r="AR58" i="4"/>
  <c r="AV58" i="4"/>
  <c r="H58" i="4"/>
  <c r="U58" i="4"/>
  <c r="AC58" i="4"/>
  <c r="AO58" i="4"/>
  <c r="AX51" i="4"/>
  <c r="AQ51" i="4"/>
  <c r="AJ51" i="4"/>
  <c r="AD51" i="4"/>
  <c r="X51" i="4"/>
  <c r="R51" i="4"/>
  <c r="N51" i="4"/>
  <c r="H51" i="4"/>
  <c r="L51" i="4"/>
  <c r="Z51" i="4"/>
  <c r="AL51" i="4"/>
  <c r="AV51" i="4"/>
  <c r="W51" i="4"/>
  <c r="AU51" i="4"/>
  <c r="AP51" i="4"/>
  <c r="AI51" i="4"/>
  <c r="AC51" i="4"/>
  <c r="V51" i="4"/>
  <c r="Q51" i="4"/>
  <c r="I51" i="4"/>
  <c r="M51" i="4"/>
  <c r="AB51" i="4"/>
  <c r="AM51" i="4"/>
  <c r="AS51" i="4"/>
  <c r="AO51" i="4"/>
  <c r="AF51" i="4"/>
  <c r="AA51" i="4"/>
  <c r="U51" i="4"/>
  <c r="P51" i="4"/>
  <c r="F51" i="4"/>
  <c r="J51" i="4"/>
  <c r="S51" i="4"/>
  <c r="AG51" i="4"/>
  <c r="AN51" i="4"/>
  <c r="AR51" i="4"/>
  <c r="K51" i="4"/>
  <c r="AK51" i="4"/>
  <c r="O51" i="4"/>
  <c r="T51" i="4"/>
  <c r="Y51" i="4"/>
  <c r="G51" i="4"/>
  <c r="AE51" i="4"/>
  <c r="AH51" i="4"/>
  <c r="AT51" i="4"/>
  <c r="AH64" i="3"/>
  <c r="BC62" i="3"/>
  <c r="AB92" i="3"/>
  <c r="BB90" i="3"/>
  <c r="AY121" i="3"/>
  <c r="BC123" i="3"/>
  <c r="AY124" i="3"/>
  <c r="AY117" i="3"/>
  <c r="AZ15" i="3"/>
  <c r="AY13" i="3"/>
  <c r="AX27" i="3"/>
  <c r="AY37" i="3"/>
  <c r="BC39" i="3"/>
  <c r="BB41" i="3"/>
  <c r="BB57" i="3"/>
  <c r="BB70" i="3"/>
  <c r="AY80" i="3"/>
  <c r="BC80" i="3"/>
  <c r="BB86" i="3"/>
  <c r="AY90" i="3"/>
  <c r="AH100" i="3"/>
  <c r="BC97" i="3"/>
  <c r="BB117" i="3"/>
  <c r="BC121" i="3"/>
  <c r="AH126" i="3"/>
  <c r="BC124" i="3"/>
  <c r="BB131" i="3"/>
  <c r="BB137" i="3"/>
  <c r="AY108" i="3"/>
  <c r="AZ12" i="3"/>
  <c r="BC13" i="3"/>
  <c r="AX30" i="3"/>
  <c r="BA37" i="3"/>
  <c r="BC37" i="3"/>
  <c r="AY41" i="3"/>
  <c r="BB50" i="3"/>
  <c r="AY57" i="3"/>
  <c r="AB64" i="3"/>
  <c r="BB62" i="3"/>
  <c r="BB75" i="3"/>
  <c r="BB88" i="3"/>
  <c r="BA90" i="3"/>
  <c r="AH92" i="3"/>
  <c r="BC90" i="3"/>
  <c r="BA108" i="3"/>
  <c r="BC108" i="3"/>
  <c r="BB119" i="3"/>
  <c r="BB123" i="3"/>
  <c r="AY131" i="3"/>
  <c r="AY137" i="3"/>
  <c r="AZ29" i="3"/>
  <c r="AY24" i="3"/>
  <c r="BB39" i="3"/>
  <c r="BA41" i="3"/>
  <c r="BC41" i="3"/>
  <c r="AY50" i="3"/>
  <c r="BA57" i="3"/>
  <c r="BC57" i="3"/>
  <c r="AY70" i="3"/>
  <c r="BA70" i="3"/>
  <c r="BC70" i="3"/>
  <c r="BB80" i="3"/>
  <c r="AY86" i="3"/>
  <c r="BA86" i="3"/>
  <c r="BC86" i="3"/>
  <c r="AB100" i="3"/>
  <c r="BB97" i="3"/>
  <c r="BC117" i="3"/>
  <c r="AB126" i="3"/>
  <c r="BB124" i="3"/>
  <c r="AY119" i="3"/>
  <c r="AX28" i="3"/>
  <c r="W20" i="3"/>
  <c r="U19" i="3"/>
  <c r="K18" i="3"/>
  <c r="AX18" i="3"/>
  <c r="P21" i="3"/>
  <c r="Q19" i="3"/>
  <c r="V19" i="3"/>
  <c r="V21" i="3"/>
  <c r="AX21" i="3"/>
  <c r="N17" i="3"/>
  <c r="AX17" i="3"/>
  <c r="R17" i="3"/>
  <c r="U16" i="3"/>
  <c r="AX16" i="3"/>
  <c r="Q20" i="3"/>
  <c r="AX20" i="3"/>
  <c r="X21" i="3"/>
  <c r="T21" i="3"/>
  <c r="K17" i="3"/>
  <c r="BA12" i="3"/>
  <c r="BB12" i="3"/>
  <c r="BC24" i="3"/>
  <c r="BB32" i="3"/>
  <c r="M22" i="3"/>
  <c r="AX22" i="3"/>
  <c r="AY32" i="3"/>
  <c r="BC12" i="3"/>
  <c r="BA24" i="3"/>
  <c r="BB24" i="3"/>
  <c r="BA32" i="3"/>
  <c r="BC32" i="3"/>
  <c r="O22" i="3"/>
  <c r="AZ24" i="3"/>
  <c r="AZ26" i="3"/>
  <c r="AY39" i="5"/>
  <c r="AY102" i="5"/>
  <c r="BB120" i="5"/>
  <c r="AY12" i="5"/>
  <c r="AY23" i="5"/>
  <c r="BC27" i="5"/>
  <c r="AJ9" i="3"/>
  <c r="AB9" i="3"/>
  <c r="BC13" i="5"/>
  <c r="BC15" i="5"/>
  <c r="AX30" i="5"/>
  <c r="H30" i="5"/>
  <c r="P30" i="5"/>
  <c r="X30" i="5"/>
  <c r="AG30" i="5"/>
  <c r="AO30" i="5"/>
  <c r="I30" i="5"/>
  <c r="Q30" i="5"/>
  <c r="Y30" i="5"/>
  <c r="AH30" i="5"/>
  <c r="AP30" i="5"/>
  <c r="K30" i="5"/>
  <c r="S30" i="5"/>
  <c r="AB30" i="5"/>
  <c r="AJ30" i="5"/>
  <c r="AR30" i="5"/>
  <c r="L30" i="5"/>
  <c r="T30" i="5"/>
  <c r="AC30" i="5"/>
  <c r="AK30" i="5"/>
  <c r="AS30" i="5"/>
  <c r="M30" i="5"/>
  <c r="AD30" i="5"/>
  <c r="AT30" i="5"/>
  <c r="N30" i="5"/>
  <c r="AE30" i="5"/>
  <c r="AU30" i="5"/>
  <c r="AA30" i="5"/>
  <c r="O30" i="5"/>
  <c r="AF30" i="5"/>
  <c r="AV30" i="5"/>
  <c r="R30" i="5"/>
  <c r="AI30" i="5"/>
  <c r="U30" i="5"/>
  <c r="AL30" i="5"/>
  <c r="G30" i="5"/>
  <c r="AN30" i="5"/>
  <c r="V30" i="5"/>
  <c r="AM30" i="5"/>
  <c r="W30" i="5"/>
  <c r="AQ30" i="5"/>
  <c r="J30" i="5"/>
  <c r="Z30" i="5"/>
  <c r="Z35" i="5"/>
  <c r="BA35" i="5" s="1"/>
  <c r="BA33" i="5"/>
  <c r="BC33" i="5"/>
  <c r="AH35" i="5"/>
  <c r="BC35" i="5" s="1"/>
  <c r="AX49" i="5"/>
  <c r="J49" i="5"/>
  <c r="T49" i="5"/>
  <c r="AC49" i="5"/>
  <c r="AK49" i="5"/>
  <c r="M49" i="5"/>
  <c r="Z49" i="5"/>
  <c r="G49" i="5"/>
  <c r="Q49" i="5"/>
  <c r="Y49" i="5"/>
  <c r="AH49" i="5"/>
  <c r="O49" i="5"/>
  <c r="AA49" i="5"/>
  <c r="AL49" i="5"/>
  <c r="AT49" i="5"/>
  <c r="F49" i="5"/>
  <c r="P49" i="5"/>
  <c r="AB49" i="5"/>
  <c r="AM49" i="5"/>
  <c r="AU49" i="5"/>
  <c r="S49" i="5"/>
  <c r="AE49" i="5"/>
  <c r="AO49" i="5"/>
  <c r="H49" i="5"/>
  <c r="U49" i="5"/>
  <c r="AF49" i="5"/>
  <c r="AP49" i="5"/>
  <c r="L49" i="5"/>
  <c r="N49" i="5"/>
  <c r="X49" i="5"/>
  <c r="AJ49" i="5"/>
  <c r="AS49" i="5"/>
  <c r="R49" i="5"/>
  <c r="AR49" i="5"/>
  <c r="V49" i="5"/>
  <c r="AV49" i="5"/>
  <c r="W49" i="5"/>
  <c r="AD49" i="5"/>
  <c r="AG49" i="5"/>
  <c r="I49" i="5"/>
  <c r="AI49" i="5"/>
  <c r="AN49" i="5"/>
  <c r="K49" i="5"/>
  <c r="AQ49" i="5"/>
  <c r="I58" i="5"/>
  <c r="I57" i="5"/>
  <c r="AF58" i="5"/>
  <c r="AF57" i="5"/>
  <c r="AO58" i="5"/>
  <c r="AO57" i="5"/>
  <c r="AX60" i="5"/>
  <c r="G60" i="5"/>
  <c r="O60" i="5"/>
  <c r="W60" i="5"/>
  <c r="AE60" i="5"/>
  <c r="AM60" i="5"/>
  <c r="AU60" i="5"/>
  <c r="H60" i="5"/>
  <c r="P60" i="5"/>
  <c r="X60" i="5"/>
  <c r="AF60" i="5"/>
  <c r="AN60" i="5"/>
  <c r="AV60" i="5"/>
  <c r="I60" i="5"/>
  <c r="Q60" i="5"/>
  <c r="Y60" i="5"/>
  <c r="AG60" i="5"/>
  <c r="AO60" i="5"/>
  <c r="J60" i="5"/>
  <c r="R60" i="5"/>
  <c r="Z60" i="5"/>
  <c r="AH60" i="5"/>
  <c r="AP60" i="5"/>
  <c r="K60" i="5"/>
  <c r="S60" i="5"/>
  <c r="AA60" i="5"/>
  <c r="AI60" i="5"/>
  <c r="AQ60" i="5"/>
  <c r="M60" i="5"/>
  <c r="U60" i="5"/>
  <c r="AC60" i="5"/>
  <c r="AK60" i="5"/>
  <c r="AS60" i="5"/>
  <c r="N60" i="5"/>
  <c r="AT60" i="5"/>
  <c r="T60" i="5"/>
  <c r="V60" i="5"/>
  <c r="AB60" i="5"/>
  <c r="AD60" i="5"/>
  <c r="AL60" i="5"/>
  <c r="L60" i="5"/>
  <c r="AJ60" i="5"/>
  <c r="AR60" i="5"/>
  <c r="AX68" i="5"/>
  <c r="K68" i="5"/>
  <c r="S68" i="5"/>
  <c r="AB68" i="5"/>
  <c r="AJ68" i="5"/>
  <c r="AR68" i="5"/>
  <c r="L68" i="5"/>
  <c r="T68" i="5"/>
  <c r="AC68" i="5"/>
  <c r="AK68" i="5"/>
  <c r="AS68" i="5"/>
  <c r="M68" i="5"/>
  <c r="U68" i="5"/>
  <c r="AD68" i="5"/>
  <c r="AL68" i="5"/>
  <c r="AT68" i="5"/>
  <c r="W68" i="5"/>
  <c r="N68" i="5"/>
  <c r="V68" i="5"/>
  <c r="AE68" i="5"/>
  <c r="AM68" i="5"/>
  <c r="AU68" i="5"/>
  <c r="G68" i="5"/>
  <c r="O68" i="5"/>
  <c r="X68" i="5"/>
  <c r="AF68" i="5"/>
  <c r="AN68" i="5"/>
  <c r="AV68" i="5"/>
  <c r="I68" i="5"/>
  <c r="Q68" i="5"/>
  <c r="Z68" i="5"/>
  <c r="AH68" i="5"/>
  <c r="AP68" i="5"/>
  <c r="J68" i="5"/>
  <c r="AQ68" i="5"/>
  <c r="P68" i="5"/>
  <c r="R68" i="5"/>
  <c r="Y68" i="5"/>
  <c r="AA68" i="5"/>
  <c r="AI68" i="5"/>
  <c r="H68" i="5"/>
  <c r="AO68" i="5"/>
  <c r="AG68" i="5"/>
  <c r="AX76" i="5"/>
  <c r="M76" i="5"/>
  <c r="U76" i="5"/>
  <c r="AD76" i="5"/>
  <c r="AL76" i="5"/>
  <c r="AT76" i="5"/>
  <c r="N76" i="5"/>
  <c r="V76" i="5"/>
  <c r="AE76" i="5"/>
  <c r="AM76" i="5"/>
  <c r="AU76" i="5"/>
  <c r="G76" i="5"/>
  <c r="O76" i="5"/>
  <c r="W76" i="5"/>
  <c r="AF76" i="5"/>
  <c r="AN76" i="5"/>
  <c r="AV76" i="5"/>
  <c r="H76" i="5"/>
  <c r="P76" i="5"/>
  <c r="X76" i="5"/>
  <c r="AG76" i="5"/>
  <c r="AO76" i="5"/>
  <c r="I76" i="5"/>
  <c r="Q76" i="5"/>
  <c r="Y76" i="5"/>
  <c r="AH76" i="5"/>
  <c r="AP76" i="5"/>
  <c r="Z76" i="5"/>
  <c r="K76" i="5"/>
  <c r="S76" i="5"/>
  <c r="AB76" i="5"/>
  <c r="AJ76" i="5"/>
  <c r="AR76" i="5"/>
  <c r="AK76" i="5"/>
  <c r="J76" i="5"/>
  <c r="AQ76" i="5"/>
  <c r="L76" i="5"/>
  <c r="AS76" i="5"/>
  <c r="R76" i="5"/>
  <c r="T76" i="5"/>
  <c r="AC76" i="5"/>
  <c r="AA76" i="5"/>
  <c r="AI76" i="5"/>
  <c r="Z81" i="5"/>
  <c r="Z82" i="5"/>
  <c r="BA79" i="5"/>
  <c r="BC79" i="5"/>
  <c r="AH81" i="5"/>
  <c r="AH82" i="5"/>
  <c r="AS81" i="5"/>
  <c r="AS82" i="5"/>
  <c r="AX86" i="5"/>
  <c r="Z86" i="5"/>
  <c r="I86" i="5"/>
  <c r="L86" i="5"/>
  <c r="T86" i="5"/>
  <c r="AC86" i="5"/>
  <c r="AK86" i="5"/>
  <c r="AS86" i="5"/>
  <c r="M86" i="5"/>
  <c r="U86" i="5"/>
  <c r="AD86" i="5"/>
  <c r="AL86" i="5"/>
  <c r="AT86" i="5"/>
  <c r="N86" i="5"/>
  <c r="V86" i="5"/>
  <c r="AE86" i="5"/>
  <c r="AM86" i="5"/>
  <c r="AU86" i="5"/>
  <c r="O86" i="5"/>
  <c r="W86" i="5"/>
  <c r="AF86" i="5"/>
  <c r="AN86" i="5"/>
  <c r="AV86" i="5"/>
  <c r="G86" i="5"/>
  <c r="P86" i="5"/>
  <c r="X86" i="5"/>
  <c r="AG86" i="5"/>
  <c r="AO86" i="5"/>
  <c r="J86" i="5"/>
  <c r="R86" i="5"/>
  <c r="AA86" i="5"/>
  <c r="AI86" i="5"/>
  <c r="AQ86" i="5"/>
  <c r="K86" i="5"/>
  <c r="AR86" i="5"/>
  <c r="Q86" i="5"/>
  <c r="S86" i="5"/>
  <c r="Y86" i="5"/>
  <c r="AB86" i="5"/>
  <c r="AJ86" i="5"/>
  <c r="H86" i="5"/>
  <c r="AH86" i="5"/>
  <c r="AP86" i="5"/>
  <c r="AX94" i="5"/>
  <c r="AL94" i="5"/>
  <c r="AJ94" i="5"/>
  <c r="AB94" i="5"/>
  <c r="AG94" i="5"/>
  <c r="AE94" i="5"/>
  <c r="I94" i="5"/>
  <c r="Q94" i="5"/>
  <c r="Y94" i="5"/>
  <c r="AK94" i="5"/>
  <c r="AT94" i="5"/>
  <c r="L94" i="5"/>
  <c r="T94" i="5"/>
  <c r="AC94" i="5"/>
  <c r="AO94" i="5"/>
  <c r="N94" i="5"/>
  <c r="V94" i="5"/>
  <c r="AF94" i="5"/>
  <c r="AQ94" i="5"/>
  <c r="P94" i="5"/>
  <c r="AD94" i="5"/>
  <c r="AU94" i="5"/>
  <c r="R94" i="5"/>
  <c r="AH94" i="5"/>
  <c r="AV94" i="5"/>
  <c r="G94" i="5"/>
  <c r="S94" i="5"/>
  <c r="AI94" i="5"/>
  <c r="H94" i="5"/>
  <c r="U94" i="5"/>
  <c r="AM94" i="5"/>
  <c r="J94" i="5"/>
  <c r="W94" i="5"/>
  <c r="AN94" i="5"/>
  <c r="M94" i="5"/>
  <c r="Z94" i="5"/>
  <c r="AR94" i="5"/>
  <c r="AA94" i="5"/>
  <c r="AP94" i="5"/>
  <c r="AS94" i="5"/>
  <c r="O94" i="5"/>
  <c r="X94" i="5"/>
  <c r="K94" i="5"/>
  <c r="AX111" i="5"/>
  <c r="N111" i="5"/>
  <c r="W111" i="5"/>
  <c r="AE111" i="5"/>
  <c r="AN111" i="5"/>
  <c r="AV111" i="5"/>
  <c r="O111" i="5"/>
  <c r="X111" i="5"/>
  <c r="AF111" i="5"/>
  <c r="AO111" i="5"/>
  <c r="H111" i="5"/>
  <c r="P111" i="5"/>
  <c r="Y111" i="5"/>
  <c r="AG111" i="5"/>
  <c r="AP111" i="5"/>
  <c r="I111" i="5"/>
  <c r="Q111" i="5"/>
  <c r="Z111" i="5"/>
  <c r="AH111" i="5"/>
  <c r="AQ111" i="5"/>
  <c r="L111" i="5"/>
  <c r="U111" i="5"/>
  <c r="AC111" i="5"/>
  <c r="AK111" i="5"/>
  <c r="AT111" i="5"/>
  <c r="AB111" i="5"/>
  <c r="G111" i="5"/>
  <c r="J111" i="5"/>
  <c r="AD111" i="5"/>
  <c r="AU111" i="5"/>
  <c r="K111" i="5"/>
  <c r="AI111" i="5"/>
  <c r="T111" i="5"/>
  <c r="AM111" i="5"/>
  <c r="M111" i="5"/>
  <c r="AJ111" i="5"/>
  <c r="AR111" i="5"/>
  <c r="R111" i="5"/>
  <c r="AL111" i="5"/>
  <c r="S111" i="5"/>
  <c r="V111" i="5"/>
  <c r="AS111" i="5"/>
  <c r="AA111" i="5"/>
  <c r="BB12" i="5"/>
  <c r="BB23" i="5"/>
  <c r="BA25" i="5"/>
  <c r="BC25" i="5"/>
  <c r="AX31" i="5"/>
  <c r="G31" i="5"/>
  <c r="P31" i="5"/>
  <c r="X31" i="5"/>
  <c r="AF31" i="5"/>
  <c r="AN31" i="5"/>
  <c r="AV31" i="5"/>
  <c r="H31" i="5"/>
  <c r="Q31" i="5"/>
  <c r="Y31" i="5"/>
  <c r="AG31" i="5"/>
  <c r="AO31" i="5"/>
  <c r="J31" i="5"/>
  <c r="S31" i="5"/>
  <c r="AA31" i="5"/>
  <c r="AI31" i="5"/>
  <c r="AQ31" i="5"/>
  <c r="L31" i="5"/>
  <c r="T31" i="5"/>
  <c r="AB31" i="5"/>
  <c r="AJ31" i="5"/>
  <c r="AR31" i="5"/>
  <c r="U31" i="5"/>
  <c r="AK31" i="5"/>
  <c r="I31" i="5"/>
  <c r="AP31" i="5"/>
  <c r="V31" i="5"/>
  <c r="AL31" i="5"/>
  <c r="W31" i="5"/>
  <c r="AM31" i="5"/>
  <c r="Z31" i="5"/>
  <c r="M31" i="5"/>
  <c r="AC31" i="5"/>
  <c r="AS31" i="5"/>
  <c r="AE31" i="5"/>
  <c r="K31" i="5"/>
  <c r="N31" i="5"/>
  <c r="AD31" i="5"/>
  <c r="AT31" i="5"/>
  <c r="O31" i="5"/>
  <c r="AU31" i="5"/>
  <c r="R31" i="5"/>
  <c r="AH31" i="5"/>
  <c r="AX50" i="5"/>
  <c r="L50" i="5"/>
  <c r="T50" i="5"/>
  <c r="AB50" i="5"/>
  <c r="AJ50" i="5"/>
  <c r="AR50" i="5"/>
  <c r="F50" i="5"/>
  <c r="M50" i="5"/>
  <c r="U50" i="5"/>
  <c r="AC50" i="5"/>
  <c r="AK50" i="5"/>
  <c r="AS50" i="5"/>
  <c r="G50" i="5"/>
  <c r="O50" i="5"/>
  <c r="W50" i="5"/>
  <c r="AE50" i="5"/>
  <c r="AM50" i="5"/>
  <c r="AU50" i="5"/>
  <c r="H50" i="5"/>
  <c r="P50" i="5"/>
  <c r="X50" i="5"/>
  <c r="AF50" i="5"/>
  <c r="AN50" i="5"/>
  <c r="AV50" i="5"/>
  <c r="K50" i="5"/>
  <c r="S50" i="5"/>
  <c r="AA50" i="5"/>
  <c r="AI50" i="5"/>
  <c r="AQ50" i="5"/>
  <c r="Y50" i="5"/>
  <c r="AT50" i="5"/>
  <c r="J50" i="5"/>
  <c r="Z50" i="5"/>
  <c r="AG50" i="5"/>
  <c r="I50" i="5"/>
  <c r="AD50" i="5"/>
  <c r="N50" i="5"/>
  <c r="AH50" i="5"/>
  <c r="R50" i="5"/>
  <c r="Q50" i="5"/>
  <c r="AL50" i="5"/>
  <c r="AO50" i="5"/>
  <c r="V50" i="5"/>
  <c r="AP50" i="5"/>
  <c r="J57" i="5"/>
  <c r="J58" i="5"/>
  <c r="AG57" i="5"/>
  <c r="AG58" i="5"/>
  <c r="AR57" i="5"/>
  <c r="AR58" i="5"/>
  <c r="AX61" i="5"/>
  <c r="M61" i="5"/>
  <c r="W61" i="5"/>
  <c r="AE61" i="5"/>
  <c r="AM61" i="5"/>
  <c r="AU61" i="5"/>
  <c r="N61" i="5"/>
  <c r="X61" i="5"/>
  <c r="AF61" i="5"/>
  <c r="AN61" i="5"/>
  <c r="AV61" i="5"/>
  <c r="G61" i="5"/>
  <c r="O61" i="5"/>
  <c r="Y61" i="5"/>
  <c r="AG61" i="5"/>
  <c r="AO61" i="5"/>
  <c r="H61" i="5"/>
  <c r="P61" i="5"/>
  <c r="Z61" i="5"/>
  <c r="AH61" i="5"/>
  <c r="AP61" i="5"/>
  <c r="I61" i="5"/>
  <c r="Q61" i="5"/>
  <c r="AA61" i="5"/>
  <c r="AI61" i="5"/>
  <c r="AQ61" i="5"/>
  <c r="S61" i="5"/>
  <c r="K61" i="5"/>
  <c r="T61" i="5"/>
  <c r="AC61" i="5"/>
  <c r="AK61" i="5"/>
  <c r="AS61" i="5"/>
  <c r="AL61" i="5"/>
  <c r="J61" i="5"/>
  <c r="AR61" i="5"/>
  <c r="L61" i="5"/>
  <c r="AT61" i="5"/>
  <c r="R61" i="5"/>
  <c r="V61" i="5"/>
  <c r="AD61" i="5"/>
  <c r="U61" i="5"/>
  <c r="AB61" i="5"/>
  <c r="AJ61" i="5"/>
  <c r="AX69" i="5"/>
  <c r="J69" i="5"/>
  <c r="R69" i="5"/>
  <c r="Z69" i="5"/>
  <c r="K69" i="5"/>
  <c r="S69" i="5"/>
  <c r="AA69" i="5"/>
  <c r="L69" i="5"/>
  <c r="T69" i="5"/>
  <c r="AB69" i="5"/>
  <c r="AC69" i="5"/>
  <c r="M69" i="5"/>
  <c r="U69" i="5"/>
  <c r="AD69" i="5"/>
  <c r="AI69" i="5"/>
  <c r="N69" i="5"/>
  <c r="V69" i="5"/>
  <c r="AE69" i="5"/>
  <c r="H69" i="5"/>
  <c r="P69" i="5"/>
  <c r="X69" i="5"/>
  <c r="AG69" i="5"/>
  <c r="AH69" i="5"/>
  <c r="AQ69" i="5"/>
  <c r="G69" i="5"/>
  <c r="AJ69" i="5"/>
  <c r="AR69" i="5"/>
  <c r="I69" i="5"/>
  <c r="AK69" i="5"/>
  <c r="AS69" i="5"/>
  <c r="O69" i="5"/>
  <c r="AL69" i="5"/>
  <c r="AT69" i="5"/>
  <c r="Q69" i="5"/>
  <c r="AM69" i="5"/>
  <c r="AU69" i="5"/>
  <c r="Y69" i="5"/>
  <c r="AO69" i="5"/>
  <c r="AF69" i="5"/>
  <c r="AN69" i="5"/>
  <c r="AP69" i="5"/>
  <c r="AV69" i="5"/>
  <c r="W69" i="5"/>
  <c r="AX77" i="5"/>
  <c r="AA77" i="5"/>
  <c r="S77" i="5"/>
  <c r="L77" i="5"/>
  <c r="U77" i="5"/>
  <c r="M77" i="5"/>
  <c r="V77" i="5"/>
  <c r="AE77" i="5"/>
  <c r="AM77" i="5"/>
  <c r="AU77" i="5"/>
  <c r="N77" i="5"/>
  <c r="W77" i="5"/>
  <c r="H77" i="5"/>
  <c r="P77" i="5"/>
  <c r="Y77" i="5"/>
  <c r="AH77" i="5"/>
  <c r="AP77" i="5"/>
  <c r="J77" i="5"/>
  <c r="R77" i="5"/>
  <c r="AB77" i="5"/>
  <c r="AJ77" i="5"/>
  <c r="AR77" i="5"/>
  <c r="T77" i="5"/>
  <c r="AK77" i="5"/>
  <c r="X77" i="5"/>
  <c r="AL77" i="5"/>
  <c r="Z77" i="5"/>
  <c r="AN77" i="5"/>
  <c r="G77" i="5"/>
  <c r="AC77" i="5"/>
  <c r="AO77" i="5"/>
  <c r="I77" i="5"/>
  <c r="AD77" i="5"/>
  <c r="AQ77" i="5"/>
  <c r="O77" i="5"/>
  <c r="AG77" i="5"/>
  <c r="AT77" i="5"/>
  <c r="AV77" i="5"/>
  <c r="K77" i="5"/>
  <c r="Q77" i="5"/>
  <c r="AI77" i="5"/>
  <c r="AS77" i="5"/>
  <c r="AF77" i="5"/>
  <c r="AA81" i="5"/>
  <c r="AA82" i="5"/>
  <c r="AI81" i="5"/>
  <c r="AI82" i="5"/>
  <c r="AT81" i="5"/>
  <c r="AT82" i="5"/>
  <c r="AX87" i="5"/>
  <c r="Z87" i="5"/>
  <c r="K87" i="5"/>
  <c r="S87" i="5"/>
  <c r="AB87" i="5"/>
  <c r="AJ87" i="5"/>
  <c r="AR87" i="5"/>
  <c r="L87" i="5"/>
  <c r="T87" i="5"/>
  <c r="AC87" i="5"/>
  <c r="AK87" i="5"/>
  <c r="AS87" i="5"/>
  <c r="M87" i="5"/>
  <c r="U87" i="5"/>
  <c r="AD87" i="5"/>
  <c r="AL87" i="5"/>
  <c r="AT87" i="5"/>
  <c r="N87" i="5"/>
  <c r="V87" i="5"/>
  <c r="AE87" i="5"/>
  <c r="AM87" i="5"/>
  <c r="AU87" i="5"/>
  <c r="G87" i="5"/>
  <c r="O87" i="5"/>
  <c r="W87" i="5"/>
  <c r="AF87" i="5"/>
  <c r="AN87" i="5"/>
  <c r="AV87" i="5"/>
  <c r="I87" i="5"/>
  <c r="Q87" i="5"/>
  <c r="Y87" i="5"/>
  <c r="AH87" i="5"/>
  <c r="AP87" i="5"/>
  <c r="AI87" i="5"/>
  <c r="H87" i="5"/>
  <c r="AO87" i="5"/>
  <c r="J87" i="5"/>
  <c r="AQ87" i="5"/>
  <c r="P87" i="5"/>
  <c r="R87" i="5"/>
  <c r="AA87" i="5"/>
  <c r="AG87" i="5"/>
  <c r="X87" i="5"/>
  <c r="AX95" i="5"/>
  <c r="AH95" i="5"/>
  <c r="AF95" i="5"/>
  <c r="L95" i="5"/>
  <c r="T95" i="5"/>
  <c r="AB95" i="5"/>
  <c r="AL95" i="5"/>
  <c r="AT95" i="5"/>
  <c r="G95" i="5"/>
  <c r="O95" i="5"/>
  <c r="W95" i="5"/>
  <c r="AE95" i="5"/>
  <c r="AO95" i="5"/>
  <c r="I95" i="5"/>
  <c r="Q95" i="5"/>
  <c r="Y95" i="5"/>
  <c r="AI95" i="5"/>
  <c r="AQ95" i="5"/>
  <c r="R95" i="5"/>
  <c r="AD95" i="5"/>
  <c r="AS95" i="5"/>
  <c r="S95" i="5"/>
  <c r="AG95" i="5"/>
  <c r="AU95" i="5"/>
  <c r="H95" i="5"/>
  <c r="U95" i="5"/>
  <c r="AJ95" i="5"/>
  <c r="AV95" i="5"/>
  <c r="J95" i="5"/>
  <c r="V95" i="5"/>
  <c r="AK95" i="5"/>
  <c r="K95" i="5"/>
  <c r="X95" i="5"/>
  <c r="AM95" i="5"/>
  <c r="N95" i="5"/>
  <c r="AA95" i="5"/>
  <c r="AP95" i="5"/>
  <c r="AR95" i="5"/>
  <c r="M95" i="5"/>
  <c r="P95" i="5"/>
  <c r="AC95" i="5"/>
  <c r="AN95" i="5"/>
  <c r="Z95" i="5"/>
  <c r="AX104" i="5"/>
  <c r="M104" i="5"/>
  <c r="U104" i="5"/>
  <c r="AC104" i="5"/>
  <c r="AK104" i="5"/>
  <c r="AT104" i="5"/>
  <c r="AM104" i="5"/>
  <c r="G104" i="5"/>
  <c r="O104" i="5"/>
  <c r="W104" i="5"/>
  <c r="AE104" i="5"/>
  <c r="AN104" i="5"/>
  <c r="AV104" i="5"/>
  <c r="H104" i="5"/>
  <c r="P104" i="5"/>
  <c r="X104" i="5"/>
  <c r="AF104" i="5"/>
  <c r="AO104" i="5"/>
  <c r="J104" i="5"/>
  <c r="R104" i="5"/>
  <c r="Z104" i="5"/>
  <c r="AH104" i="5"/>
  <c r="AQ104" i="5"/>
  <c r="K104" i="5"/>
  <c r="AA104" i="5"/>
  <c r="AR104" i="5"/>
  <c r="L104" i="5"/>
  <c r="AB104" i="5"/>
  <c r="AS104" i="5"/>
  <c r="Q104" i="5"/>
  <c r="AG104" i="5"/>
  <c r="S104" i="5"/>
  <c r="AI104" i="5"/>
  <c r="I104" i="5"/>
  <c r="Y104" i="5"/>
  <c r="AP104" i="5"/>
  <c r="AD104" i="5"/>
  <c r="AU104" i="5"/>
  <c r="AJ104" i="5"/>
  <c r="AL104" i="5"/>
  <c r="N104" i="5"/>
  <c r="T104" i="5"/>
  <c r="V104" i="5"/>
  <c r="AX112" i="5"/>
  <c r="L112" i="5"/>
  <c r="P112" i="5"/>
  <c r="X112" i="5"/>
  <c r="AF112" i="5"/>
  <c r="AN112" i="5"/>
  <c r="AV112" i="5"/>
  <c r="K112" i="5"/>
  <c r="G112" i="5"/>
  <c r="Q112" i="5"/>
  <c r="Y112" i="5"/>
  <c r="AG112" i="5"/>
  <c r="AO112" i="5"/>
  <c r="H112" i="5"/>
  <c r="R112" i="5"/>
  <c r="Z112" i="5"/>
  <c r="AH112" i="5"/>
  <c r="AP112" i="5"/>
  <c r="I112" i="5"/>
  <c r="S112" i="5"/>
  <c r="AA112" i="5"/>
  <c r="AI112" i="5"/>
  <c r="AQ112" i="5"/>
  <c r="N112" i="5"/>
  <c r="V112" i="5"/>
  <c r="AD112" i="5"/>
  <c r="AL112" i="5"/>
  <c r="AT112" i="5"/>
  <c r="J112" i="5"/>
  <c r="AE112" i="5"/>
  <c r="AS112" i="5"/>
  <c r="M112" i="5"/>
  <c r="AJ112" i="5"/>
  <c r="W112" i="5"/>
  <c r="O112" i="5"/>
  <c r="AK112" i="5"/>
  <c r="T112" i="5"/>
  <c r="AM112" i="5"/>
  <c r="U112" i="5"/>
  <c r="AR112" i="5"/>
  <c r="AC112" i="5"/>
  <c r="AB112" i="5"/>
  <c r="AU112" i="5"/>
  <c r="AY120" i="5"/>
  <c r="BB130" i="5"/>
  <c r="BB13" i="5"/>
  <c r="BB15" i="5"/>
  <c r="AX62" i="5"/>
  <c r="M62" i="5"/>
  <c r="U62" i="5"/>
  <c r="AC62" i="5"/>
  <c r="AK62" i="5"/>
  <c r="AS62" i="5"/>
  <c r="N62" i="5"/>
  <c r="V62" i="5"/>
  <c r="AD62" i="5"/>
  <c r="AL62" i="5"/>
  <c r="AT62" i="5"/>
  <c r="G62" i="5"/>
  <c r="O62" i="5"/>
  <c r="W62" i="5"/>
  <c r="AE62" i="5"/>
  <c r="AM62" i="5"/>
  <c r="AU62" i="5"/>
  <c r="H62" i="5"/>
  <c r="P62" i="5"/>
  <c r="X62" i="5"/>
  <c r="AF62" i="5"/>
  <c r="AN62" i="5"/>
  <c r="AV62" i="5"/>
  <c r="I62" i="5"/>
  <c r="Q62" i="5"/>
  <c r="Y62" i="5"/>
  <c r="AG62" i="5"/>
  <c r="AO62" i="5"/>
  <c r="K62" i="5"/>
  <c r="S62" i="5"/>
  <c r="AA62" i="5"/>
  <c r="AI62" i="5"/>
  <c r="AQ62" i="5"/>
  <c r="AB62" i="5"/>
  <c r="AH62" i="5"/>
  <c r="AJ62" i="5"/>
  <c r="J62" i="5"/>
  <c r="AP62" i="5"/>
  <c r="L62" i="5"/>
  <c r="AR62" i="5"/>
  <c r="T62" i="5"/>
  <c r="Z62" i="5"/>
  <c r="R62" i="5"/>
  <c r="BB79" i="5"/>
  <c r="AB81" i="5"/>
  <c r="AB82" i="5"/>
  <c r="AU81" i="5"/>
  <c r="AU82" i="5"/>
  <c r="AY13" i="5"/>
  <c r="BB25" i="5"/>
  <c r="AY33" i="5"/>
  <c r="AX43" i="5"/>
  <c r="G43" i="5"/>
  <c r="O43" i="5"/>
  <c r="W43" i="5"/>
  <c r="AE43" i="5"/>
  <c r="AO43" i="5"/>
  <c r="H43" i="5"/>
  <c r="P43" i="5"/>
  <c r="X43" i="5"/>
  <c r="AG43" i="5"/>
  <c r="AP43" i="5"/>
  <c r="J43" i="5"/>
  <c r="R43" i="5"/>
  <c r="Z43" i="5"/>
  <c r="AJ43" i="5"/>
  <c r="AR43" i="5"/>
  <c r="AH43" i="5"/>
  <c r="K43" i="5"/>
  <c r="S43" i="5"/>
  <c r="AA43" i="5"/>
  <c r="AK43" i="5"/>
  <c r="AS43" i="5"/>
  <c r="N43" i="5"/>
  <c r="V43" i="5"/>
  <c r="AD43" i="5"/>
  <c r="AN43" i="5"/>
  <c r="AV43" i="5"/>
  <c r="Y43" i="5"/>
  <c r="AU43" i="5"/>
  <c r="L43" i="5"/>
  <c r="AB43" i="5"/>
  <c r="AI43" i="5"/>
  <c r="AF43" i="5"/>
  <c r="I43" i="5"/>
  <c r="AC43" i="5"/>
  <c r="M43" i="5"/>
  <c r="AL43" i="5"/>
  <c r="T43" i="5"/>
  <c r="Q43" i="5"/>
  <c r="AM43" i="5"/>
  <c r="AQ43" i="5"/>
  <c r="AT43" i="5"/>
  <c r="U43" i="5"/>
  <c r="Z51" i="5"/>
  <c r="BA51" i="5" s="1"/>
  <c r="BA46" i="5"/>
  <c r="BC46" i="5"/>
  <c r="AH51" i="5"/>
  <c r="BC51" i="5" s="1"/>
  <c r="AX53" i="5"/>
  <c r="P53" i="5"/>
  <c r="G53" i="5"/>
  <c r="H53" i="5"/>
  <c r="Q53" i="5"/>
  <c r="Y53" i="5"/>
  <c r="AG53" i="5"/>
  <c r="AO53" i="5"/>
  <c r="I53" i="5"/>
  <c r="R53" i="5"/>
  <c r="Z53" i="5"/>
  <c r="AH53" i="5"/>
  <c r="AP53" i="5"/>
  <c r="K53" i="5"/>
  <c r="T53" i="5"/>
  <c r="AB53" i="5"/>
  <c r="AJ53" i="5"/>
  <c r="AR53" i="5"/>
  <c r="L53" i="5"/>
  <c r="U53" i="5"/>
  <c r="AC53" i="5"/>
  <c r="AK53" i="5"/>
  <c r="AS53" i="5"/>
  <c r="O53" i="5"/>
  <c r="X53" i="5"/>
  <c r="AF53" i="5"/>
  <c r="AN53" i="5"/>
  <c r="AV53" i="5"/>
  <c r="AD53" i="5"/>
  <c r="AL53" i="5"/>
  <c r="J53" i="5"/>
  <c r="AE53" i="5"/>
  <c r="M53" i="5"/>
  <c r="AI53" i="5"/>
  <c r="N53" i="5"/>
  <c r="S53" i="5"/>
  <c r="AM53" i="5"/>
  <c r="W53" i="5"/>
  <c r="V53" i="5"/>
  <c r="AQ53" i="5"/>
  <c r="AT53" i="5"/>
  <c r="AA53" i="5"/>
  <c r="AU53" i="5"/>
  <c r="AA58" i="5"/>
  <c r="AA57" i="5"/>
  <c r="AI58" i="5"/>
  <c r="AI57" i="5"/>
  <c r="AT57" i="5"/>
  <c r="AT58" i="5"/>
  <c r="AX63" i="5"/>
  <c r="Q63" i="5"/>
  <c r="K63" i="5"/>
  <c r="U63" i="5"/>
  <c r="AE63" i="5"/>
  <c r="AM63" i="5"/>
  <c r="AU63" i="5"/>
  <c r="L63" i="5"/>
  <c r="V63" i="5"/>
  <c r="AF63" i="5"/>
  <c r="AN63" i="5"/>
  <c r="AV63" i="5"/>
  <c r="O63" i="5"/>
  <c r="M63" i="5"/>
  <c r="W63" i="5"/>
  <c r="AG63" i="5"/>
  <c r="AO63" i="5"/>
  <c r="N63" i="5"/>
  <c r="X63" i="5"/>
  <c r="AH63" i="5"/>
  <c r="AP63" i="5"/>
  <c r="AC63" i="5"/>
  <c r="G63" i="5"/>
  <c r="P63" i="5"/>
  <c r="Y63" i="5"/>
  <c r="AI63" i="5"/>
  <c r="AQ63" i="5"/>
  <c r="I63" i="5"/>
  <c r="S63" i="5"/>
  <c r="AA63" i="5"/>
  <c r="AK63" i="5"/>
  <c r="AS63" i="5"/>
  <c r="T63" i="5"/>
  <c r="Z63" i="5"/>
  <c r="AD63" i="5"/>
  <c r="AJ63" i="5"/>
  <c r="AL63" i="5"/>
  <c r="J63" i="5"/>
  <c r="AT63" i="5"/>
  <c r="R63" i="5"/>
  <c r="AR63" i="5"/>
  <c r="AB63" i="5"/>
  <c r="H63" i="5"/>
  <c r="AX71" i="5"/>
  <c r="I71" i="5"/>
  <c r="Q71" i="5"/>
  <c r="Y71" i="5"/>
  <c r="AG71" i="5"/>
  <c r="AO71" i="5"/>
  <c r="J71" i="5"/>
  <c r="R71" i="5"/>
  <c r="Z71" i="5"/>
  <c r="AH71" i="5"/>
  <c r="AP71" i="5"/>
  <c r="K71" i="5"/>
  <c r="S71" i="5"/>
  <c r="AA71" i="5"/>
  <c r="AI71" i="5"/>
  <c r="AQ71" i="5"/>
  <c r="L71" i="5"/>
  <c r="T71" i="5"/>
  <c r="AB71" i="5"/>
  <c r="AJ71" i="5"/>
  <c r="AR71" i="5"/>
  <c r="M71" i="5"/>
  <c r="U71" i="5"/>
  <c r="AC71" i="5"/>
  <c r="AK71" i="5"/>
  <c r="AS71" i="5"/>
  <c r="G71" i="5"/>
  <c r="O71" i="5"/>
  <c r="W71" i="5"/>
  <c r="AE71" i="5"/>
  <c r="AM71" i="5"/>
  <c r="AU71" i="5"/>
  <c r="P71" i="5"/>
  <c r="AV71" i="5"/>
  <c r="V71" i="5"/>
  <c r="X71" i="5"/>
  <c r="AD71" i="5"/>
  <c r="AF71" i="5"/>
  <c r="H71" i="5"/>
  <c r="AN71" i="5"/>
  <c r="N71" i="5"/>
  <c r="AT71" i="5"/>
  <c r="AL71" i="5"/>
  <c r="AY79" i="5"/>
  <c r="F81" i="5"/>
  <c r="AC81" i="5"/>
  <c r="AC82" i="5"/>
  <c r="AK81" i="5"/>
  <c r="AK82" i="5"/>
  <c r="AV81" i="5"/>
  <c r="AV82" i="5"/>
  <c r="AX89" i="5"/>
  <c r="AD89" i="5"/>
  <c r="AB89" i="5"/>
  <c r="I89" i="5"/>
  <c r="Q89" i="5"/>
  <c r="Y89" i="5"/>
  <c r="AI89" i="5"/>
  <c r="AQ89" i="5"/>
  <c r="J89" i="5"/>
  <c r="R89" i="5"/>
  <c r="Z89" i="5"/>
  <c r="AJ89" i="5"/>
  <c r="AR89" i="5"/>
  <c r="K89" i="5"/>
  <c r="S89" i="5"/>
  <c r="AA89" i="5"/>
  <c r="AK89" i="5"/>
  <c r="AS89" i="5"/>
  <c r="L89" i="5"/>
  <c r="T89" i="5"/>
  <c r="AC89" i="5"/>
  <c r="AL89" i="5"/>
  <c r="AT89" i="5"/>
  <c r="M89" i="5"/>
  <c r="U89" i="5"/>
  <c r="AE89" i="5"/>
  <c r="AM89" i="5"/>
  <c r="AU89" i="5"/>
  <c r="G89" i="5"/>
  <c r="O89" i="5"/>
  <c r="W89" i="5"/>
  <c r="AG89" i="5"/>
  <c r="AO89" i="5"/>
  <c r="P89" i="5"/>
  <c r="V89" i="5"/>
  <c r="X89" i="5"/>
  <c r="AF89" i="5"/>
  <c r="AH89" i="5"/>
  <c r="H89" i="5"/>
  <c r="AP89" i="5"/>
  <c r="F89" i="5"/>
  <c r="N89" i="5"/>
  <c r="AN89" i="5"/>
  <c r="AV89" i="5"/>
  <c r="AX97" i="5"/>
  <c r="K97" i="5"/>
  <c r="AB97" i="5"/>
  <c r="AA97" i="5"/>
  <c r="AE97" i="5"/>
  <c r="M97" i="5"/>
  <c r="U97" i="5"/>
  <c r="AF97" i="5"/>
  <c r="AN97" i="5"/>
  <c r="AV97" i="5"/>
  <c r="I97" i="5"/>
  <c r="R97" i="5"/>
  <c r="Z97" i="5"/>
  <c r="AK97" i="5"/>
  <c r="AS97" i="5"/>
  <c r="Q97" i="5"/>
  <c r="G97" i="5"/>
  <c r="S97" i="5"/>
  <c r="AG97" i="5"/>
  <c r="AQ97" i="5"/>
  <c r="H97" i="5"/>
  <c r="T97" i="5"/>
  <c r="AH97" i="5"/>
  <c r="AR97" i="5"/>
  <c r="J97" i="5"/>
  <c r="V97" i="5"/>
  <c r="AI97" i="5"/>
  <c r="AT97" i="5"/>
  <c r="L97" i="5"/>
  <c r="W97" i="5"/>
  <c r="AJ97" i="5"/>
  <c r="AU97" i="5"/>
  <c r="O97" i="5"/>
  <c r="Y97" i="5"/>
  <c r="AM97" i="5"/>
  <c r="AP97" i="5"/>
  <c r="N97" i="5"/>
  <c r="P97" i="5"/>
  <c r="X97" i="5"/>
  <c r="AC97" i="5"/>
  <c r="AL97" i="5"/>
  <c r="AO97" i="5"/>
  <c r="AD97" i="5"/>
  <c r="AX105" i="5"/>
  <c r="AM105" i="5"/>
  <c r="L105" i="5"/>
  <c r="T105" i="5"/>
  <c r="AB105" i="5"/>
  <c r="AJ105" i="5"/>
  <c r="AS105" i="5"/>
  <c r="N105" i="5"/>
  <c r="V105" i="5"/>
  <c r="AD105" i="5"/>
  <c r="AL105" i="5"/>
  <c r="AU105" i="5"/>
  <c r="G105" i="5"/>
  <c r="O105" i="5"/>
  <c r="W105" i="5"/>
  <c r="AE105" i="5"/>
  <c r="AN105" i="5"/>
  <c r="AV105" i="5"/>
  <c r="I105" i="5"/>
  <c r="Q105" i="5"/>
  <c r="Y105" i="5"/>
  <c r="AG105" i="5"/>
  <c r="AP105" i="5"/>
  <c r="R105" i="5"/>
  <c r="AH105" i="5"/>
  <c r="S105" i="5"/>
  <c r="AI105" i="5"/>
  <c r="H105" i="5"/>
  <c r="X105" i="5"/>
  <c r="AO105" i="5"/>
  <c r="J105" i="5"/>
  <c r="Z105" i="5"/>
  <c r="AQ105" i="5"/>
  <c r="P105" i="5"/>
  <c r="AF105" i="5"/>
  <c r="AC105" i="5"/>
  <c r="AK105" i="5"/>
  <c r="AT105" i="5"/>
  <c r="AR105" i="5"/>
  <c r="K105" i="5"/>
  <c r="U105" i="5"/>
  <c r="M105" i="5"/>
  <c r="AA105" i="5"/>
  <c r="AX114" i="5"/>
  <c r="O114" i="5"/>
  <c r="W114" i="5"/>
  <c r="AE114" i="5"/>
  <c r="AM114" i="5"/>
  <c r="AU114" i="5"/>
  <c r="G114" i="5"/>
  <c r="P114" i="5"/>
  <c r="X114" i="5"/>
  <c r="AF114" i="5"/>
  <c r="AN114" i="5"/>
  <c r="AV114" i="5"/>
  <c r="I114" i="5"/>
  <c r="Q114" i="5"/>
  <c r="Y114" i="5"/>
  <c r="AG114" i="5"/>
  <c r="AO114" i="5"/>
  <c r="J114" i="5"/>
  <c r="R114" i="5"/>
  <c r="Z114" i="5"/>
  <c r="AH114" i="5"/>
  <c r="AP114" i="5"/>
  <c r="H114" i="5"/>
  <c r="M114" i="5"/>
  <c r="U114" i="5"/>
  <c r="AC114" i="5"/>
  <c r="AK114" i="5"/>
  <c r="AS114" i="5"/>
  <c r="N114" i="5"/>
  <c r="AJ114" i="5"/>
  <c r="L114" i="5"/>
  <c r="S114" i="5"/>
  <c r="AL114" i="5"/>
  <c r="T114" i="5"/>
  <c r="AQ114" i="5"/>
  <c r="AB114" i="5"/>
  <c r="AI114" i="5"/>
  <c r="V114" i="5"/>
  <c r="AR114" i="5"/>
  <c r="AA114" i="5"/>
  <c r="AT114" i="5"/>
  <c r="K114" i="5"/>
  <c r="AD114" i="5"/>
  <c r="AX132" i="5"/>
  <c r="AU132" i="5"/>
  <c r="L132" i="5"/>
  <c r="R132" i="5"/>
  <c r="AD132" i="5"/>
  <c r="AO132" i="5"/>
  <c r="AA132" i="5"/>
  <c r="K132" i="5"/>
  <c r="S132" i="5"/>
  <c r="AG132" i="5"/>
  <c r="AP132" i="5"/>
  <c r="AN132" i="5"/>
  <c r="Z132" i="5"/>
  <c r="G132" i="5"/>
  <c r="T132" i="5"/>
  <c r="AH132" i="5"/>
  <c r="AQ132" i="5"/>
  <c r="X132" i="5"/>
  <c r="H132" i="5"/>
  <c r="V132" i="5"/>
  <c r="AI132" i="5"/>
  <c r="AR132" i="5"/>
  <c r="Q132" i="5"/>
  <c r="J132" i="5"/>
  <c r="Y132" i="5"/>
  <c r="AK132" i="5"/>
  <c r="AT132" i="5"/>
  <c r="P132" i="5"/>
  <c r="AV132" i="5"/>
  <c r="AF132" i="5"/>
  <c r="W132" i="5"/>
  <c r="U132" i="5"/>
  <c r="AC132" i="5"/>
  <c r="N132" i="5"/>
  <c r="AJ132" i="5"/>
  <c r="I132" i="5"/>
  <c r="AM132" i="5"/>
  <c r="O132" i="5"/>
  <c r="AS132" i="5"/>
  <c r="AE132" i="5"/>
  <c r="M132" i="5"/>
  <c r="AB132" i="5"/>
  <c r="AL132" i="5"/>
  <c r="BB33" i="5"/>
  <c r="AB35" i="5"/>
  <c r="BB35" i="5" s="1"/>
  <c r="BC55" i="5"/>
  <c r="AH58" i="5"/>
  <c r="AH57" i="5"/>
  <c r="AX96" i="5"/>
  <c r="AG96" i="5"/>
  <c r="AE96" i="5"/>
  <c r="L96" i="5"/>
  <c r="T96" i="5"/>
  <c r="AB96" i="5"/>
  <c r="AL96" i="5"/>
  <c r="AT96" i="5"/>
  <c r="I96" i="5"/>
  <c r="Q96" i="5"/>
  <c r="Y96" i="5"/>
  <c r="AI96" i="5"/>
  <c r="AQ96" i="5"/>
  <c r="N96" i="5"/>
  <c r="X96" i="5"/>
  <c r="AK96" i="5"/>
  <c r="AV96" i="5"/>
  <c r="O96" i="5"/>
  <c r="Z96" i="5"/>
  <c r="AM96" i="5"/>
  <c r="P96" i="5"/>
  <c r="AA96" i="5"/>
  <c r="AN96" i="5"/>
  <c r="G96" i="5"/>
  <c r="R96" i="5"/>
  <c r="AC96" i="5"/>
  <c r="AO96" i="5"/>
  <c r="H96" i="5"/>
  <c r="S96" i="5"/>
  <c r="AD96" i="5"/>
  <c r="AP96" i="5"/>
  <c r="K96" i="5"/>
  <c r="V96" i="5"/>
  <c r="AH96" i="5"/>
  <c r="AS96" i="5"/>
  <c r="AU96" i="5"/>
  <c r="J96" i="5"/>
  <c r="M96" i="5"/>
  <c r="U96" i="5"/>
  <c r="W96" i="5"/>
  <c r="AJ96" i="5"/>
  <c r="AR96" i="5"/>
  <c r="AF96" i="5"/>
  <c r="BC107" i="5"/>
  <c r="AH109" i="5"/>
  <c r="BC109" i="5" s="1"/>
  <c r="O113" i="5"/>
  <c r="W113" i="5"/>
  <c r="AE113" i="5"/>
  <c r="AN113" i="5"/>
  <c r="AV113" i="5"/>
  <c r="G113" i="5"/>
  <c r="P113" i="5"/>
  <c r="X113" i="5"/>
  <c r="AF113" i="5"/>
  <c r="AO113" i="5"/>
  <c r="I113" i="5"/>
  <c r="Q113" i="5"/>
  <c r="Y113" i="5"/>
  <c r="AG113" i="5"/>
  <c r="AP113" i="5"/>
  <c r="H113" i="5"/>
  <c r="J113" i="5"/>
  <c r="R113" i="5"/>
  <c r="Z113" i="5"/>
  <c r="AH113" i="5"/>
  <c r="AQ113" i="5"/>
  <c r="AM113" i="5"/>
  <c r="M113" i="5"/>
  <c r="U113" i="5"/>
  <c r="AC113" i="5"/>
  <c r="AK113" i="5"/>
  <c r="AT113" i="5"/>
  <c r="L113" i="5"/>
  <c r="AI113" i="5"/>
  <c r="AU113" i="5"/>
  <c r="N113" i="5"/>
  <c r="AJ113" i="5"/>
  <c r="S113" i="5"/>
  <c r="AL113" i="5"/>
  <c r="AA113" i="5"/>
  <c r="T113" i="5"/>
  <c r="AR113" i="5"/>
  <c r="K113" i="5"/>
  <c r="V113" i="5"/>
  <c r="AS113" i="5"/>
  <c r="AX113" i="5"/>
  <c r="AB113" i="5"/>
  <c r="AD113" i="5"/>
  <c r="AX16" i="5"/>
  <c r="AY25" i="5"/>
  <c r="BB27" i="5"/>
  <c r="AX44" i="5"/>
  <c r="G44" i="5"/>
  <c r="O44" i="5"/>
  <c r="W44" i="5"/>
  <c r="AE44" i="5"/>
  <c r="AM44" i="5"/>
  <c r="AU44" i="5"/>
  <c r="H44" i="5"/>
  <c r="P44" i="5"/>
  <c r="X44" i="5"/>
  <c r="AF44" i="5"/>
  <c r="AN44" i="5"/>
  <c r="AV44" i="5"/>
  <c r="J44" i="5"/>
  <c r="R44" i="5"/>
  <c r="Z44" i="5"/>
  <c r="AH44" i="5"/>
  <c r="AP44" i="5"/>
  <c r="K44" i="5"/>
  <c r="S44" i="5"/>
  <c r="AA44" i="5"/>
  <c r="AI44" i="5"/>
  <c r="AQ44" i="5"/>
  <c r="N44" i="5"/>
  <c r="V44" i="5"/>
  <c r="AD44" i="5"/>
  <c r="AL44" i="5"/>
  <c r="AT44" i="5"/>
  <c r="AB44" i="5"/>
  <c r="AJ44" i="5"/>
  <c r="I44" i="5"/>
  <c r="AC44" i="5"/>
  <c r="L44" i="5"/>
  <c r="AG44" i="5"/>
  <c r="M44" i="5"/>
  <c r="Q44" i="5"/>
  <c r="AK44" i="5"/>
  <c r="AR44" i="5"/>
  <c r="T44" i="5"/>
  <c r="AO44" i="5"/>
  <c r="U44" i="5"/>
  <c r="Y44" i="5"/>
  <c r="AS44" i="5"/>
  <c r="BB55" i="5"/>
  <c r="AB58" i="5"/>
  <c r="AB57" i="5"/>
  <c r="AJ58" i="5"/>
  <c r="AJ57" i="5"/>
  <c r="AU57" i="5"/>
  <c r="AU58" i="5"/>
  <c r="AX64" i="5"/>
  <c r="M64" i="5"/>
  <c r="U64" i="5"/>
  <c r="AD64" i="5"/>
  <c r="AN64" i="5"/>
  <c r="AV64" i="5"/>
  <c r="N64" i="5"/>
  <c r="V64" i="5"/>
  <c r="AE64" i="5"/>
  <c r="AO64" i="5"/>
  <c r="AF64" i="5"/>
  <c r="X64" i="5"/>
  <c r="G64" i="5"/>
  <c r="O64" i="5"/>
  <c r="W64" i="5"/>
  <c r="AG64" i="5"/>
  <c r="AP64" i="5"/>
  <c r="H64" i="5"/>
  <c r="P64" i="5"/>
  <c r="Y64" i="5"/>
  <c r="AI64" i="5"/>
  <c r="AQ64" i="5"/>
  <c r="I64" i="5"/>
  <c r="Q64" i="5"/>
  <c r="Z64" i="5"/>
  <c r="AJ64" i="5"/>
  <c r="AR64" i="5"/>
  <c r="K64" i="5"/>
  <c r="S64" i="5"/>
  <c r="AB64" i="5"/>
  <c r="AL64" i="5"/>
  <c r="AT64" i="5"/>
  <c r="L64" i="5"/>
  <c r="AU64" i="5"/>
  <c r="R64" i="5"/>
  <c r="T64" i="5"/>
  <c r="AH64" i="5"/>
  <c r="AA64" i="5"/>
  <c r="AC64" i="5"/>
  <c r="AM64" i="5"/>
  <c r="J64" i="5"/>
  <c r="AK64" i="5"/>
  <c r="AS64" i="5"/>
  <c r="AX72" i="5"/>
  <c r="AG72" i="5"/>
  <c r="G72" i="5"/>
  <c r="O72" i="5"/>
  <c r="W72" i="5"/>
  <c r="AE72" i="5"/>
  <c r="AN72" i="5"/>
  <c r="AV72" i="5"/>
  <c r="H72" i="5"/>
  <c r="P72" i="5"/>
  <c r="X72" i="5"/>
  <c r="AF72" i="5"/>
  <c r="AO72" i="5"/>
  <c r="I72" i="5"/>
  <c r="Q72" i="5"/>
  <c r="Y72" i="5"/>
  <c r="AH72" i="5"/>
  <c r="AP72" i="5"/>
  <c r="J72" i="5"/>
  <c r="R72" i="5"/>
  <c r="Z72" i="5"/>
  <c r="AI72" i="5"/>
  <c r="AQ72" i="5"/>
  <c r="K72" i="5"/>
  <c r="S72" i="5"/>
  <c r="AA72" i="5"/>
  <c r="AJ72" i="5"/>
  <c r="AR72" i="5"/>
  <c r="M72" i="5"/>
  <c r="U72" i="5"/>
  <c r="AC72" i="5"/>
  <c r="AL72" i="5"/>
  <c r="AT72" i="5"/>
  <c r="AM72" i="5"/>
  <c r="L72" i="5"/>
  <c r="AS72" i="5"/>
  <c r="N72" i="5"/>
  <c r="AU72" i="5"/>
  <c r="T72" i="5"/>
  <c r="V72" i="5"/>
  <c r="AD72" i="5"/>
  <c r="AK72" i="5"/>
  <c r="AB72" i="5"/>
  <c r="G81" i="5"/>
  <c r="G82" i="5"/>
  <c r="AD81" i="5"/>
  <c r="AD82" i="5"/>
  <c r="AM81" i="5"/>
  <c r="AM82" i="5"/>
  <c r="AX90" i="5"/>
  <c r="AD90" i="5"/>
  <c r="AE90" i="5"/>
  <c r="I90" i="5"/>
  <c r="Q90" i="5"/>
  <c r="Y90" i="5"/>
  <c r="AI90" i="5"/>
  <c r="AQ90" i="5"/>
  <c r="J90" i="5"/>
  <c r="R90" i="5"/>
  <c r="Z90" i="5"/>
  <c r="AJ90" i="5"/>
  <c r="AR90" i="5"/>
  <c r="K90" i="5"/>
  <c r="S90" i="5"/>
  <c r="AA90" i="5"/>
  <c r="AK90" i="5"/>
  <c r="AS90" i="5"/>
  <c r="L90" i="5"/>
  <c r="T90" i="5"/>
  <c r="AB90" i="5"/>
  <c r="AL90" i="5"/>
  <c r="AT90" i="5"/>
  <c r="M90" i="5"/>
  <c r="U90" i="5"/>
  <c r="AC90" i="5"/>
  <c r="AM90" i="5"/>
  <c r="AU90" i="5"/>
  <c r="G90" i="5"/>
  <c r="O90" i="5"/>
  <c r="W90" i="5"/>
  <c r="AG90" i="5"/>
  <c r="AO90" i="5"/>
  <c r="H90" i="5"/>
  <c r="AP90" i="5"/>
  <c r="N90" i="5"/>
  <c r="AV90" i="5"/>
  <c r="P90" i="5"/>
  <c r="V90" i="5"/>
  <c r="X90" i="5"/>
  <c r="AH90" i="5"/>
  <c r="AN90" i="5"/>
  <c r="AF90" i="5"/>
  <c r="AX98" i="5"/>
  <c r="K98" i="5"/>
  <c r="O98" i="5"/>
  <c r="W98" i="5"/>
  <c r="AE98" i="5"/>
  <c r="AM98" i="5"/>
  <c r="AU98" i="5"/>
  <c r="L98" i="5"/>
  <c r="T98" i="5"/>
  <c r="AB98" i="5"/>
  <c r="AJ98" i="5"/>
  <c r="AR98" i="5"/>
  <c r="M98" i="5"/>
  <c r="X98" i="5"/>
  <c r="AH98" i="5"/>
  <c r="AS98" i="5"/>
  <c r="N98" i="5"/>
  <c r="Y98" i="5"/>
  <c r="AI98" i="5"/>
  <c r="AT98" i="5"/>
  <c r="P98" i="5"/>
  <c r="Z98" i="5"/>
  <c r="AK98" i="5"/>
  <c r="AV98" i="5"/>
  <c r="Q98" i="5"/>
  <c r="AA98" i="5"/>
  <c r="AL98" i="5"/>
  <c r="H98" i="5"/>
  <c r="S98" i="5"/>
  <c r="AD98" i="5"/>
  <c r="AO98" i="5"/>
  <c r="AF98" i="5"/>
  <c r="G98" i="5"/>
  <c r="AG98" i="5"/>
  <c r="J98" i="5"/>
  <c r="AP98" i="5"/>
  <c r="R98" i="5"/>
  <c r="AQ98" i="5"/>
  <c r="V98" i="5"/>
  <c r="AC98" i="5"/>
  <c r="AN98" i="5"/>
  <c r="I98" i="5"/>
  <c r="U98" i="5"/>
  <c r="BB107" i="5"/>
  <c r="AB109" i="5"/>
  <c r="BB109" i="5" s="1"/>
  <c r="AX115" i="5"/>
  <c r="N115" i="5"/>
  <c r="W115" i="5"/>
  <c r="AE115" i="5"/>
  <c r="AM115" i="5"/>
  <c r="AU115" i="5"/>
  <c r="O115" i="5"/>
  <c r="X115" i="5"/>
  <c r="AF115" i="5"/>
  <c r="AN115" i="5"/>
  <c r="AV115" i="5"/>
  <c r="G115" i="5"/>
  <c r="P115" i="5"/>
  <c r="Y115" i="5"/>
  <c r="AG115" i="5"/>
  <c r="AO115" i="5"/>
  <c r="Q115" i="5"/>
  <c r="H115" i="5"/>
  <c r="R115" i="5"/>
  <c r="Z115" i="5"/>
  <c r="AH115" i="5"/>
  <c r="AP115" i="5"/>
  <c r="K115" i="5"/>
  <c r="U115" i="5"/>
  <c r="AC115" i="5"/>
  <c r="AK115" i="5"/>
  <c r="AS115" i="5"/>
  <c r="M115" i="5"/>
  <c r="S115" i="5"/>
  <c r="AL115" i="5"/>
  <c r="T115" i="5"/>
  <c r="AQ115" i="5"/>
  <c r="V115" i="5"/>
  <c r="AR115" i="5"/>
  <c r="AA115" i="5"/>
  <c r="AT115" i="5"/>
  <c r="AD115" i="5"/>
  <c r="AB115" i="5"/>
  <c r="I115" i="5"/>
  <c r="J115" i="5"/>
  <c r="AI115" i="5"/>
  <c r="L115" i="5"/>
  <c r="AJ115" i="5"/>
  <c r="AX17" i="5"/>
  <c r="AY27" i="5"/>
  <c r="AX36" i="5"/>
  <c r="I36" i="5"/>
  <c r="Q36" i="5"/>
  <c r="Y36" i="5"/>
  <c r="AG36" i="5"/>
  <c r="AO36" i="5"/>
  <c r="J36" i="5"/>
  <c r="R36" i="5"/>
  <c r="Z36" i="5"/>
  <c r="AH36" i="5"/>
  <c r="AP36" i="5"/>
  <c r="L36" i="5"/>
  <c r="T36" i="5"/>
  <c r="AB36" i="5"/>
  <c r="AJ36" i="5"/>
  <c r="AR36" i="5"/>
  <c r="M36" i="5"/>
  <c r="U36" i="5"/>
  <c r="AC36" i="5"/>
  <c r="AK36" i="5"/>
  <c r="AS36" i="5"/>
  <c r="F36" i="5"/>
  <c r="H36" i="5"/>
  <c r="P36" i="5"/>
  <c r="X36" i="5"/>
  <c r="AF36" i="5"/>
  <c r="AN36" i="5"/>
  <c r="AA36" i="5"/>
  <c r="AU36" i="5"/>
  <c r="G36" i="5"/>
  <c r="AD36" i="5"/>
  <c r="AV36" i="5"/>
  <c r="N36" i="5"/>
  <c r="K36" i="5"/>
  <c r="AE36" i="5"/>
  <c r="AI36" i="5"/>
  <c r="O36" i="5"/>
  <c r="AL36" i="5"/>
  <c r="AQ36" i="5"/>
  <c r="S36" i="5"/>
  <c r="AM36" i="5"/>
  <c r="V36" i="5"/>
  <c r="W36" i="5"/>
  <c r="AT36" i="5"/>
  <c r="Z41" i="5"/>
  <c r="BA41" i="5" s="1"/>
  <c r="BA39" i="5"/>
  <c r="BC39" i="5"/>
  <c r="AH41" i="5"/>
  <c r="BC41" i="5" s="1"/>
  <c r="BB46" i="5"/>
  <c r="AB51" i="5"/>
  <c r="BB51" i="5" s="1"/>
  <c r="AY55" i="5"/>
  <c r="F57" i="5"/>
  <c r="AC58" i="5"/>
  <c r="AC57" i="5"/>
  <c r="AK57" i="5"/>
  <c r="AK58" i="5"/>
  <c r="AV58" i="5"/>
  <c r="AV57" i="5"/>
  <c r="AX65" i="5"/>
  <c r="O65" i="5"/>
  <c r="W65" i="5"/>
  <c r="AE65" i="5"/>
  <c r="AM65" i="5"/>
  <c r="AU65" i="5"/>
  <c r="G65" i="5"/>
  <c r="P65" i="5"/>
  <c r="X65" i="5"/>
  <c r="AF65" i="5"/>
  <c r="AN65" i="5"/>
  <c r="AV65" i="5"/>
  <c r="H65" i="5"/>
  <c r="Q65" i="5"/>
  <c r="Y65" i="5"/>
  <c r="AG65" i="5"/>
  <c r="AO65" i="5"/>
  <c r="I65" i="5"/>
  <c r="R65" i="5"/>
  <c r="Z65" i="5"/>
  <c r="AH65" i="5"/>
  <c r="AP65" i="5"/>
  <c r="J65" i="5"/>
  <c r="S65" i="5"/>
  <c r="AA65" i="5"/>
  <c r="AI65" i="5"/>
  <c r="AQ65" i="5"/>
  <c r="M65" i="5"/>
  <c r="U65" i="5"/>
  <c r="AC65" i="5"/>
  <c r="AK65" i="5"/>
  <c r="AS65" i="5"/>
  <c r="AL65" i="5"/>
  <c r="L65" i="5"/>
  <c r="K65" i="5"/>
  <c r="AR65" i="5"/>
  <c r="N65" i="5"/>
  <c r="AT65" i="5"/>
  <c r="T65" i="5"/>
  <c r="V65" i="5"/>
  <c r="AD65" i="5"/>
  <c r="AJ65" i="5"/>
  <c r="AB65" i="5"/>
  <c r="AX73" i="5"/>
  <c r="AF73" i="5"/>
  <c r="N73" i="5"/>
  <c r="V73" i="5"/>
  <c r="AD73" i="5"/>
  <c r="AN73" i="5"/>
  <c r="AV73" i="5"/>
  <c r="G73" i="5"/>
  <c r="O73" i="5"/>
  <c r="W73" i="5"/>
  <c r="AE73" i="5"/>
  <c r="AO73" i="5"/>
  <c r="H73" i="5"/>
  <c r="P73" i="5"/>
  <c r="X73" i="5"/>
  <c r="AH73" i="5"/>
  <c r="AP73" i="5"/>
  <c r="I73" i="5"/>
  <c r="Q73" i="5"/>
  <c r="Y73" i="5"/>
  <c r="AI73" i="5"/>
  <c r="AQ73" i="5"/>
  <c r="AG73" i="5"/>
  <c r="J73" i="5"/>
  <c r="R73" i="5"/>
  <c r="Z73" i="5"/>
  <c r="AJ73" i="5"/>
  <c r="AR73" i="5"/>
  <c r="L73" i="5"/>
  <c r="T73" i="5"/>
  <c r="AB73" i="5"/>
  <c r="AL73" i="5"/>
  <c r="AT73" i="5"/>
  <c r="AC73" i="5"/>
  <c r="AK73" i="5"/>
  <c r="AM73" i="5"/>
  <c r="K73" i="5"/>
  <c r="AS73" i="5"/>
  <c r="M73" i="5"/>
  <c r="AU73" i="5"/>
  <c r="U73" i="5"/>
  <c r="S73" i="5"/>
  <c r="AA73" i="5"/>
  <c r="H81" i="5"/>
  <c r="H82" i="5"/>
  <c r="AE81" i="5"/>
  <c r="AE82" i="5"/>
  <c r="AN81" i="5"/>
  <c r="AN82" i="5"/>
  <c r="AX83" i="5"/>
  <c r="M83" i="5"/>
  <c r="V83" i="5"/>
  <c r="AF83" i="5"/>
  <c r="U83" i="5"/>
  <c r="H83" i="5"/>
  <c r="R83" i="5"/>
  <c r="AB83" i="5"/>
  <c r="AK83" i="5"/>
  <c r="AS83" i="5"/>
  <c r="J83" i="5"/>
  <c r="O83" i="5"/>
  <c r="Y83" i="5"/>
  <c r="AH83" i="5"/>
  <c r="AP83" i="5"/>
  <c r="Q83" i="5"/>
  <c r="AD83" i="5"/>
  <c r="AO83" i="5"/>
  <c r="S83" i="5"/>
  <c r="AE83" i="5"/>
  <c r="AQ83" i="5"/>
  <c r="G83" i="5"/>
  <c r="T83" i="5"/>
  <c r="AG83" i="5"/>
  <c r="AR83" i="5"/>
  <c r="I83" i="5"/>
  <c r="W83" i="5"/>
  <c r="AI83" i="5"/>
  <c r="AT83" i="5"/>
  <c r="K83" i="5"/>
  <c r="X83" i="5"/>
  <c r="AJ83" i="5"/>
  <c r="AU83" i="5"/>
  <c r="N83" i="5"/>
  <c r="AA83" i="5"/>
  <c r="AM83" i="5"/>
  <c r="L83" i="5"/>
  <c r="P83" i="5"/>
  <c r="Z83" i="5"/>
  <c r="AC83" i="5"/>
  <c r="AN83" i="5"/>
  <c r="AV83" i="5"/>
  <c r="F83" i="5"/>
  <c r="AL83" i="5"/>
  <c r="AX91" i="5"/>
  <c r="AG91" i="5"/>
  <c r="I91" i="5"/>
  <c r="Q91" i="5"/>
  <c r="Y91" i="5"/>
  <c r="AH91" i="5"/>
  <c r="AP91" i="5"/>
  <c r="J91" i="5"/>
  <c r="R91" i="5"/>
  <c r="Z91" i="5"/>
  <c r="AI91" i="5"/>
  <c r="AQ91" i="5"/>
  <c r="K91" i="5"/>
  <c r="S91" i="5"/>
  <c r="AA91" i="5"/>
  <c r="AJ91" i="5"/>
  <c r="AR91" i="5"/>
  <c r="M91" i="5"/>
  <c r="U91" i="5"/>
  <c r="AC91" i="5"/>
  <c r="AL91" i="5"/>
  <c r="AT91" i="5"/>
  <c r="G91" i="5"/>
  <c r="O91" i="5"/>
  <c r="W91" i="5"/>
  <c r="AE91" i="5"/>
  <c r="AN91" i="5"/>
  <c r="AV91" i="5"/>
  <c r="X91" i="5"/>
  <c r="AU91" i="5"/>
  <c r="AB91" i="5"/>
  <c r="H91" i="5"/>
  <c r="AD91" i="5"/>
  <c r="L91" i="5"/>
  <c r="AF91" i="5"/>
  <c r="N91" i="5"/>
  <c r="AK91" i="5"/>
  <c r="T91" i="5"/>
  <c r="AO91" i="5"/>
  <c r="V91" i="5"/>
  <c r="AM91" i="5"/>
  <c r="AS91" i="5"/>
  <c r="P91" i="5"/>
  <c r="AX99" i="5"/>
  <c r="AD99" i="5"/>
  <c r="S99" i="5"/>
  <c r="M99" i="5"/>
  <c r="V99" i="5"/>
  <c r="AF99" i="5"/>
  <c r="AN99" i="5"/>
  <c r="AV99" i="5"/>
  <c r="AB99" i="5"/>
  <c r="J99" i="5"/>
  <c r="R99" i="5"/>
  <c r="AA99" i="5"/>
  <c r="AK99" i="5"/>
  <c r="AS99" i="5"/>
  <c r="N99" i="5"/>
  <c r="Y99" i="5"/>
  <c r="AL99" i="5"/>
  <c r="O99" i="5"/>
  <c r="Z99" i="5"/>
  <c r="AM99" i="5"/>
  <c r="P99" i="5"/>
  <c r="AC99" i="5"/>
  <c r="AO99" i="5"/>
  <c r="G99" i="5"/>
  <c r="Q99" i="5"/>
  <c r="AE99" i="5"/>
  <c r="AP99" i="5"/>
  <c r="I99" i="5"/>
  <c r="U99" i="5"/>
  <c r="AH99" i="5"/>
  <c r="AR99" i="5"/>
  <c r="T99" i="5"/>
  <c r="AU99" i="5"/>
  <c r="W99" i="5"/>
  <c r="AG99" i="5"/>
  <c r="AI99" i="5"/>
  <c r="K99" i="5"/>
  <c r="AQ99" i="5"/>
  <c r="L99" i="5"/>
  <c r="AT99" i="5"/>
  <c r="H99" i="5"/>
  <c r="AJ99" i="5"/>
  <c r="X99" i="5"/>
  <c r="BC102" i="5"/>
  <c r="AY107" i="5"/>
  <c r="F109" i="5"/>
  <c r="AY109" i="5" s="1"/>
  <c r="AX116" i="5"/>
  <c r="H116" i="5"/>
  <c r="M116" i="5"/>
  <c r="L116" i="5"/>
  <c r="V116" i="5"/>
  <c r="AD116" i="5"/>
  <c r="AL116" i="5"/>
  <c r="AT116" i="5"/>
  <c r="I116" i="5"/>
  <c r="AI116" i="5"/>
  <c r="N116" i="5"/>
  <c r="W116" i="5"/>
  <c r="AE116" i="5"/>
  <c r="AM116" i="5"/>
  <c r="AU116" i="5"/>
  <c r="AQ116" i="5"/>
  <c r="P116" i="5"/>
  <c r="X116" i="5"/>
  <c r="AF116" i="5"/>
  <c r="AN116" i="5"/>
  <c r="AV116" i="5"/>
  <c r="S116" i="5"/>
  <c r="AA116" i="5"/>
  <c r="Q116" i="5"/>
  <c r="Y116" i="5"/>
  <c r="AG116" i="5"/>
  <c r="AO116" i="5"/>
  <c r="G116" i="5"/>
  <c r="R116" i="5"/>
  <c r="Z116" i="5"/>
  <c r="AH116" i="5"/>
  <c r="AP116" i="5"/>
  <c r="J116" i="5"/>
  <c r="T116" i="5"/>
  <c r="AB116" i="5"/>
  <c r="AJ116" i="5"/>
  <c r="AR116" i="5"/>
  <c r="O116" i="5"/>
  <c r="K116" i="5"/>
  <c r="U116" i="5"/>
  <c r="AC116" i="5"/>
  <c r="AK116" i="5"/>
  <c r="AS116" i="5"/>
  <c r="AX133" i="5"/>
  <c r="AC133" i="5"/>
  <c r="H133" i="5"/>
  <c r="P133" i="5"/>
  <c r="X133" i="5"/>
  <c r="AG133" i="5"/>
  <c r="AP133" i="5"/>
  <c r="AR133" i="5"/>
  <c r="I133" i="5"/>
  <c r="Q133" i="5"/>
  <c r="Y133" i="5"/>
  <c r="AH133" i="5"/>
  <c r="AQ133" i="5"/>
  <c r="J133" i="5"/>
  <c r="R133" i="5"/>
  <c r="Z133" i="5"/>
  <c r="AI133" i="5"/>
  <c r="AS133" i="5"/>
  <c r="K133" i="5"/>
  <c r="S133" i="5"/>
  <c r="AA133" i="5"/>
  <c r="AK133" i="5"/>
  <c r="AT133" i="5"/>
  <c r="M133" i="5"/>
  <c r="U133" i="5"/>
  <c r="AD133" i="5"/>
  <c r="AM133" i="5"/>
  <c r="AV133" i="5"/>
  <c r="AJ133" i="5"/>
  <c r="AB133" i="5"/>
  <c r="G133" i="5"/>
  <c r="AE133" i="5"/>
  <c r="N133" i="5"/>
  <c r="AL133" i="5"/>
  <c r="O133" i="5"/>
  <c r="AN133" i="5"/>
  <c r="V133" i="5"/>
  <c r="AU133" i="5"/>
  <c r="W133" i="5"/>
  <c r="L133" i="5"/>
  <c r="T133" i="5"/>
  <c r="AO133" i="5"/>
  <c r="AF133" i="5"/>
  <c r="AX42" i="5"/>
  <c r="I42" i="5"/>
  <c r="Q42" i="5"/>
  <c r="Y42" i="5"/>
  <c r="AG42" i="5"/>
  <c r="AO42" i="5"/>
  <c r="J42" i="5"/>
  <c r="R42" i="5"/>
  <c r="Z42" i="5"/>
  <c r="AH42" i="5"/>
  <c r="AP42" i="5"/>
  <c r="L42" i="5"/>
  <c r="T42" i="5"/>
  <c r="AB42" i="5"/>
  <c r="AJ42" i="5"/>
  <c r="AR42" i="5"/>
  <c r="M42" i="5"/>
  <c r="U42" i="5"/>
  <c r="AC42" i="5"/>
  <c r="AK42" i="5"/>
  <c r="AS42" i="5"/>
  <c r="H42" i="5"/>
  <c r="P42" i="5"/>
  <c r="X42" i="5"/>
  <c r="AF42" i="5"/>
  <c r="AN42" i="5"/>
  <c r="AV42" i="5"/>
  <c r="W42" i="5"/>
  <c r="AT42" i="5"/>
  <c r="AA42" i="5"/>
  <c r="AU42" i="5"/>
  <c r="K42" i="5"/>
  <c r="AD42" i="5"/>
  <c r="AE42" i="5"/>
  <c r="N42" i="5"/>
  <c r="AI42" i="5"/>
  <c r="G42" i="5"/>
  <c r="S42" i="5"/>
  <c r="O42" i="5"/>
  <c r="AL42" i="5"/>
  <c r="AL45" i="5" s="1"/>
  <c r="AM42" i="5"/>
  <c r="V42" i="5"/>
  <c r="AQ42" i="5"/>
  <c r="AX52" i="5"/>
  <c r="H52" i="5"/>
  <c r="P52" i="5"/>
  <c r="X52" i="5"/>
  <c r="AG52" i="5"/>
  <c r="AO52" i="5"/>
  <c r="I52" i="5"/>
  <c r="Q52" i="5"/>
  <c r="Y52" i="5"/>
  <c r="AH52" i="5"/>
  <c r="AP52" i="5"/>
  <c r="AC52" i="5"/>
  <c r="K52" i="5"/>
  <c r="S52" i="5"/>
  <c r="AA52" i="5"/>
  <c r="AJ52" i="5"/>
  <c r="AR52" i="5"/>
  <c r="L52" i="5"/>
  <c r="T52" i="5"/>
  <c r="AB52" i="5"/>
  <c r="AK52" i="5"/>
  <c r="AS52" i="5"/>
  <c r="G52" i="5"/>
  <c r="O52" i="5"/>
  <c r="W52" i="5"/>
  <c r="AF52" i="5"/>
  <c r="AN52" i="5"/>
  <c r="AV52" i="5"/>
  <c r="Z52" i="5"/>
  <c r="AU52" i="5"/>
  <c r="M52" i="5"/>
  <c r="AD52" i="5"/>
  <c r="AI52" i="5"/>
  <c r="J52" i="5"/>
  <c r="AE52" i="5"/>
  <c r="N52" i="5"/>
  <c r="AL52" i="5"/>
  <c r="U52" i="5"/>
  <c r="R52" i="5"/>
  <c r="AM52" i="5"/>
  <c r="AQ52" i="5"/>
  <c r="V52" i="5"/>
  <c r="AT52" i="5"/>
  <c r="AX70" i="5"/>
  <c r="AF70" i="5"/>
  <c r="AJ70" i="5"/>
  <c r="I70" i="5"/>
  <c r="Q70" i="5"/>
  <c r="Y70" i="5"/>
  <c r="AH70" i="5"/>
  <c r="AQ70" i="5"/>
  <c r="J70" i="5"/>
  <c r="R70" i="5"/>
  <c r="Z70" i="5"/>
  <c r="AI70" i="5"/>
  <c r="AR70" i="5"/>
  <c r="K70" i="5"/>
  <c r="S70" i="5"/>
  <c r="AA70" i="5"/>
  <c r="AK70" i="5"/>
  <c r="AS70" i="5"/>
  <c r="L70" i="5"/>
  <c r="T70" i="5"/>
  <c r="AB70" i="5"/>
  <c r="AL70" i="5"/>
  <c r="AT70" i="5"/>
  <c r="M70" i="5"/>
  <c r="U70" i="5"/>
  <c r="AC70" i="5"/>
  <c r="AM70" i="5"/>
  <c r="AU70" i="5"/>
  <c r="G70" i="5"/>
  <c r="O70" i="5"/>
  <c r="W70" i="5"/>
  <c r="AE70" i="5"/>
  <c r="AO70" i="5"/>
  <c r="X70" i="5"/>
  <c r="AD70" i="5"/>
  <c r="AG70" i="5"/>
  <c r="AN70" i="5"/>
  <c r="H70" i="5"/>
  <c r="AP70" i="5"/>
  <c r="P70" i="5"/>
  <c r="N70" i="5"/>
  <c r="V70" i="5"/>
  <c r="AV70" i="5"/>
  <c r="AX88" i="5"/>
  <c r="Q88" i="5"/>
  <c r="J88" i="5"/>
  <c r="S88" i="5"/>
  <c r="AA88" i="5"/>
  <c r="AI88" i="5"/>
  <c r="AQ88" i="5"/>
  <c r="K88" i="5"/>
  <c r="T88" i="5"/>
  <c r="AB88" i="5"/>
  <c r="AJ88" i="5"/>
  <c r="AR88" i="5"/>
  <c r="L88" i="5"/>
  <c r="U88" i="5"/>
  <c r="AC88" i="5"/>
  <c r="AK88" i="5"/>
  <c r="AS88" i="5"/>
  <c r="M88" i="5"/>
  <c r="V88" i="5"/>
  <c r="AD88" i="5"/>
  <c r="AL88" i="5"/>
  <c r="AT88" i="5"/>
  <c r="N88" i="5"/>
  <c r="W88" i="5"/>
  <c r="AE88" i="5"/>
  <c r="AM88" i="5"/>
  <c r="AU88" i="5"/>
  <c r="H88" i="5"/>
  <c r="P88" i="5"/>
  <c r="Y88" i="5"/>
  <c r="AG88" i="5"/>
  <c r="AO88" i="5"/>
  <c r="Z88" i="5"/>
  <c r="AF88" i="5"/>
  <c r="AH88" i="5"/>
  <c r="G88" i="5"/>
  <c r="AN88" i="5"/>
  <c r="I88" i="5"/>
  <c r="AP88" i="5"/>
  <c r="R88" i="5"/>
  <c r="X88" i="5"/>
  <c r="AV88" i="5"/>
  <c r="O88" i="5"/>
  <c r="Z109" i="5"/>
  <c r="BA109" i="5" s="1"/>
  <c r="BA107" i="5"/>
  <c r="AX18" i="5"/>
  <c r="F18" i="5"/>
  <c r="AX29" i="5"/>
  <c r="U29" i="5"/>
  <c r="H29" i="5"/>
  <c r="V29" i="5"/>
  <c r="AD29" i="5"/>
  <c r="AP29" i="5"/>
  <c r="T29" i="5"/>
  <c r="I29" i="5"/>
  <c r="W29" i="5"/>
  <c r="AF29" i="5"/>
  <c r="AQ29" i="5"/>
  <c r="P29" i="5"/>
  <c r="K29" i="5"/>
  <c r="Y29" i="5"/>
  <c r="AJ29" i="5"/>
  <c r="AS29" i="5"/>
  <c r="AI29" i="5"/>
  <c r="N29" i="5"/>
  <c r="M29" i="5"/>
  <c r="Z29" i="5"/>
  <c r="AK29" i="5"/>
  <c r="AT29" i="5"/>
  <c r="AG29" i="5"/>
  <c r="O29" i="5"/>
  <c r="AL29" i="5"/>
  <c r="AR29" i="5"/>
  <c r="AE29" i="5"/>
  <c r="Q29" i="5"/>
  <c r="AN29" i="5"/>
  <c r="X29" i="5"/>
  <c r="R29" i="5"/>
  <c r="AO29" i="5"/>
  <c r="S29" i="5"/>
  <c r="L29" i="5"/>
  <c r="AA29" i="5"/>
  <c r="AU29" i="5"/>
  <c r="G29" i="5"/>
  <c r="AB29" i="5"/>
  <c r="AV29" i="5"/>
  <c r="AC29" i="5"/>
  <c r="AM29" i="5"/>
  <c r="J29" i="5"/>
  <c r="AH29" i="5"/>
  <c r="AX37" i="5"/>
  <c r="G37" i="5"/>
  <c r="P37" i="5"/>
  <c r="X37" i="5"/>
  <c r="AF37" i="5"/>
  <c r="AN37" i="5"/>
  <c r="AV37" i="5"/>
  <c r="H37" i="5"/>
  <c r="Q37" i="5"/>
  <c r="Y37" i="5"/>
  <c r="AG37" i="5"/>
  <c r="AO37" i="5"/>
  <c r="K37" i="5"/>
  <c r="S37" i="5"/>
  <c r="AA37" i="5"/>
  <c r="AI37" i="5"/>
  <c r="AQ37" i="5"/>
  <c r="L37" i="5"/>
  <c r="T37" i="5"/>
  <c r="AB37" i="5"/>
  <c r="AJ37" i="5"/>
  <c r="AR37" i="5"/>
  <c r="V37" i="5"/>
  <c r="AL37" i="5"/>
  <c r="M37" i="5"/>
  <c r="AS37" i="5"/>
  <c r="W37" i="5"/>
  <c r="AM37" i="5"/>
  <c r="J37" i="5"/>
  <c r="I37" i="5"/>
  <c r="Z37" i="5"/>
  <c r="AP37" i="5"/>
  <c r="AC37" i="5"/>
  <c r="N37" i="5"/>
  <c r="AD37" i="5"/>
  <c r="AT37" i="5"/>
  <c r="AH37" i="5"/>
  <c r="O37" i="5"/>
  <c r="AE37" i="5"/>
  <c r="AU37" i="5"/>
  <c r="R37" i="5"/>
  <c r="AK37" i="5"/>
  <c r="U37" i="5"/>
  <c r="AY46" i="5"/>
  <c r="G58" i="5"/>
  <c r="G57" i="5"/>
  <c r="AD58" i="5"/>
  <c r="AD57" i="5"/>
  <c r="AM58" i="5"/>
  <c r="AM57" i="5"/>
  <c r="AX66" i="5"/>
  <c r="M66" i="5"/>
  <c r="U66" i="5"/>
  <c r="AD66" i="5"/>
  <c r="AL66" i="5"/>
  <c r="AT66" i="5"/>
  <c r="Y66" i="5"/>
  <c r="N66" i="5"/>
  <c r="V66" i="5"/>
  <c r="AE66" i="5"/>
  <c r="AM66" i="5"/>
  <c r="AU66" i="5"/>
  <c r="G66" i="5"/>
  <c r="O66" i="5"/>
  <c r="W66" i="5"/>
  <c r="AF66" i="5"/>
  <c r="AN66" i="5"/>
  <c r="AV66" i="5"/>
  <c r="H66" i="5"/>
  <c r="P66" i="5"/>
  <c r="X66" i="5"/>
  <c r="AG66" i="5"/>
  <c r="AO66" i="5"/>
  <c r="I66" i="5"/>
  <c r="Q66" i="5"/>
  <c r="Z66" i="5"/>
  <c r="AH66" i="5"/>
  <c r="AP66" i="5"/>
  <c r="K66" i="5"/>
  <c r="S66" i="5"/>
  <c r="AB66" i="5"/>
  <c r="AJ66" i="5"/>
  <c r="AR66" i="5"/>
  <c r="AC66" i="5"/>
  <c r="AI66" i="5"/>
  <c r="AK66" i="5"/>
  <c r="J66" i="5"/>
  <c r="AQ66" i="5"/>
  <c r="L66" i="5"/>
  <c r="AS66" i="5"/>
  <c r="T66" i="5"/>
  <c r="AA66" i="5"/>
  <c r="R66" i="5"/>
  <c r="AX74" i="5"/>
  <c r="V74" i="5"/>
  <c r="L74" i="5"/>
  <c r="O74" i="5"/>
  <c r="X74" i="5"/>
  <c r="AF74" i="5"/>
  <c r="AN74" i="5"/>
  <c r="AV74" i="5"/>
  <c r="G74" i="5"/>
  <c r="P74" i="5"/>
  <c r="Y74" i="5"/>
  <c r="AG74" i="5"/>
  <c r="AO74" i="5"/>
  <c r="H74" i="5"/>
  <c r="Q74" i="5"/>
  <c r="Z74" i="5"/>
  <c r="AH74" i="5"/>
  <c r="AP74" i="5"/>
  <c r="I74" i="5"/>
  <c r="R74" i="5"/>
  <c r="AA74" i="5"/>
  <c r="AI74" i="5"/>
  <c r="AQ74" i="5"/>
  <c r="J74" i="5"/>
  <c r="S74" i="5"/>
  <c r="AB74" i="5"/>
  <c r="AJ74" i="5"/>
  <c r="AR74" i="5"/>
  <c r="M74" i="5"/>
  <c r="U74" i="5"/>
  <c r="AD74" i="5"/>
  <c r="AL74" i="5"/>
  <c r="AT74" i="5"/>
  <c r="W74" i="5"/>
  <c r="AC74" i="5"/>
  <c r="AE74" i="5"/>
  <c r="AK74" i="5"/>
  <c r="AM74" i="5"/>
  <c r="N74" i="5"/>
  <c r="AU74" i="5"/>
  <c r="K74" i="5"/>
  <c r="T74" i="5"/>
  <c r="AS74" i="5"/>
  <c r="I81" i="5"/>
  <c r="I82" i="5"/>
  <c r="AF81" i="5"/>
  <c r="AF82" i="5"/>
  <c r="AO81" i="5"/>
  <c r="AO82" i="5"/>
  <c r="AX84" i="5"/>
  <c r="M84" i="5"/>
  <c r="I84" i="5"/>
  <c r="J84" i="5"/>
  <c r="N84" i="5"/>
  <c r="V84" i="5"/>
  <c r="AD84" i="5"/>
  <c r="AL84" i="5"/>
  <c r="AT84" i="5"/>
  <c r="H84" i="5"/>
  <c r="S84" i="5"/>
  <c r="AA84" i="5"/>
  <c r="AI84" i="5"/>
  <c r="AQ84" i="5"/>
  <c r="L84" i="5"/>
  <c r="X84" i="5"/>
  <c r="AH84" i="5"/>
  <c r="AS84" i="5"/>
  <c r="O84" i="5"/>
  <c r="Y84" i="5"/>
  <c r="AJ84" i="5"/>
  <c r="AU84" i="5"/>
  <c r="P84" i="5"/>
  <c r="Z84" i="5"/>
  <c r="AK84" i="5"/>
  <c r="AV84" i="5"/>
  <c r="Q84" i="5"/>
  <c r="AB84" i="5"/>
  <c r="AM84" i="5"/>
  <c r="R84" i="5"/>
  <c r="AC84" i="5"/>
  <c r="AN84" i="5"/>
  <c r="G84" i="5"/>
  <c r="U84" i="5"/>
  <c r="AF84" i="5"/>
  <c r="AP84" i="5"/>
  <c r="K84" i="5"/>
  <c r="T84" i="5"/>
  <c r="W84" i="5"/>
  <c r="AE84" i="5"/>
  <c r="AG84" i="5"/>
  <c r="AR84" i="5"/>
  <c r="AO84" i="5"/>
  <c r="AX92" i="5"/>
  <c r="I92" i="5"/>
  <c r="Q92" i="5"/>
  <c r="Y92" i="5"/>
  <c r="AG92" i="5"/>
  <c r="AO92" i="5"/>
  <c r="J92" i="5"/>
  <c r="R92" i="5"/>
  <c r="Z92" i="5"/>
  <c r="AH92" i="5"/>
  <c r="AP92" i="5"/>
  <c r="L92" i="5"/>
  <c r="T92" i="5"/>
  <c r="AB92" i="5"/>
  <c r="AJ92" i="5"/>
  <c r="AR92" i="5"/>
  <c r="N92" i="5"/>
  <c r="V92" i="5"/>
  <c r="AD92" i="5"/>
  <c r="AL92" i="5"/>
  <c r="AT92" i="5"/>
  <c r="U92" i="5"/>
  <c r="AK92" i="5"/>
  <c r="G92" i="5"/>
  <c r="W92" i="5"/>
  <c r="AM92" i="5"/>
  <c r="H92" i="5"/>
  <c r="X92" i="5"/>
  <c r="AN92" i="5"/>
  <c r="K92" i="5"/>
  <c r="AA92" i="5"/>
  <c r="AQ92" i="5"/>
  <c r="M92" i="5"/>
  <c r="AC92" i="5"/>
  <c r="AS92" i="5"/>
  <c r="P92" i="5"/>
  <c r="AF92" i="5"/>
  <c r="AV92" i="5"/>
  <c r="O92" i="5"/>
  <c r="S92" i="5"/>
  <c r="AI92" i="5"/>
  <c r="AU92" i="5"/>
  <c r="AE92" i="5"/>
  <c r="AX100" i="5"/>
  <c r="N100" i="5"/>
  <c r="V100" i="5"/>
  <c r="AB100" i="5"/>
  <c r="K100" i="5"/>
  <c r="S100" i="5"/>
  <c r="G100" i="5"/>
  <c r="Q100" i="5"/>
  <c r="AA100" i="5"/>
  <c r="AJ100" i="5"/>
  <c r="AR100" i="5"/>
  <c r="H100" i="5"/>
  <c r="R100" i="5"/>
  <c r="AC100" i="5"/>
  <c r="AK100" i="5"/>
  <c r="AS100" i="5"/>
  <c r="I100" i="5"/>
  <c r="T100" i="5"/>
  <c r="AD100" i="5"/>
  <c r="AL100" i="5"/>
  <c r="AT100" i="5"/>
  <c r="J100" i="5"/>
  <c r="U100" i="5"/>
  <c r="AE100" i="5"/>
  <c r="AM100" i="5"/>
  <c r="AU100" i="5"/>
  <c r="M100" i="5"/>
  <c r="X100" i="5"/>
  <c r="AG100" i="5"/>
  <c r="AO100" i="5"/>
  <c r="AH100" i="5"/>
  <c r="L100" i="5"/>
  <c r="AI100" i="5"/>
  <c r="P100" i="5"/>
  <c r="AP100" i="5"/>
  <c r="W100" i="5"/>
  <c r="AQ100" i="5"/>
  <c r="Z100" i="5"/>
  <c r="AF100" i="5"/>
  <c r="Y100" i="5"/>
  <c r="AN100" i="5"/>
  <c r="AV100" i="5"/>
  <c r="O100" i="5"/>
  <c r="K117" i="5"/>
  <c r="O117" i="5"/>
  <c r="M117" i="5"/>
  <c r="V117" i="5"/>
  <c r="AD117" i="5"/>
  <c r="AL117" i="5"/>
  <c r="AT117" i="5"/>
  <c r="AA117" i="5"/>
  <c r="N117" i="5"/>
  <c r="W117" i="5"/>
  <c r="AE117" i="5"/>
  <c r="AM117" i="5"/>
  <c r="AU117" i="5"/>
  <c r="P117" i="5"/>
  <c r="X117" i="5"/>
  <c r="AF117" i="5"/>
  <c r="AN117" i="5"/>
  <c r="AV117" i="5"/>
  <c r="I117" i="5"/>
  <c r="AQ117" i="5"/>
  <c r="G117" i="5"/>
  <c r="Q117" i="5"/>
  <c r="Y117" i="5"/>
  <c r="AG117" i="5"/>
  <c r="AO117" i="5"/>
  <c r="AI117" i="5"/>
  <c r="AX117" i="5"/>
  <c r="H117" i="5"/>
  <c r="R117" i="5"/>
  <c r="Z117" i="5"/>
  <c r="AH117" i="5"/>
  <c r="AP117" i="5"/>
  <c r="S117" i="5"/>
  <c r="J117" i="5"/>
  <c r="T117" i="5"/>
  <c r="AB117" i="5"/>
  <c r="AJ117" i="5"/>
  <c r="AR117" i="5"/>
  <c r="L117" i="5"/>
  <c r="U117" i="5"/>
  <c r="AC117" i="5"/>
  <c r="AK117" i="5"/>
  <c r="AS117" i="5"/>
  <c r="BA120" i="5"/>
  <c r="BC120" i="5"/>
  <c r="AX134" i="5"/>
  <c r="I134" i="5"/>
  <c r="Q134" i="5"/>
  <c r="Y134" i="5"/>
  <c r="AH134" i="5"/>
  <c r="AP134" i="5"/>
  <c r="J134" i="5"/>
  <c r="R134" i="5"/>
  <c r="Z134" i="5"/>
  <c r="AI134" i="5"/>
  <c r="AQ134" i="5"/>
  <c r="K134" i="5"/>
  <c r="S134" i="5"/>
  <c r="AA134" i="5"/>
  <c r="AJ134" i="5"/>
  <c r="AR134" i="5"/>
  <c r="L134" i="5"/>
  <c r="T134" i="5"/>
  <c r="AB134" i="5"/>
  <c r="AK134" i="5"/>
  <c r="AS134" i="5"/>
  <c r="AG134" i="5"/>
  <c r="N134" i="5"/>
  <c r="V134" i="5"/>
  <c r="AD134" i="5"/>
  <c r="AM134" i="5"/>
  <c r="AU134" i="5"/>
  <c r="H134" i="5"/>
  <c r="AE134" i="5"/>
  <c r="M134" i="5"/>
  <c r="AF134" i="5"/>
  <c r="P134" i="5"/>
  <c r="AN134" i="5"/>
  <c r="U134" i="5"/>
  <c r="AO134" i="5"/>
  <c r="X134" i="5"/>
  <c r="AV134" i="5"/>
  <c r="G134" i="5"/>
  <c r="AC134" i="5"/>
  <c r="O134" i="5"/>
  <c r="AL134" i="5"/>
  <c r="W134" i="5"/>
  <c r="AT134" i="5"/>
  <c r="BA15" i="5"/>
  <c r="BA13" i="5"/>
  <c r="AA9" i="3"/>
  <c r="Z58" i="5"/>
  <c r="BA58" i="5" s="1"/>
  <c r="Z57" i="5"/>
  <c r="BA55" i="5"/>
  <c r="AS58" i="5"/>
  <c r="AS57" i="5"/>
  <c r="AJ81" i="5"/>
  <c r="AJ82" i="5"/>
  <c r="BA12" i="5"/>
  <c r="BC12" i="5"/>
  <c r="AX20" i="5"/>
  <c r="F20" i="5"/>
  <c r="BA23" i="5"/>
  <c r="BC23" i="5"/>
  <c r="BB39" i="5"/>
  <c r="AB41" i="5"/>
  <c r="BB41" i="5" s="1"/>
  <c r="H58" i="5"/>
  <c r="H57" i="5"/>
  <c r="AE58" i="5"/>
  <c r="AE57" i="5"/>
  <c r="AN57" i="5"/>
  <c r="AN58" i="5"/>
  <c r="AX59" i="5"/>
  <c r="I59" i="5"/>
  <c r="Q59" i="5"/>
  <c r="Y59" i="5"/>
  <c r="AG59" i="5"/>
  <c r="AO59" i="5"/>
  <c r="J59" i="5"/>
  <c r="R59" i="5"/>
  <c r="Z59" i="5"/>
  <c r="AH59" i="5"/>
  <c r="AP59" i="5"/>
  <c r="K59" i="5"/>
  <c r="S59" i="5"/>
  <c r="AA59" i="5"/>
  <c r="AI59" i="5"/>
  <c r="AQ59" i="5"/>
  <c r="L59" i="5"/>
  <c r="T59" i="5"/>
  <c r="AB59" i="5"/>
  <c r="AJ59" i="5"/>
  <c r="AR59" i="5"/>
  <c r="M59" i="5"/>
  <c r="U59" i="5"/>
  <c r="AC59" i="5"/>
  <c r="AK59" i="5"/>
  <c r="AS59" i="5"/>
  <c r="G59" i="5"/>
  <c r="O59" i="5"/>
  <c r="W59" i="5"/>
  <c r="AE59" i="5"/>
  <c r="AM59" i="5"/>
  <c r="AU59" i="5"/>
  <c r="X59" i="5"/>
  <c r="AD59" i="5"/>
  <c r="AF59" i="5"/>
  <c r="AL59" i="5"/>
  <c r="H59" i="5"/>
  <c r="AN59" i="5"/>
  <c r="P59" i="5"/>
  <c r="AV59" i="5"/>
  <c r="V59" i="5"/>
  <c r="N59" i="5"/>
  <c r="AT59" i="5"/>
  <c r="AX67" i="5"/>
  <c r="L67" i="5"/>
  <c r="U67" i="5"/>
  <c r="AC67" i="5"/>
  <c r="AK67" i="5"/>
  <c r="AS67" i="5"/>
  <c r="N67" i="5"/>
  <c r="V67" i="5"/>
  <c r="AD67" i="5"/>
  <c r="AL67" i="5"/>
  <c r="AT67" i="5"/>
  <c r="O67" i="5"/>
  <c r="W67" i="5"/>
  <c r="AE67" i="5"/>
  <c r="AM67" i="5"/>
  <c r="AU67" i="5"/>
  <c r="M67" i="5"/>
  <c r="G67" i="5"/>
  <c r="P67" i="5"/>
  <c r="X67" i="5"/>
  <c r="AF67" i="5"/>
  <c r="AN67" i="5"/>
  <c r="AV67" i="5"/>
  <c r="H67" i="5"/>
  <c r="Q67" i="5"/>
  <c r="Y67" i="5"/>
  <c r="AG67" i="5"/>
  <c r="AO67" i="5"/>
  <c r="J67" i="5"/>
  <c r="S67" i="5"/>
  <c r="AA67" i="5"/>
  <c r="AI67" i="5"/>
  <c r="AQ67" i="5"/>
  <c r="T67" i="5"/>
  <c r="Z67" i="5"/>
  <c r="AB67" i="5"/>
  <c r="AH67" i="5"/>
  <c r="AJ67" i="5"/>
  <c r="K67" i="5"/>
  <c r="AR67" i="5"/>
  <c r="I67" i="5"/>
  <c r="R67" i="5"/>
  <c r="AP67" i="5"/>
  <c r="AX75" i="5"/>
  <c r="Z75" i="5"/>
  <c r="N75" i="5"/>
  <c r="V75" i="5"/>
  <c r="AE75" i="5"/>
  <c r="AM75" i="5"/>
  <c r="AU75" i="5"/>
  <c r="G75" i="5"/>
  <c r="O75" i="5"/>
  <c r="W75" i="5"/>
  <c r="AF75" i="5"/>
  <c r="AN75" i="5"/>
  <c r="AV75" i="5"/>
  <c r="H75" i="5"/>
  <c r="P75" i="5"/>
  <c r="X75" i="5"/>
  <c r="AG75" i="5"/>
  <c r="AO75" i="5"/>
  <c r="I75" i="5"/>
  <c r="Q75" i="5"/>
  <c r="Y75" i="5"/>
  <c r="AH75" i="5"/>
  <c r="AP75" i="5"/>
  <c r="J75" i="5"/>
  <c r="R75" i="5"/>
  <c r="AA75" i="5"/>
  <c r="AI75" i="5"/>
  <c r="AQ75" i="5"/>
  <c r="L75" i="5"/>
  <c r="T75" i="5"/>
  <c r="AC75" i="5"/>
  <c r="AK75" i="5"/>
  <c r="AS75" i="5"/>
  <c r="M75" i="5"/>
  <c r="AT75" i="5"/>
  <c r="S75" i="5"/>
  <c r="U75" i="5"/>
  <c r="AB75" i="5"/>
  <c r="AD75" i="5"/>
  <c r="AL75" i="5"/>
  <c r="AR75" i="5"/>
  <c r="K75" i="5"/>
  <c r="AJ75" i="5"/>
  <c r="J81" i="5"/>
  <c r="J82" i="5"/>
  <c r="AG81" i="5"/>
  <c r="AG82" i="5"/>
  <c r="AR81" i="5"/>
  <c r="AR82" i="5"/>
  <c r="AX85" i="5"/>
  <c r="W85" i="5"/>
  <c r="T85" i="5"/>
  <c r="M85" i="5"/>
  <c r="X85" i="5"/>
  <c r="N85" i="5"/>
  <c r="I85" i="5"/>
  <c r="J85" i="5"/>
  <c r="S85" i="5"/>
  <c r="AC85" i="5"/>
  <c r="P85" i="5"/>
  <c r="AB85" i="5"/>
  <c r="AK85" i="5"/>
  <c r="AS85" i="5"/>
  <c r="Q85" i="5"/>
  <c r="AD85" i="5"/>
  <c r="AL85" i="5"/>
  <c r="AT85" i="5"/>
  <c r="R85" i="5"/>
  <c r="AE85" i="5"/>
  <c r="AM85" i="5"/>
  <c r="AU85" i="5"/>
  <c r="G85" i="5"/>
  <c r="U85" i="5"/>
  <c r="AF85" i="5"/>
  <c r="AN85" i="5"/>
  <c r="AV85" i="5"/>
  <c r="H85" i="5"/>
  <c r="V85" i="5"/>
  <c r="AG85" i="5"/>
  <c r="AO85" i="5"/>
  <c r="L85" i="5"/>
  <c r="Z85" i="5"/>
  <c r="AI85" i="5"/>
  <c r="AQ85" i="5"/>
  <c r="O85" i="5"/>
  <c r="Y85" i="5"/>
  <c r="AA85" i="5"/>
  <c r="AH85" i="5"/>
  <c r="AJ85" i="5"/>
  <c r="AR85" i="5"/>
  <c r="K85" i="5"/>
  <c r="AP85" i="5"/>
  <c r="AX93" i="5"/>
  <c r="AG93" i="5"/>
  <c r="AD93" i="5"/>
  <c r="AH93" i="5"/>
  <c r="AJ93" i="5"/>
  <c r="G93" i="5"/>
  <c r="O93" i="5"/>
  <c r="W93" i="5"/>
  <c r="AF93" i="5"/>
  <c r="AQ93" i="5"/>
  <c r="H93" i="5"/>
  <c r="P93" i="5"/>
  <c r="X93" i="5"/>
  <c r="AI93" i="5"/>
  <c r="J93" i="5"/>
  <c r="R93" i="5"/>
  <c r="Z93" i="5"/>
  <c r="AL93" i="5"/>
  <c r="AT93" i="5"/>
  <c r="L93" i="5"/>
  <c r="T93" i="5"/>
  <c r="AB93" i="5"/>
  <c r="AN93" i="5"/>
  <c r="AV93" i="5"/>
  <c r="K93" i="5"/>
  <c r="AA93" i="5"/>
  <c r="AS93" i="5"/>
  <c r="M93" i="5"/>
  <c r="AC93" i="5"/>
  <c r="AU93" i="5"/>
  <c r="N93" i="5"/>
  <c r="AE93" i="5"/>
  <c r="Q93" i="5"/>
  <c r="AK93" i="5"/>
  <c r="S93" i="5"/>
  <c r="AM93" i="5"/>
  <c r="V93" i="5"/>
  <c r="AP93" i="5"/>
  <c r="I93" i="5"/>
  <c r="U93" i="5"/>
  <c r="Y93" i="5"/>
  <c r="AO93" i="5"/>
  <c r="AR93" i="5"/>
  <c r="BB102" i="5"/>
  <c r="AX110" i="5"/>
  <c r="M110" i="5"/>
  <c r="U110" i="5"/>
  <c r="AD110" i="5"/>
  <c r="AM110" i="5"/>
  <c r="AU110" i="5"/>
  <c r="N110" i="5"/>
  <c r="W110" i="5"/>
  <c r="AE110" i="5"/>
  <c r="AN110" i="5"/>
  <c r="AV110" i="5"/>
  <c r="AF110" i="5"/>
  <c r="G110" i="5"/>
  <c r="O110" i="5"/>
  <c r="X110" i="5"/>
  <c r="AG110" i="5"/>
  <c r="AO110" i="5"/>
  <c r="H110" i="5"/>
  <c r="P110" i="5"/>
  <c r="Y110" i="5"/>
  <c r="AH110" i="5"/>
  <c r="AP110" i="5"/>
  <c r="K110" i="5"/>
  <c r="S110" i="5"/>
  <c r="AB110" i="5"/>
  <c r="AK110" i="5"/>
  <c r="AS110" i="5"/>
  <c r="Z110" i="5"/>
  <c r="AT110" i="5"/>
  <c r="AL110" i="5"/>
  <c r="AA110" i="5"/>
  <c r="I110" i="5"/>
  <c r="AC110" i="5"/>
  <c r="V110" i="5"/>
  <c r="J110" i="5"/>
  <c r="AI110" i="5"/>
  <c r="L110" i="5"/>
  <c r="AJ110" i="5"/>
  <c r="Q110" i="5"/>
  <c r="R110" i="5"/>
  <c r="AQ110" i="5"/>
  <c r="T110" i="5"/>
  <c r="AR110" i="5"/>
  <c r="AX118" i="5"/>
  <c r="L118" i="5"/>
  <c r="T118" i="5"/>
  <c r="AB118" i="5"/>
  <c r="AJ118" i="5"/>
  <c r="AR118" i="5"/>
  <c r="I118" i="5"/>
  <c r="AO118" i="5"/>
  <c r="M118" i="5"/>
  <c r="U118" i="5"/>
  <c r="AC118" i="5"/>
  <c r="AK118" i="5"/>
  <c r="AS118" i="5"/>
  <c r="Q118" i="5"/>
  <c r="N118" i="5"/>
  <c r="V118" i="5"/>
  <c r="AD118" i="5"/>
  <c r="AL118" i="5"/>
  <c r="AT118" i="5"/>
  <c r="Y118" i="5"/>
  <c r="G118" i="5"/>
  <c r="O118" i="5"/>
  <c r="W118" i="5"/>
  <c r="AE118" i="5"/>
  <c r="AM118" i="5"/>
  <c r="AU118" i="5"/>
  <c r="AG118" i="5"/>
  <c r="H118" i="5"/>
  <c r="P118" i="5"/>
  <c r="X118" i="5"/>
  <c r="AF118" i="5"/>
  <c r="AN118" i="5"/>
  <c r="AV118" i="5"/>
  <c r="J118" i="5"/>
  <c r="R118" i="5"/>
  <c r="Z118" i="5"/>
  <c r="AH118" i="5"/>
  <c r="AP118" i="5"/>
  <c r="K118" i="5"/>
  <c r="S118" i="5"/>
  <c r="AA118" i="5"/>
  <c r="AI118" i="5"/>
  <c r="AQ118" i="5"/>
  <c r="BA130" i="5"/>
  <c r="BC130" i="5"/>
  <c r="AX135" i="5"/>
  <c r="H135" i="5"/>
  <c r="P135" i="5"/>
  <c r="X135" i="5"/>
  <c r="AF135" i="5"/>
  <c r="AO135" i="5"/>
  <c r="I135" i="5"/>
  <c r="Q135" i="5"/>
  <c r="Y135" i="5"/>
  <c r="AG135" i="5"/>
  <c r="AP135" i="5"/>
  <c r="J135" i="5"/>
  <c r="R135" i="5"/>
  <c r="Z135" i="5"/>
  <c r="AH135" i="5"/>
  <c r="AQ135" i="5"/>
  <c r="AL135" i="5"/>
  <c r="K135" i="5"/>
  <c r="S135" i="5"/>
  <c r="AA135" i="5"/>
  <c r="AI135" i="5"/>
  <c r="AR135" i="5"/>
  <c r="M135" i="5"/>
  <c r="U135" i="5"/>
  <c r="AC135" i="5"/>
  <c r="AK135" i="5"/>
  <c r="AT135" i="5"/>
  <c r="L135" i="5"/>
  <c r="AE135" i="5"/>
  <c r="N135" i="5"/>
  <c r="AJ135" i="5"/>
  <c r="T135" i="5"/>
  <c r="AN135" i="5"/>
  <c r="V135" i="5"/>
  <c r="AS135" i="5"/>
  <c r="AB135" i="5"/>
  <c r="G135" i="5"/>
  <c r="AD135" i="5"/>
  <c r="O135" i="5"/>
  <c r="W135" i="5"/>
  <c r="AM135" i="5"/>
  <c r="AU135" i="5"/>
  <c r="AV135" i="5"/>
  <c r="AX48" i="5"/>
  <c r="AI48" i="5"/>
  <c r="U48" i="5"/>
  <c r="G48" i="5"/>
  <c r="P48" i="5"/>
  <c r="AB48" i="5"/>
  <c r="AP48" i="5"/>
  <c r="AE48" i="5"/>
  <c r="I48" i="5"/>
  <c r="R48" i="5"/>
  <c r="AF48" i="5"/>
  <c r="AD48" i="5"/>
  <c r="K48" i="5"/>
  <c r="AQ48" i="5"/>
  <c r="J48" i="5"/>
  <c r="M48" i="5"/>
  <c r="Y48" i="5"/>
  <c r="AL48" i="5"/>
  <c r="AM48" i="5"/>
  <c r="X48" i="5"/>
  <c r="AR48" i="5"/>
  <c r="AJ48" i="5"/>
  <c r="Z48" i="5"/>
  <c r="AS48" i="5"/>
  <c r="L48" i="5"/>
  <c r="AC48" i="5"/>
  <c r="AU48" i="5"/>
  <c r="W48" i="5"/>
  <c r="N48" i="5"/>
  <c r="AH48" i="5"/>
  <c r="AV48" i="5"/>
  <c r="T48" i="5"/>
  <c r="AO48" i="5"/>
  <c r="O48" i="5"/>
  <c r="Q48" i="5"/>
  <c r="AK48" i="5"/>
  <c r="AA48" i="5"/>
  <c r="AG48" i="5"/>
  <c r="AN48" i="5"/>
  <c r="V48" i="5"/>
  <c r="AT48" i="5"/>
  <c r="S48" i="5"/>
  <c r="H48" i="5"/>
  <c r="J125" i="5"/>
  <c r="R125" i="5"/>
  <c r="AA125" i="5"/>
  <c r="AJ125" i="5"/>
  <c r="AR125" i="5"/>
  <c r="H125" i="5"/>
  <c r="Y125" i="5"/>
  <c r="I125" i="5"/>
  <c r="Z125" i="5"/>
  <c r="AQ125" i="5"/>
  <c r="K125" i="5"/>
  <c r="S125" i="5"/>
  <c r="AC125" i="5"/>
  <c r="AK125" i="5"/>
  <c r="AS125" i="5"/>
  <c r="AP125" i="5"/>
  <c r="AB125" i="5"/>
  <c r="L125" i="5"/>
  <c r="U125" i="5"/>
  <c r="AD125" i="5"/>
  <c r="AL125" i="5"/>
  <c r="AT125" i="5"/>
  <c r="M125" i="5"/>
  <c r="V125" i="5"/>
  <c r="AE125" i="5"/>
  <c r="AM125" i="5"/>
  <c r="AU125" i="5"/>
  <c r="P125" i="5"/>
  <c r="AH125" i="5"/>
  <c r="Q125" i="5"/>
  <c r="AI125" i="5"/>
  <c r="N125" i="5"/>
  <c r="W125" i="5"/>
  <c r="AF125" i="5"/>
  <c r="AN125" i="5"/>
  <c r="AV125" i="5"/>
  <c r="T125" i="5"/>
  <c r="G125" i="5"/>
  <c r="O125" i="5"/>
  <c r="X125" i="5"/>
  <c r="AG125" i="5"/>
  <c r="AO125" i="5"/>
  <c r="Z122" i="5"/>
  <c r="BA122" i="5" s="1"/>
  <c r="AH122" i="5"/>
  <c r="BC122" i="5" s="1"/>
  <c r="O126" i="5"/>
  <c r="J126" i="5"/>
  <c r="T126" i="5"/>
  <c r="AB126" i="5"/>
  <c r="AJ126" i="5"/>
  <c r="AR126" i="5"/>
  <c r="S126" i="5"/>
  <c r="H126" i="5"/>
  <c r="Z126" i="5"/>
  <c r="AP126" i="5"/>
  <c r="R126" i="5"/>
  <c r="AI126" i="5"/>
  <c r="K126" i="5"/>
  <c r="U126" i="5"/>
  <c r="AC126" i="5"/>
  <c r="AK126" i="5"/>
  <c r="AS126" i="5"/>
  <c r="L126" i="5"/>
  <c r="V126" i="5"/>
  <c r="AD126" i="5"/>
  <c r="AL126" i="5"/>
  <c r="AT126" i="5"/>
  <c r="M126" i="5"/>
  <c r="W126" i="5"/>
  <c r="AE126" i="5"/>
  <c r="AM126" i="5"/>
  <c r="AU126" i="5"/>
  <c r="Q126" i="5"/>
  <c r="AH126" i="5"/>
  <c r="I126" i="5"/>
  <c r="AA126" i="5"/>
  <c r="AQ126" i="5"/>
  <c r="N126" i="5"/>
  <c r="X126" i="5"/>
  <c r="AF126" i="5"/>
  <c r="AN126" i="5"/>
  <c r="AV126" i="5"/>
  <c r="G126" i="5"/>
  <c r="P126" i="5"/>
  <c r="Y126" i="5"/>
  <c r="AG126" i="5"/>
  <c r="AO126" i="5"/>
  <c r="J127" i="5"/>
  <c r="S127" i="5"/>
  <c r="AA127" i="5"/>
  <c r="AI127" i="5"/>
  <c r="AQ127" i="5"/>
  <c r="Y127" i="5"/>
  <c r="AO127" i="5"/>
  <c r="I127" i="5"/>
  <c r="Z127" i="5"/>
  <c r="AP127" i="5"/>
  <c r="K127" i="5"/>
  <c r="T127" i="5"/>
  <c r="AB127" i="5"/>
  <c r="AJ127" i="5"/>
  <c r="AR127" i="5"/>
  <c r="L127" i="5"/>
  <c r="U127" i="5"/>
  <c r="AC127" i="5"/>
  <c r="AK127" i="5"/>
  <c r="AS127" i="5"/>
  <c r="M127" i="5"/>
  <c r="V127" i="5"/>
  <c r="AD127" i="5"/>
  <c r="AL127" i="5"/>
  <c r="AT127" i="5"/>
  <c r="H127" i="5"/>
  <c r="AG127" i="5"/>
  <c r="O127" i="5"/>
  <c r="R127" i="5"/>
  <c r="AH127" i="5"/>
  <c r="N127" i="5"/>
  <c r="W127" i="5"/>
  <c r="AE127" i="5"/>
  <c r="AM127" i="5"/>
  <c r="AU127" i="5"/>
  <c r="Q127" i="5"/>
  <c r="G127" i="5"/>
  <c r="P127" i="5"/>
  <c r="X127" i="5"/>
  <c r="AF127" i="5"/>
  <c r="AN127" i="5"/>
  <c r="AV127" i="5"/>
  <c r="AB122" i="5"/>
  <c r="BB122" i="5" s="1"/>
  <c r="I128" i="5"/>
  <c r="Q128" i="5"/>
  <c r="Y128" i="5"/>
  <c r="AG128" i="5"/>
  <c r="AP128" i="5"/>
  <c r="O128" i="5"/>
  <c r="AE128" i="5"/>
  <c r="AV128" i="5"/>
  <c r="P128" i="5"/>
  <c r="AF128" i="5"/>
  <c r="J128" i="5"/>
  <c r="R128" i="5"/>
  <c r="Z128" i="5"/>
  <c r="AH128" i="5"/>
  <c r="AQ128" i="5"/>
  <c r="K128" i="5"/>
  <c r="S128" i="5"/>
  <c r="AA128" i="5"/>
  <c r="AI128" i="5"/>
  <c r="AR128" i="5"/>
  <c r="L128" i="5"/>
  <c r="T128" i="5"/>
  <c r="AB128" i="5"/>
  <c r="AJ128" i="5"/>
  <c r="AS128" i="5"/>
  <c r="G128" i="5"/>
  <c r="W128" i="5"/>
  <c r="AN128" i="5"/>
  <c r="H128" i="5"/>
  <c r="X128" i="5"/>
  <c r="AO128" i="5"/>
  <c r="M128" i="5"/>
  <c r="U128" i="5"/>
  <c r="AC128" i="5"/>
  <c r="AL128" i="5"/>
  <c r="AT128" i="5"/>
  <c r="AK128" i="5"/>
  <c r="N128" i="5"/>
  <c r="V128" i="5"/>
  <c r="AD128" i="5"/>
  <c r="AM128" i="5"/>
  <c r="AU128" i="5"/>
  <c r="Z9" i="3"/>
  <c r="AH9" i="3"/>
  <c r="AL11" i="5"/>
  <c r="F122" i="5"/>
  <c r="AY122" i="5" s="1"/>
  <c r="N123" i="5"/>
  <c r="V123" i="5"/>
  <c r="AD123" i="5"/>
  <c r="AL123" i="5"/>
  <c r="AT123" i="5"/>
  <c r="AB123" i="5"/>
  <c r="AR123" i="5"/>
  <c r="U123" i="5"/>
  <c r="AC123" i="5"/>
  <c r="AS123" i="5"/>
  <c r="G123" i="5"/>
  <c r="O123" i="5"/>
  <c r="W123" i="5"/>
  <c r="AE123" i="5"/>
  <c r="AM123" i="5"/>
  <c r="AU123" i="5"/>
  <c r="H123" i="5"/>
  <c r="P123" i="5"/>
  <c r="X123" i="5"/>
  <c r="AF123" i="5"/>
  <c r="AN123" i="5"/>
  <c r="AV123" i="5"/>
  <c r="I123" i="5"/>
  <c r="Q123" i="5"/>
  <c r="Y123" i="5"/>
  <c r="AG123" i="5"/>
  <c r="AO123" i="5"/>
  <c r="T123" i="5"/>
  <c r="AJ123" i="5"/>
  <c r="M123" i="5"/>
  <c r="AK123" i="5"/>
  <c r="J123" i="5"/>
  <c r="R123" i="5"/>
  <c r="Z123" i="5"/>
  <c r="AH123" i="5"/>
  <c r="AP123" i="5"/>
  <c r="L123" i="5"/>
  <c r="K123" i="5"/>
  <c r="S123" i="5"/>
  <c r="AA123" i="5"/>
  <c r="AI123" i="5"/>
  <c r="AQ123" i="5"/>
  <c r="L124" i="5"/>
  <c r="T124" i="5"/>
  <c r="AB124" i="5"/>
  <c r="AJ124" i="5"/>
  <c r="AR124" i="5"/>
  <c r="R124" i="5"/>
  <c r="AH124" i="5"/>
  <c r="S124" i="5"/>
  <c r="AI124" i="5"/>
  <c r="M124" i="5"/>
  <c r="U124" i="5"/>
  <c r="AC124" i="5"/>
  <c r="AK124" i="5"/>
  <c r="AS124" i="5"/>
  <c r="N124" i="5"/>
  <c r="V124" i="5"/>
  <c r="AD124" i="5"/>
  <c r="AL124" i="5"/>
  <c r="AT124" i="5"/>
  <c r="G124" i="5"/>
  <c r="O124" i="5"/>
  <c r="W124" i="5"/>
  <c r="AE124" i="5"/>
  <c r="AM124" i="5"/>
  <c r="AU124" i="5"/>
  <c r="J124" i="5"/>
  <c r="Z124" i="5"/>
  <c r="AP124" i="5"/>
  <c r="K124" i="5"/>
  <c r="AA124" i="5"/>
  <c r="AQ124" i="5"/>
  <c r="H124" i="5"/>
  <c r="P124" i="5"/>
  <c r="X124" i="5"/>
  <c r="AF124" i="5"/>
  <c r="AN124" i="5"/>
  <c r="AV124" i="5"/>
  <c r="I124" i="5"/>
  <c r="Q124" i="5"/>
  <c r="Y124" i="5"/>
  <c r="AG124" i="5"/>
  <c r="AO124" i="5"/>
  <c r="Z17" i="3"/>
  <c r="Z16" i="3"/>
  <c r="Z18" i="3"/>
  <c r="Z15" i="3"/>
  <c r="Z19" i="3"/>
  <c r="Z20" i="3"/>
  <c r="Z21" i="3"/>
  <c r="Z22" i="3"/>
  <c r="AH18" i="3"/>
  <c r="AH16" i="3"/>
  <c r="AH19" i="3"/>
  <c r="AH17" i="3"/>
  <c r="AH20" i="3"/>
  <c r="AH21" i="3"/>
  <c r="AH15" i="3"/>
  <c r="AH22" i="3"/>
  <c r="AS15" i="3"/>
  <c r="AS16" i="3"/>
  <c r="AS18" i="3"/>
  <c r="AS17" i="3"/>
  <c r="AS19" i="3"/>
  <c r="AS20" i="3"/>
  <c r="AS21" i="3"/>
  <c r="AS22" i="3"/>
  <c r="AL19" i="3"/>
  <c r="AO19" i="3"/>
  <c r="AP19" i="3"/>
  <c r="J48" i="3"/>
  <c r="R48" i="3"/>
  <c r="Z48" i="3"/>
  <c r="AH48" i="3"/>
  <c r="AP48" i="3"/>
  <c r="L48" i="3"/>
  <c r="T48" i="3"/>
  <c r="AB48" i="3"/>
  <c r="AJ48" i="3"/>
  <c r="AR48" i="3"/>
  <c r="M48" i="3"/>
  <c r="U48" i="3"/>
  <c r="AC48" i="3"/>
  <c r="AK48" i="3"/>
  <c r="AS48" i="3"/>
  <c r="N48" i="3"/>
  <c r="V48" i="3"/>
  <c r="AD48" i="3"/>
  <c r="AL48" i="3"/>
  <c r="AT48" i="3"/>
  <c r="G48" i="3"/>
  <c r="H48" i="3"/>
  <c r="P48" i="3"/>
  <c r="X48" i="3"/>
  <c r="AF48" i="3"/>
  <c r="AN48" i="3"/>
  <c r="AV48" i="3"/>
  <c r="S48" i="3"/>
  <c r="AO48" i="3"/>
  <c r="W48" i="3"/>
  <c r="AQ48" i="3"/>
  <c r="Y48" i="3"/>
  <c r="AU48" i="3"/>
  <c r="AA48" i="3"/>
  <c r="I48" i="3"/>
  <c r="AE48" i="3"/>
  <c r="K48" i="3"/>
  <c r="AG48" i="3"/>
  <c r="O48" i="3"/>
  <c r="AI48" i="3"/>
  <c r="Q48" i="3"/>
  <c r="AM48" i="3"/>
  <c r="AC92" i="3"/>
  <c r="G100" i="3"/>
  <c r="AD115" i="3"/>
  <c r="I115" i="3"/>
  <c r="Q115" i="3"/>
  <c r="Y115" i="3"/>
  <c r="AH115" i="3"/>
  <c r="AQ115" i="3"/>
  <c r="K115" i="3"/>
  <c r="S115" i="3"/>
  <c r="AA115" i="3"/>
  <c r="AJ115" i="3"/>
  <c r="AS115" i="3"/>
  <c r="L115" i="3"/>
  <c r="T115" i="3"/>
  <c r="AB115" i="3"/>
  <c r="AL115" i="3"/>
  <c r="AT115" i="3"/>
  <c r="M115" i="3"/>
  <c r="U115" i="3"/>
  <c r="AC115" i="3"/>
  <c r="AM115" i="3"/>
  <c r="AU115" i="3"/>
  <c r="G115" i="3"/>
  <c r="O115" i="3"/>
  <c r="W115" i="3"/>
  <c r="AF115" i="3"/>
  <c r="AO115" i="3"/>
  <c r="F115" i="3"/>
  <c r="V115" i="3"/>
  <c r="AR115" i="3"/>
  <c r="X115" i="3"/>
  <c r="AV115" i="3"/>
  <c r="AK115" i="3"/>
  <c r="Z115" i="3"/>
  <c r="H115" i="3"/>
  <c r="AE115" i="3"/>
  <c r="J115" i="3"/>
  <c r="AG115" i="3"/>
  <c r="N115" i="3"/>
  <c r="AI115" i="3"/>
  <c r="P115" i="3"/>
  <c r="AN115" i="3"/>
  <c r="R115" i="3"/>
  <c r="AP115" i="3"/>
  <c r="G126" i="3"/>
  <c r="I133" i="3"/>
  <c r="I135" i="3"/>
  <c r="AF133" i="3"/>
  <c r="AF135" i="3"/>
  <c r="AN133" i="3"/>
  <c r="AN135" i="3"/>
  <c r="AP43" i="3"/>
  <c r="Y43" i="3"/>
  <c r="I43" i="3"/>
  <c r="Q43" i="3"/>
  <c r="Z43" i="3"/>
  <c r="AK43" i="3"/>
  <c r="AO43" i="3"/>
  <c r="J43" i="3"/>
  <c r="R43" i="3"/>
  <c r="AA43" i="3"/>
  <c r="AL43" i="3"/>
  <c r="AU43" i="3"/>
  <c r="AF43" i="3"/>
  <c r="M43" i="3"/>
  <c r="U43" i="3"/>
  <c r="AE43" i="3"/>
  <c r="AQ43" i="3"/>
  <c r="AT43" i="3"/>
  <c r="N43" i="3"/>
  <c r="V43" i="3"/>
  <c r="AG43" i="3"/>
  <c r="AV43" i="3"/>
  <c r="AC43" i="3"/>
  <c r="O43" i="3"/>
  <c r="AH43" i="3"/>
  <c r="S43" i="3"/>
  <c r="AM43" i="3"/>
  <c r="T43" i="3"/>
  <c r="AN43" i="3"/>
  <c r="AS43" i="3"/>
  <c r="G43" i="3"/>
  <c r="W43" i="3"/>
  <c r="AR43" i="3"/>
  <c r="H43" i="3"/>
  <c r="X43" i="3"/>
  <c r="BA43" i="3" s="1"/>
  <c r="K43" i="3"/>
  <c r="AB43" i="3"/>
  <c r="AJ43" i="3"/>
  <c r="L43" i="3"/>
  <c r="P43" i="3"/>
  <c r="AD43" i="3"/>
  <c r="AI43" i="3"/>
  <c r="O21" i="3"/>
  <c r="W19" i="3"/>
  <c r="P17" i="3"/>
  <c r="X17" i="3"/>
  <c r="T17" i="3"/>
  <c r="Y17" i="3"/>
  <c r="R16" i="3"/>
  <c r="S17" i="3"/>
  <c r="L21" i="3"/>
  <c r="N19" i="3"/>
  <c r="M19" i="3"/>
  <c r="U22" i="3"/>
  <c r="G64" i="3"/>
  <c r="AY64" i="3" s="1"/>
  <c r="AQ135" i="3"/>
  <c r="AQ133" i="3"/>
  <c r="AI9" i="3"/>
  <c r="AA15" i="3"/>
  <c r="AA17" i="3"/>
  <c r="AA16" i="3"/>
  <c r="AA19" i="3"/>
  <c r="AA20" i="3"/>
  <c r="AA18" i="3"/>
  <c r="AA21" i="3"/>
  <c r="AA22" i="3"/>
  <c r="AI15" i="3"/>
  <c r="AI17" i="3"/>
  <c r="AI18" i="3"/>
  <c r="AI22" i="3"/>
  <c r="AI16" i="3"/>
  <c r="AI19" i="3"/>
  <c r="AI20" i="3"/>
  <c r="AI21" i="3"/>
  <c r="AT18" i="3"/>
  <c r="AT16" i="3"/>
  <c r="AT17" i="3"/>
  <c r="AT15" i="3"/>
  <c r="AT20" i="3"/>
  <c r="AT21" i="3"/>
  <c r="AT19" i="3"/>
  <c r="AT22" i="3"/>
  <c r="AL20" i="3"/>
  <c r="AO20" i="3"/>
  <c r="AP20" i="3"/>
  <c r="H34" i="3"/>
  <c r="P34" i="3"/>
  <c r="X34" i="3"/>
  <c r="AF34" i="3"/>
  <c r="AN34" i="3"/>
  <c r="AV34" i="3"/>
  <c r="J34" i="3"/>
  <c r="R34" i="3"/>
  <c r="Z34" i="3"/>
  <c r="AH34" i="3"/>
  <c r="AP34" i="3"/>
  <c r="K34" i="3"/>
  <c r="S34" i="3"/>
  <c r="AA34" i="3"/>
  <c r="AI34" i="3"/>
  <c r="AQ34" i="3"/>
  <c r="L34" i="3"/>
  <c r="T34" i="3"/>
  <c r="AB34" i="3"/>
  <c r="AJ34" i="3"/>
  <c r="AR34" i="3"/>
  <c r="N34" i="3"/>
  <c r="V34" i="3"/>
  <c r="AD34" i="3"/>
  <c r="AL34" i="3"/>
  <c r="AT34" i="3"/>
  <c r="U34" i="3"/>
  <c r="AO34" i="3"/>
  <c r="AU34" i="3"/>
  <c r="W34" i="3"/>
  <c r="AS34" i="3"/>
  <c r="Y34" i="3"/>
  <c r="G34" i="3"/>
  <c r="AC34" i="3"/>
  <c r="I34" i="3"/>
  <c r="AE34" i="3"/>
  <c r="M34" i="3"/>
  <c r="AG34" i="3"/>
  <c r="E36" i="3"/>
  <c r="AX36" i="3" s="1"/>
  <c r="AM34" i="3"/>
  <c r="O34" i="3"/>
  <c r="AK34" i="3"/>
  <c r="Q34" i="3"/>
  <c r="AE65" i="3"/>
  <c r="AM65" i="3"/>
  <c r="AU65" i="3"/>
  <c r="I65" i="3"/>
  <c r="Q65" i="3"/>
  <c r="Y65" i="3"/>
  <c r="AG65" i="3"/>
  <c r="AO65" i="3"/>
  <c r="K65" i="3"/>
  <c r="S65" i="3"/>
  <c r="AH65" i="3"/>
  <c r="AP65" i="3"/>
  <c r="F65" i="3"/>
  <c r="L65" i="3"/>
  <c r="T65" i="3"/>
  <c r="AB65" i="3"/>
  <c r="AJ65" i="3"/>
  <c r="AR65" i="3"/>
  <c r="N65" i="3"/>
  <c r="V65" i="3"/>
  <c r="AC65" i="3"/>
  <c r="AK65" i="3"/>
  <c r="AS65" i="3"/>
  <c r="G65" i="3"/>
  <c r="O65" i="3"/>
  <c r="W65" i="3"/>
  <c r="AD65" i="3"/>
  <c r="AL65" i="3"/>
  <c r="AT65" i="3"/>
  <c r="H65" i="3"/>
  <c r="P65" i="3"/>
  <c r="X65" i="3"/>
  <c r="AA65" i="3"/>
  <c r="AF65" i="3"/>
  <c r="J65" i="3"/>
  <c r="AI65" i="3"/>
  <c r="M65" i="3"/>
  <c r="AN65" i="3"/>
  <c r="R65" i="3"/>
  <c r="AQ65" i="3"/>
  <c r="U65" i="3"/>
  <c r="AV65" i="3"/>
  <c r="Z65" i="3"/>
  <c r="AM73" i="3"/>
  <c r="L73" i="3"/>
  <c r="T73" i="3"/>
  <c r="AB73" i="3"/>
  <c r="AJ73" i="3"/>
  <c r="AS73" i="3"/>
  <c r="N73" i="3"/>
  <c r="V73" i="3"/>
  <c r="AD73" i="3"/>
  <c r="AL73" i="3"/>
  <c r="AU73" i="3"/>
  <c r="G73" i="3"/>
  <c r="O73" i="3"/>
  <c r="W73" i="3"/>
  <c r="AE73" i="3"/>
  <c r="AN73" i="3"/>
  <c r="AV73" i="3"/>
  <c r="H73" i="3"/>
  <c r="P73" i="3"/>
  <c r="X73" i="3"/>
  <c r="AF73" i="3"/>
  <c r="AO73" i="3"/>
  <c r="I73" i="3"/>
  <c r="Q73" i="3"/>
  <c r="Y73" i="3"/>
  <c r="AG73" i="3"/>
  <c r="AP73" i="3"/>
  <c r="J73" i="3"/>
  <c r="R73" i="3"/>
  <c r="Z73" i="3"/>
  <c r="AH73" i="3"/>
  <c r="AQ73" i="3"/>
  <c r="K73" i="3"/>
  <c r="S73" i="3"/>
  <c r="AA73" i="3"/>
  <c r="AI73" i="3"/>
  <c r="AR73" i="3"/>
  <c r="AT73" i="3"/>
  <c r="M73" i="3"/>
  <c r="U73" i="3"/>
  <c r="AC73" i="3"/>
  <c r="AK73" i="3"/>
  <c r="N82" i="3"/>
  <c r="V82" i="3"/>
  <c r="AD82" i="3"/>
  <c r="AL82" i="3"/>
  <c r="AT82" i="3"/>
  <c r="M82" i="3"/>
  <c r="O82" i="3"/>
  <c r="W82" i="3"/>
  <c r="AE82" i="3"/>
  <c r="AM82" i="3"/>
  <c r="AU82" i="3"/>
  <c r="G82" i="3"/>
  <c r="P82" i="3"/>
  <c r="X82" i="3"/>
  <c r="AF82" i="3"/>
  <c r="AN82" i="3"/>
  <c r="AV82" i="3"/>
  <c r="J82" i="3"/>
  <c r="S82" i="3"/>
  <c r="AA82" i="3"/>
  <c r="AI82" i="3"/>
  <c r="AQ82" i="3"/>
  <c r="H82" i="3"/>
  <c r="Y82" i="3"/>
  <c r="I82" i="3"/>
  <c r="Z82" i="3"/>
  <c r="K82" i="3"/>
  <c r="AB82" i="3"/>
  <c r="AR82" i="3"/>
  <c r="L82" i="3"/>
  <c r="AC82" i="3"/>
  <c r="AS82" i="3"/>
  <c r="Q82" i="3"/>
  <c r="AG82" i="3"/>
  <c r="R82" i="3"/>
  <c r="AH82" i="3"/>
  <c r="T82" i="3"/>
  <c r="AJ82" i="3"/>
  <c r="U82" i="3"/>
  <c r="AK82" i="3"/>
  <c r="G92" i="3"/>
  <c r="I127" i="3"/>
  <c r="S127" i="3"/>
  <c r="AA127" i="3"/>
  <c r="AI127" i="3"/>
  <c r="AQ127" i="3"/>
  <c r="J127" i="3"/>
  <c r="K127" i="3"/>
  <c r="U127" i="3"/>
  <c r="AC127" i="3"/>
  <c r="AK127" i="3"/>
  <c r="AS127" i="3"/>
  <c r="L127" i="3"/>
  <c r="V127" i="3"/>
  <c r="AD127" i="3"/>
  <c r="AL127" i="3"/>
  <c r="AT127" i="3"/>
  <c r="Q127" i="3"/>
  <c r="M127" i="3"/>
  <c r="W127" i="3"/>
  <c r="AE127" i="3"/>
  <c r="AM127" i="3"/>
  <c r="AU127" i="3"/>
  <c r="T127" i="3"/>
  <c r="AJ127" i="3"/>
  <c r="X127" i="3"/>
  <c r="AN127" i="3"/>
  <c r="Y127" i="3"/>
  <c r="AO127" i="3"/>
  <c r="O127" i="3"/>
  <c r="G127" i="3"/>
  <c r="Z127" i="3"/>
  <c r="AP127" i="3"/>
  <c r="H127" i="3"/>
  <c r="AB127" i="3"/>
  <c r="AR127" i="3"/>
  <c r="N127" i="3"/>
  <c r="AF127" i="3"/>
  <c r="AV127" i="3"/>
  <c r="P127" i="3"/>
  <c r="AG127" i="3"/>
  <c r="R127" i="3"/>
  <c r="AH127" i="3"/>
  <c r="J135" i="3"/>
  <c r="J133" i="3"/>
  <c r="AG133" i="3"/>
  <c r="AG135" i="3"/>
  <c r="AR135" i="3"/>
  <c r="AR133" i="3"/>
  <c r="O20" i="3"/>
  <c r="W22" i="3"/>
  <c r="P20" i="3"/>
  <c r="X16" i="3"/>
  <c r="Q18" i="3"/>
  <c r="T18" i="3"/>
  <c r="Y20" i="3"/>
  <c r="R22" i="3"/>
  <c r="V18" i="3"/>
  <c r="K22" i="3"/>
  <c r="S22" i="3"/>
  <c r="L19" i="3"/>
  <c r="N22" i="3"/>
  <c r="U21" i="3"/>
  <c r="J15" i="3"/>
  <c r="J18" i="3"/>
  <c r="J16" i="3"/>
  <c r="J17" i="3"/>
  <c r="J20" i="3"/>
  <c r="J21" i="3"/>
  <c r="J22" i="3"/>
  <c r="J19" i="3"/>
  <c r="N35" i="3"/>
  <c r="V35" i="3"/>
  <c r="AD35" i="3"/>
  <c r="AL35" i="3"/>
  <c r="AT35" i="3"/>
  <c r="H35" i="3"/>
  <c r="P35" i="3"/>
  <c r="X35" i="3"/>
  <c r="AF35" i="3"/>
  <c r="AN35" i="3"/>
  <c r="AV35" i="3"/>
  <c r="I35" i="3"/>
  <c r="Q35" i="3"/>
  <c r="Y35" i="3"/>
  <c r="AG35" i="3"/>
  <c r="AO35" i="3"/>
  <c r="J35" i="3"/>
  <c r="R35" i="3"/>
  <c r="Z35" i="3"/>
  <c r="AH35" i="3"/>
  <c r="AP35" i="3"/>
  <c r="L35" i="3"/>
  <c r="T35" i="3"/>
  <c r="AB35" i="3"/>
  <c r="AJ35" i="3"/>
  <c r="AR35" i="3"/>
  <c r="U35" i="3"/>
  <c r="AQ35" i="3"/>
  <c r="W35" i="3"/>
  <c r="AS35" i="3"/>
  <c r="AM35" i="3"/>
  <c r="AA35" i="3"/>
  <c r="AU35" i="3"/>
  <c r="G35" i="3"/>
  <c r="AC35" i="3"/>
  <c r="K35" i="3"/>
  <c r="AE35" i="3"/>
  <c r="M35" i="3"/>
  <c r="AI35" i="3"/>
  <c r="O35" i="3"/>
  <c r="AK35" i="3"/>
  <c r="S35" i="3"/>
  <c r="AG66" i="3"/>
  <c r="AO66" i="3"/>
  <c r="L66" i="3"/>
  <c r="N66" i="3"/>
  <c r="X66" i="3"/>
  <c r="AA66" i="3"/>
  <c r="AI66" i="3"/>
  <c r="AQ66" i="3"/>
  <c r="G66" i="3"/>
  <c r="Q66" i="3"/>
  <c r="Z66" i="3"/>
  <c r="AB66" i="3"/>
  <c r="AJ66" i="3"/>
  <c r="AR66" i="3"/>
  <c r="H66" i="3"/>
  <c r="R66" i="3"/>
  <c r="AD66" i="3"/>
  <c r="AL66" i="3"/>
  <c r="AT66" i="3"/>
  <c r="T66" i="3"/>
  <c r="J66" i="3"/>
  <c r="U66" i="3"/>
  <c r="AE66" i="3"/>
  <c r="AM66" i="3"/>
  <c r="AU66" i="3"/>
  <c r="P66" i="3"/>
  <c r="K66" i="3"/>
  <c r="V66" i="3"/>
  <c r="AF66" i="3"/>
  <c r="AN66" i="3"/>
  <c r="AV66" i="3"/>
  <c r="M66" i="3"/>
  <c r="W66" i="3"/>
  <c r="AC66" i="3"/>
  <c r="I66" i="3"/>
  <c r="AK66" i="3"/>
  <c r="S66" i="3"/>
  <c r="AP66" i="3"/>
  <c r="Y66" i="3"/>
  <c r="AS66" i="3"/>
  <c r="AH66" i="3"/>
  <c r="O66" i="3"/>
  <c r="I101" i="3"/>
  <c r="Q101" i="3"/>
  <c r="Y101" i="3"/>
  <c r="AG101" i="3"/>
  <c r="AP101" i="3"/>
  <c r="J101" i="3"/>
  <c r="R101" i="3"/>
  <c r="Z101" i="3"/>
  <c r="AH101" i="3"/>
  <c r="AQ101" i="3"/>
  <c r="AM101" i="3"/>
  <c r="M101" i="3"/>
  <c r="U101" i="3"/>
  <c r="AC101" i="3"/>
  <c r="AK101" i="3"/>
  <c r="AT101" i="3"/>
  <c r="F101" i="3"/>
  <c r="H101" i="3"/>
  <c r="V101" i="3"/>
  <c r="AI101" i="3"/>
  <c r="AV101" i="3"/>
  <c r="K101" i="3"/>
  <c r="W101" i="3"/>
  <c r="AJ101" i="3"/>
  <c r="L101" i="3"/>
  <c r="X101" i="3"/>
  <c r="AL101" i="3"/>
  <c r="N101" i="3"/>
  <c r="AA101" i="3"/>
  <c r="AN101" i="3"/>
  <c r="O101" i="3"/>
  <c r="AB101" i="3"/>
  <c r="AO101" i="3"/>
  <c r="P101" i="3"/>
  <c r="AD101" i="3"/>
  <c r="AR101" i="3"/>
  <c r="S101" i="3"/>
  <c r="AE101" i="3"/>
  <c r="AS101" i="3"/>
  <c r="G101" i="3"/>
  <c r="T101" i="3"/>
  <c r="AF101" i="3"/>
  <c r="AU101" i="3"/>
  <c r="AU110" i="3"/>
  <c r="H110" i="3"/>
  <c r="Q110" i="3"/>
  <c r="AA110" i="3"/>
  <c r="AS110" i="3"/>
  <c r="I110" i="3"/>
  <c r="R110" i="3"/>
  <c r="AB110" i="3"/>
  <c r="AQ110" i="3"/>
  <c r="J110" i="3"/>
  <c r="S110" i="3"/>
  <c r="AC110" i="3"/>
  <c r="Y110" i="3"/>
  <c r="P110" i="3"/>
  <c r="AF110" i="3"/>
  <c r="AN110" i="3"/>
  <c r="AP110" i="3"/>
  <c r="K110" i="3"/>
  <c r="U110" i="3"/>
  <c r="AH110" i="3"/>
  <c r="AR110" i="3"/>
  <c r="G110" i="3"/>
  <c r="V110" i="3"/>
  <c r="AI110" i="3"/>
  <c r="AT110" i="3"/>
  <c r="L110" i="3"/>
  <c r="W110" i="3"/>
  <c r="AJ110" i="3"/>
  <c r="N110" i="3"/>
  <c r="AD110" i="3"/>
  <c r="AL110" i="3"/>
  <c r="Z110" i="3"/>
  <c r="AV110" i="3"/>
  <c r="AE110" i="3"/>
  <c r="AG110" i="3"/>
  <c r="AK110" i="3"/>
  <c r="X110" i="3"/>
  <c r="AM110" i="3"/>
  <c r="M110" i="3"/>
  <c r="AO110" i="3"/>
  <c r="O110" i="3"/>
  <c r="T110" i="3"/>
  <c r="J128" i="3"/>
  <c r="R128" i="3"/>
  <c r="Z128" i="3"/>
  <c r="AH128" i="3"/>
  <c r="AQ128" i="3"/>
  <c r="L128" i="3"/>
  <c r="T128" i="3"/>
  <c r="AB128" i="3"/>
  <c r="AJ128" i="3"/>
  <c r="AS128" i="3"/>
  <c r="M128" i="3"/>
  <c r="U128" i="3"/>
  <c r="AC128" i="3"/>
  <c r="AK128" i="3"/>
  <c r="AT128" i="3"/>
  <c r="N128" i="3"/>
  <c r="V128" i="3"/>
  <c r="AD128" i="3"/>
  <c r="AL128" i="3"/>
  <c r="AU128" i="3"/>
  <c r="K128" i="3"/>
  <c r="AA128" i="3"/>
  <c r="AR128" i="3"/>
  <c r="O128" i="3"/>
  <c r="AE128" i="3"/>
  <c r="AV128" i="3"/>
  <c r="AM128" i="3"/>
  <c r="P128" i="3"/>
  <c r="AF128" i="3"/>
  <c r="Q128" i="3"/>
  <c r="AG128" i="3"/>
  <c r="H128" i="3"/>
  <c r="S128" i="3"/>
  <c r="AI128" i="3"/>
  <c r="W128" i="3"/>
  <c r="AN128" i="3"/>
  <c r="G128" i="3"/>
  <c r="X128" i="3"/>
  <c r="BA128" i="3" s="1"/>
  <c r="AO128" i="3"/>
  <c r="I128" i="3"/>
  <c r="Y128" i="3"/>
  <c r="AP128" i="3"/>
  <c r="Z135" i="3"/>
  <c r="Z133" i="3"/>
  <c r="AH135" i="3"/>
  <c r="AH133" i="3"/>
  <c r="AS133" i="3"/>
  <c r="AS135" i="3"/>
  <c r="W21" i="3"/>
  <c r="P18" i="3"/>
  <c r="X20" i="3"/>
  <c r="Q16" i="3"/>
  <c r="T16" i="3"/>
  <c r="R21" i="3"/>
  <c r="V17" i="3"/>
  <c r="K21" i="3"/>
  <c r="S21" i="3"/>
  <c r="L16" i="3"/>
  <c r="N21" i="3"/>
  <c r="M21" i="3"/>
  <c r="U18" i="3"/>
  <c r="AR15" i="3"/>
  <c r="AR17" i="3"/>
  <c r="AR18" i="3"/>
  <c r="AR19" i="3"/>
  <c r="AR20" i="3"/>
  <c r="AR21" i="3"/>
  <c r="AR22" i="3"/>
  <c r="AR16" i="3"/>
  <c r="F100" i="3"/>
  <c r="AY100" i="3" s="1"/>
  <c r="H133" i="3"/>
  <c r="H135" i="3"/>
  <c r="AJ17" i="3"/>
  <c r="AJ16" i="3"/>
  <c r="AJ18" i="3"/>
  <c r="AJ19" i="3"/>
  <c r="AJ15" i="3"/>
  <c r="AJ20" i="3"/>
  <c r="AJ21" i="3"/>
  <c r="AJ22" i="3"/>
  <c r="F15" i="3"/>
  <c r="AC15" i="3"/>
  <c r="AC20" i="3"/>
  <c r="AC16" i="3"/>
  <c r="AC18" i="3"/>
  <c r="AC22" i="3"/>
  <c r="AC19" i="3"/>
  <c r="AC17" i="3"/>
  <c r="AC21" i="3"/>
  <c r="AK15" i="3"/>
  <c r="AK16" i="3"/>
  <c r="AK17" i="3"/>
  <c r="AK18" i="3"/>
  <c r="AK19" i="3"/>
  <c r="AK20" i="3"/>
  <c r="AK21" i="3"/>
  <c r="AK22" i="3"/>
  <c r="AV15" i="3"/>
  <c r="AV19" i="3"/>
  <c r="AV22" i="3"/>
  <c r="AV16" i="3"/>
  <c r="AV17" i="3"/>
  <c r="AV20" i="3"/>
  <c r="AV21" i="3"/>
  <c r="AV18" i="3"/>
  <c r="AL22" i="3"/>
  <c r="AP22" i="3"/>
  <c r="AO22" i="3"/>
  <c r="J52" i="3"/>
  <c r="R52" i="3"/>
  <c r="Z52" i="3"/>
  <c r="AL52" i="3"/>
  <c r="AU52" i="3"/>
  <c r="K52" i="3"/>
  <c r="S52" i="3"/>
  <c r="AA52" i="3"/>
  <c r="AM52" i="3"/>
  <c r="AT52" i="3"/>
  <c r="L52" i="3"/>
  <c r="T52" i="3"/>
  <c r="AB52" i="3"/>
  <c r="AN52" i="3"/>
  <c r="AP52" i="3"/>
  <c r="M52" i="3"/>
  <c r="U52" i="3"/>
  <c r="AD52" i="3"/>
  <c r="AO52" i="3"/>
  <c r="AC52" i="3"/>
  <c r="H52" i="3"/>
  <c r="N52" i="3"/>
  <c r="V52" i="3"/>
  <c r="AE52" i="3"/>
  <c r="AQ52" i="3"/>
  <c r="AK52" i="3"/>
  <c r="O52" i="3"/>
  <c r="W52" i="3"/>
  <c r="AH52" i="3"/>
  <c r="AR52" i="3"/>
  <c r="AG52" i="3"/>
  <c r="G52" i="3"/>
  <c r="P52" i="3"/>
  <c r="X52" i="3"/>
  <c r="AI52" i="3"/>
  <c r="AS52" i="3"/>
  <c r="AJ52" i="3"/>
  <c r="AV52" i="3"/>
  <c r="AF52" i="3"/>
  <c r="I52" i="3"/>
  <c r="Q52" i="3"/>
  <c r="Y52" i="3"/>
  <c r="F52" i="3"/>
  <c r="M59" i="3"/>
  <c r="U59" i="3"/>
  <c r="AC59" i="3"/>
  <c r="AK59" i="3"/>
  <c r="AT59" i="3"/>
  <c r="AM59" i="3"/>
  <c r="N59" i="3"/>
  <c r="V59" i="3"/>
  <c r="AD59" i="3"/>
  <c r="AL59" i="3"/>
  <c r="AU59" i="3"/>
  <c r="H59" i="3"/>
  <c r="P59" i="3"/>
  <c r="X59" i="3"/>
  <c r="AF59" i="3"/>
  <c r="AO59" i="3"/>
  <c r="I59" i="3"/>
  <c r="Q59" i="3"/>
  <c r="Y59" i="3"/>
  <c r="AG59" i="3"/>
  <c r="AP59" i="3"/>
  <c r="J59" i="3"/>
  <c r="R59" i="3"/>
  <c r="Z59" i="3"/>
  <c r="AH59" i="3"/>
  <c r="AQ59" i="3"/>
  <c r="G59" i="3"/>
  <c r="AB59" i="3"/>
  <c r="L59" i="3"/>
  <c r="AI59" i="3"/>
  <c r="O59" i="3"/>
  <c r="AJ59" i="3"/>
  <c r="S59" i="3"/>
  <c r="AN59" i="3"/>
  <c r="T59" i="3"/>
  <c r="AR59" i="3"/>
  <c r="W59" i="3"/>
  <c r="AS59" i="3"/>
  <c r="AA59" i="3"/>
  <c r="AV59" i="3"/>
  <c r="AE59" i="3"/>
  <c r="K59" i="3"/>
  <c r="Z64" i="3"/>
  <c r="BA64" i="3" s="1"/>
  <c r="AA67" i="3"/>
  <c r="AI67" i="3"/>
  <c r="AQ67" i="3"/>
  <c r="M67" i="3"/>
  <c r="U67" i="3"/>
  <c r="AC67" i="3"/>
  <c r="AK67" i="3"/>
  <c r="AS67" i="3"/>
  <c r="O67" i="3"/>
  <c r="W67" i="3"/>
  <c r="AD67" i="3"/>
  <c r="AL67" i="3"/>
  <c r="AT67" i="3"/>
  <c r="G67" i="3"/>
  <c r="P67" i="3"/>
  <c r="X67" i="3"/>
  <c r="AF67" i="3"/>
  <c r="AN67" i="3"/>
  <c r="AV67" i="3"/>
  <c r="I67" i="3"/>
  <c r="R67" i="3"/>
  <c r="Z67" i="3"/>
  <c r="AG67" i="3"/>
  <c r="AO67" i="3"/>
  <c r="K67" i="3"/>
  <c r="S67" i="3"/>
  <c r="AH67" i="3"/>
  <c r="AP67" i="3"/>
  <c r="L67" i="3"/>
  <c r="T67" i="3"/>
  <c r="AM67" i="3"/>
  <c r="Y67" i="3"/>
  <c r="AU67" i="3"/>
  <c r="H67" i="3"/>
  <c r="AB67" i="3"/>
  <c r="N67" i="3"/>
  <c r="AE67" i="3"/>
  <c r="Q67" i="3"/>
  <c r="AJ67" i="3"/>
  <c r="V67" i="3"/>
  <c r="AR67" i="3"/>
  <c r="J67" i="3"/>
  <c r="O83" i="3"/>
  <c r="L83" i="3"/>
  <c r="U83" i="3"/>
  <c r="AC83" i="3"/>
  <c r="AK83" i="3"/>
  <c r="AS83" i="3"/>
  <c r="M83" i="3"/>
  <c r="V83" i="3"/>
  <c r="AD83" i="3"/>
  <c r="AL83" i="3"/>
  <c r="AT83" i="3"/>
  <c r="N83" i="3"/>
  <c r="W83" i="3"/>
  <c r="AE83" i="3"/>
  <c r="AM83" i="3"/>
  <c r="AU83" i="3"/>
  <c r="I83" i="3"/>
  <c r="R83" i="3"/>
  <c r="Z83" i="3"/>
  <c r="AH83" i="3"/>
  <c r="P83" i="3"/>
  <c r="AF83" i="3"/>
  <c r="AV83" i="3"/>
  <c r="S83" i="3"/>
  <c r="AI83" i="3"/>
  <c r="T83" i="3"/>
  <c r="AJ83" i="3"/>
  <c r="G83" i="3"/>
  <c r="X83" i="3"/>
  <c r="AN83" i="3"/>
  <c r="H83" i="3"/>
  <c r="Y83" i="3"/>
  <c r="J83" i="3"/>
  <c r="AA83" i="3"/>
  <c r="AQ83" i="3"/>
  <c r="K83" i="3"/>
  <c r="AB83" i="3"/>
  <c r="AR83" i="3"/>
  <c r="Q83" i="3"/>
  <c r="AG83" i="3"/>
  <c r="M93" i="3"/>
  <c r="R93" i="3"/>
  <c r="AB93" i="3"/>
  <c r="AJ93" i="3"/>
  <c r="AR93" i="3"/>
  <c r="L93" i="3"/>
  <c r="S93" i="3"/>
  <c r="AC93" i="3"/>
  <c r="AK93" i="3"/>
  <c r="AS93" i="3"/>
  <c r="K93" i="3"/>
  <c r="H93" i="3"/>
  <c r="T93" i="3"/>
  <c r="AD93" i="3"/>
  <c r="AL93" i="3"/>
  <c r="AT93" i="3"/>
  <c r="W93" i="3"/>
  <c r="G93" i="3"/>
  <c r="N93" i="3"/>
  <c r="V93" i="3"/>
  <c r="AF93" i="3"/>
  <c r="O93" i="3"/>
  <c r="Y93" i="3"/>
  <c r="AG93" i="3"/>
  <c r="AO93" i="3"/>
  <c r="F93" i="3"/>
  <c r="X93" i="3"/>
  <c r="P93" i="3"/>
  <c r="AM93" i="3"/>
  <c r="Q93" i="3"/>
  <c r="AN93" i="3"/>
  <c r="U93" i="3"/>
  <c r="AP93" i="3"/>
  <c r="I93" i="3"/>
  <c r="Z93" i="3"/>
  <c r="AQ93" i="3"/>
  <c r="AA93" i="3"/>
  <c r="AU93" i="3"/>
  <c r="AE93" i="3"/>
  <c r="AV93" i="3"/>
  <c r="AH93" i="3"/>
  <c r="J93" i="3"/>
  <c r="AI93" i="3"/>
  <c r="H102" i="3"/>
  <c r="P102" i="3"/>
  <c r="X102" i="3"/>
  <c r="AF102" i="3"/>
  <c r="I102" i="3"/>
  <c r="Q102" i="3"/>
  <c r="Y102" i="3"/>
  <c r="AG102" i="3"/>
  <c r="AP102" i="3"/>
  <c r="L102" i="3"/>
  <c r="T102" i="3"/>
  <c r="AB102" i="3"/>
  <c r="AJ102" i="3"/>
  <c r="AS102" i="3"/>
  <c r="S102" i="3"/>
  <c r="AE102" i="3"/>
  <c r="AR102" i="3"/>
  <c r="G102" i="3"/>
  <c r="U102" i="3"/>
  <c r="AH102" i="3"/>
  <c r="AT102" i="3"/>
  <c r="J102" i="3"/>
  <c r="V102" i="3"/>
  <c r="AI102" i="3"/>
  <c r="AU102" i="3"/>
  <c r="K102" i="3"/>
  <c r="W102" i="3"/>
  <c r="AK102" i="3"/>
  <c r="AV102" i="3"/>
  <c r="M102" i="3"/>
  <c r="Z102" i="3"/>
  <c r="AM102" i="3"/>
  <c r="AL102" i="3"/>
  <c r="N102" i="3"/>
  <c r="AA102" i="3"/>
  <c r="AN102" i="3"/>
  <c r="O102" i="3"/>
  <c r="AC102" i="3"/>
  <c r="AO102" i="3"/>
  <c r="AQ102" i="3"/>
  <c r="R102" i="3"/>
  <c r="AD102" i="3"/>
  <c r="I129" i="3"/>
  <c r="Q129" i="3"/>
  <c r="Y129" i="3"/>
  <c r="AG129" i="3"/>
  <c r="AO129" i="3"/>
  <c r="K129" i="3"/>
  <c r="S129" i="3"/>
  <c r="AA129" i="3"/>
  <c r="AI129" i="3"/>
  <c r="AQ129" i="3"/>
  <c r="L129" i="3"/>
  <c r="T129" i="3"/>
  <c r="AB129" i="3"/>
  <c r="AJ129" i="3"/>
  <c r="AR129" i="3"/>
  <c r="M129" i="3"/>
  <c r="U129" i="3"/>
  <c r="AC129" i="3"/>
  <c r="AK129" i="3"/>
  <c r="AS129" i="3"/>
  <c r="R129" i="3"/>
  <c r="AH129" i="3"/>
  <c r="G129" i="3"/>
  <c r="W129" i="3"/>
  <c r="AM129" i="3"/>
  <c r="H129" i="3"/>
  <c r="X129" i="3"/>
  <c r="AN129" i="3"/>
  <c r="J129" i="3"/>
  <c r="Z129" i="3"/>
  <c r="AP129" i="3"/>
  <c r="O129" i="3"/>
  <c r="AE129" i="3"/>
  <c r="AU129" i="3"/>
  <c r="N129" i="3"/>
  <c r="P129" i="3"/>
  <c r="V129" i="3"/>
  <c r="AD129" i="3"/>
  <c r="AF129" i="3"/>
  <c r="AL129" i="3"/>
  <c r="AT129" i="3"/>
  <c r="AV129" i="3"/>
  <c r="AA135" i="3"/>
  <c r="AA133" i="3"/>
  <c r="AI135" i="3"/>
  <c r="AI133" i="3"/>
  <c r="AT135" i="3"/>
  <c r="AT133" i="3"/>
  <c r="AA139" i="3"/>
  <c r="L139" i="3"/>
  <c r="T139" i="3"/>
  <c r="AE139" i="3"/>
  <c r="AO139" i="3"/>
  <c r="W139" i="3"/>
  <c r="M139" i="3"/>
  <c r="U139" i="3"/>
  <c r="AF139" i="3"/>
  <c r="AP139" i="3"/>
  <c r="AM139" i="3"/>
  <c r="N139" i="3"/>
  <c r="V139" i="3"/>
  <c r="AG139" i="3"/>
  <c r="AQ139" i="3"/>
  <c r="G139" i="3"/>
  <c r="O139" i="3"/>
  <c r="X139" i="3"/>
  <c r="AH139" i="3"/>
  <c r="AR139" i="3"/>
  <c r="AJ139" i="3"/>
  <c r="H139" i="3"/>
  <c r="P139" i="3"/>
  <c r="Y139" i="3"/>
  <c r="AI139" i="3"/>
  <c r="AS139" i="3"/>
  <c r="I139" i="3"/>
  <c r="Q139" i="3"/>
  <c r="Z139" i="3"/>
  <c r="AK139" i="3"/>
  <c r="AT139" i="3"/>
  <c r="J139" i="3"/>
  <c r="R139" i="3"/>
  <c r="AB139" i="3"/>
  <c r="AL139" i="3"/>
  <c r="AU139" i="3"/>
  <c r="AD139" i="3"/>
  <c r="K139" i="3"/>
  <c r="S139" i="3"/>
  <c r="AC139" i="3"/>
  <c r="AN139" i="3"/>
  <c r="AV139" i="3"/>
  <c r="O17" i="3"/>
  <c r="W16" i="3"/>
  <c r="T19" i="3"/>
  <c r="Y19" i="3"/>
  <c r="R19" i="3"/>
  <c r="V22" i="3"/>
  <c r="K20" i="3"/>
  <c r="S19" i="3"/>
  <c r="N20" i="3"/>
  <c r="M18" i="3"/>
  <c r="U17" i="3"/>
  <c r="AG16" i="3"/>
  <c r="AG15" i="3"/>
  <c r="AG17" i="3"/>
  <c r="AG20" i="3"/>
  <c r="AG19" i="3"/>
  <c r="AG18" i="3"/>
  <c r="AG21" i="3"/>
  <c r="AG22" i="3"/>
  <c r="L47" i="3"/>
  <c r="AD47" i="3"/>
  <c r="I47" i="3"/>
  <c r="S47" i="3"/>
  <c r="AA47" i="3"/>
  <c r="AJ47" i="3"/>
  <c r="AR47" i="3"/>
  <c r="P47" i="3"/>
  <c r="K47" i="3"/>
  <c r="U47" i="3"/>
  <c r="AC47" i="3"/>
  <c r="AL47" i="3"/>
  <c r="AT47" i="3"/>
  <c r="M47" i="3"/>
  <c r="V47" i="3"/>
  <c r="AE47" i="3"/>
  <c r="AM47" i="3"/>
  <c r="AU47" i="3"/>
  <c r="N47" i="3"/>
  <c r="W47" i="3"/>
  <c r="AF47" i="3"/>
  <c r="AN47" i="3"/>
  <c r="AV47" i="3"/>
  <c r="O47" i="3"/>
  <c r="X47" i="3"/>
  <c r="AG47" i="3"/>
  <c r="AO47" i="3"/>
  <c r="G47" i="3"/>
  <c r="Q47" i="3"/>
  <c r="Y47" i="3"/>
  <c r="AH47" i="3"/>
  <c r="AP47" i="3"/>
  <c r="AI47" i="3"/>
  <c r="AK47" i="3"/>
  <c r="H47" i="3"/>
  <c r="AQ47" i="3"/>
  <c r="J47" i="3"/>
  <c r="AS47" i="3"/>
  <c r="R47" i="3"/>
  <c r="T47" i="3"/>
  <c r="AB47" i="3"/>
  <c r="Z47" i="3"/>
  <c r="J114" i="3"/>
  <c r="R114" i="3"/>
  <c r="Z114" i="3"/>
  <c r="AI114" i="3"/>
  <c r="AQ114" i="3"/>
  <c r="L114" i="3"/>
  <c r="T114" i="3"/>
  <c r="AC114" i="3"/>
  <c r="AK114" i="3"/>
  <c r="AS114" i="3"/>
  <c r="M114" i="3"/>
  <c r="U114" i="3"/>
  <c r="AD114" i="3"/>
  <c r="AL114" i="3"/>
  <c r="AT114" i="3"/>
  <c r="N114" i="3"/>
  <c r="V114" i="3"/>
  <c r="AE114" i="3"/>
  <c r="AM114" i="3"/>
  <c r="AU114" i="3"/>
  <c r="H114" i="3"/>
  <c r="P114" i="3"/>
  <c r="X114" i="3"/>
  <c r="AG114" i="3"/>
  <c r="AO114" i="3"/>
  <c r="S114" i="3"/>
  <c r="AP114" i="3"/>
  <c r="W114" i="3"/>
  <c r="AR114" i="3"/>
  <c r="Y114" i="3"/>
  <c r="AV114" i="3"/>
  <c r="AA114" i="3"/>
  <c r="G114" i="3"/>
  <c r="AB114" i="3"/>
  <c r="I114" i="3"/>
  <c r="AF114" i="3"/>
  <c r="K114" i="3"/>
  <c r="AH114" i="3"/>
  <c r="BC114" i="3" s="1"/>
  <c r="O114" i="3"/>
  <c r="AJ114" i="3"/>
  <c r="Q114" i="3"/>
  <c r="AN114" i="3"/>
  <c r="F126" i="3"/>
  <c r="AU15" i="3"/>
  <c r="AU22" i="3"/>
  <c r="AU17" i="3"/>
  <c r="AU20" i="3"/>
  <c r="AU21" i="3"/>
  <c r="AU16" i="3"/>
  <c r="AU18" i="3"/>
  <c r="AU19" i="3"/>
  <c r="G17" i="3"/>
  <c r="G16" i="3"/>
  <c r="G21" i="3"/>
  <c r="G22" i="3"/>
  <c r="G20" i="3"/>
  <c r="G18" i="3"/>
  <c r="G15" i="3"/>
  <c r="G19" i="3"/>
  <c r="AD18" i="3"/>
  <c r="AD15" i="3"/>
  <c r="AD17" i="3"/>
  <c r="AD21" i="3"/>
  <c r="AD20" i="3"/>
  <c r="AD22" i="3"/>
  <c r="AD16" i="3"/>
  <c r="AD19" i="3"/>
  <c r="AM15" i="3"/>
  <c r="AM17" i="3"/>
  <c r="AM20" i="3"/>
  <c r="AM21" i="3"/>
  <c r="AM22" i="3"/>
  <c r="AM16" i="3"/>
  <c r="AM19" i="3"/>
  <c r="AM18" i="3"/>
  <c r="I44" i="3"/>
  <c r="Q44" i="3"/>
  <c r="J44" i="3"/>
  <c r="R44" i="3"/>
  <c r="M44" i="3"/>
  <c r="U44" i="3"/>
  <c r="N44" i="3"/>
  <c r="O44" i="3"/>
  <c r="Z44" i="3"/>
  <c r="AH44" i="3"/>
  <c r="AP44" i="3"/>
  <c r="S44" i="3"/>
  <c r="AB44" i="3"/>
  <c r="AJ44" i="3"/>
  <c r="AR44" i="3"/>
  <c r="T44" i="3"/>
  <c r="AC44" i="3"/>
  <c r="AK44" i="3"/>
  <c r="AS44" i="3"/>
  <c r="G44" i="3"/>
  <c r="V44" i="3"/>
  <c r="AD44" i="3"/>
  <c r="AL44" i="3"/>
  <c r="AT44" i="3"/>
  <c r="H44" i="3"/>
  <c r="W44" i="3"/>
  <c r="AE44" i="3"/>
  <c r="AM44" i="3"/>
  <c r="AU44" i="3"/>
  <c r="K44" i="3"/>
  <c r="X44" i="3"/>
  <c r="AF44" i="3"/>
  <c r="AN44" i="3"/>
  <c r="AV44" i="3"/>
  <c r="Y44" i="3"/>
  <c r="AA44" i="3"/>
  <c r="AG44" i="3"/>
  <c r="AI44" i="3"/>
  <c r="AO44" i="3"/>
  <c r="AQ44" i="3"/>
  <c r="P44" i="3"/>
  <c r="L44" i="3"/>
  <c r="AI64" i="3"/>
  <c r="AC68" i="3"/>
  <c r="AK68" i="3"/>
  <c r="AS68" i="3"/>
  <c r="J68" i="3"/>
  <c r="AE68" i="3"/>
  <c r="AM68" i="3"/>
  <c r="AU68" i="3"/>
  <c r="G68" i="3"/>
  <c r="L68" i="3"/>
  <c r="U68" i="3"/>
  <c r="AF68" i="3"/>
  <c r="AN68" i="3"/>
  <c r="AV68" i="3"/>
  <c r="M68" i="3"/>
  <c r="V68" i="3"/>
  <c r="AH68" i="3"/>
  <c r="AP68" i="3"/>
  <c r="P68" i="3"/>
  <c r="X68" i="3"/>
  <c r="AA68" i="3"/>
  <c r="AI68" i="3"/>
  <c r="AQ68" i="3"/>
  <c r="H68" i="3"/>
  <c r="Q68" i="3"/>
  <c r="Z68" i="3"/>
  <c r="AB68" i="3"/>
  <c r="AJ68" i="3"/>
  <c r="AR68" i="3"/>
  <c r="O68" i="3"/>
  <c r="I68" i="3"/>
  <c r="R68" i="3"/>
  <c r="Y68" i="3"/>
  <c r="N68" i="3"/>
  <c r="AD68" i="3"/>
  <c r="S68" i="3"/>
  <c r="AG68" i="3"/>
  <c r="T68" i="3"/>
  <c r="AL68" i="3"/>
  <c r="W68" i="3"/>
  <c r="AO68" i="3"/>
  <c r="K68" i="3"/>
  <c r="AT68" i="3"/>
  <c r="I77" i="3"/>
  <c r="Q77" i="3"/>
  <c r="Y77" i="3"/>
  <c r="AG77" i="3"/>
  <c r="J77" i="3"/>
  <c r="R77" i="3"/>
  <c r="Z77" i="3"/>
  <c r="AH77" i="3"/>
  <c r="AQ77" i="3"/>
  <c r="K77" i="3"/>
  <c r="S77" i="3"/>
  <c r="AA77" i="3"/>
  <c r="AI77" i="3"/>
  <c r="AR77" i="3"/>
  <c r="AM77" i="3"/>
  <c r="N77" i="3"/>
  <c r="V77" i="3"/>
  <c r="AD77" i="3"/>
  <c r="AL77" i="3"/>
  <c r="AU77" i="3"/>
  <c r="L77" i="3"/>
  <c r="AB77" i="3"/>
  <c r="BB77" i="3" s="1"/>
  <c r="AS77" i="3"/>
  <c r="O77" i="3"/>
  <c r="AE77" i="3"/>
  <c r="AV77" i="3"/>
  <c r="P77" i="3"/>
  <c r="AF77" i="3"/>
  <c r="T77" i="3"/>
  <c r="AJ77" i="3"/>
  <c r="U77" i="3"/>
  <c r="AK77" i="3"/>
  <c r="G77" i="3"/>
  <c r="W77" i="3"/>
  <c r="AN77" i="3"/>
  <c r="H77" i="3"/>
  <c r="X77" i="3"/>
  <c r="M77" i="3"/>
  <c r="AT77" i="3"/>
  <c r="AC77" i="3"/>
  <c r="K84" i="3"/>
  <c r="S84" i="3"/>
  <c r="AC84" i="3"/>
  <c r="AK84" i="3"/>
  <c r="AS84" i="3"/>
  <c r="L84" i="3"/>
  <c r="T84" i="3"/>
  <c r="AD84" i="3"/>
  <c r="AL84" i="3"/>
  <c r="AT84" i="3"/>
  <c r="M84" i="3"/>
  <c r="V84" i="3"/>
  <c r="AE84" i="3"/>
  <c r="AM84" i="3"/>
  <c r="AU84" i="3"/>
  <c r="H84" i="3"/>
  <c r="P84" i="3"/>
  <c r="Y84" i="3"/>
  <c r="AH84" i="3"/>
  <c r="W84" i="3"/>
  <c r="AN84" i="3"/>
  <c r="I84" i="3"/>
  <c r="Z84" i="3"/>
  <c r="AQ84" i="3"/>
  <c r="J84" i="3"/>
  <c r="AB84" i="3"/>
  <c r="AR84" i="3"/>
  <c r="N84" i="3"/>
  <c r="AF84" i="3"/>
  <c r="AV84" i="3"/>
  <c r="O84" i="3"/>
  <c r="AG84" i="3"/>
  <c r="AA84" i="3"/>
  <c r="Q84" i="3"/>
  <c r="AI84" i="3"/>
  <c r="U84" i="3"/>
  <c r="R84" i="3"/>
  <c r="AJ84" i="3"/>
  <c r="G84" i="3"/>
  <c r="X84" i="3"/>
  <c r="J94" i="3"/>
  <c r="S94" i="3"/>
  <c r="AB94" i="3"/>
  <c r="AJ94" i="3"/>
  <c r="AR94" i="3"/>
  <c r="K94" i="3"/>
  <c r="T94" i="3"/>
  <c r="AC94" i="3"/>
  <c r="AK94" i="3"/>
  <c r="AS94" i="3"/>
  <c r="L94" i="3"/>
  <c r="U94" i="3"/>
  <c r="AD94" i="3"/>
  <c r="AL94" i="3"/>
  <c r="AT94" i="3"/>
  <c r="V94" i="3"/>
  <c r="G94" i="3"/>
  <c r="P94" i="3"/>
  <c r="Y94" i="3"/>
  <c r="AG94" i="3"/>
  <c r="AO94" i="3"/>
  <c r="M94" i="3"/>
  <c r="AE94" i="3"/>
  <c r="AU94" i="3"/>
  <c r="O94" i="3"/>
  <c r="AF94" i="3"/>
  <c r="AV94" i="3"/>
  <c r="N94" i="3"/>
  <c r="Q94" i="3"/>
  <c r="AH94" i="3"/>
  <c r="R94" i="3"/>
  <c r="AI94" i="3"/>
  <c r="W94" i="3"/>
  <c r="AM94" i="3"/>
  <c r="X94" i="3"/>
  <c r="AN94" i="3"/>
  <c r="H94" i="3"/>
  <c r="Z94" i="3"/>
  <c r="AP94" i="3"/>
  <c r="I94" i="3"/>
  <c r="AA94" i="3"/>
  <c r="AQ94" i="3"/>
  <c r="Z100" i="3"/>
  <c r="BA100" i="3" s="1"/>
  <c r="H103" i="3"/>
  <c r="P103" i="3"/>
  <c r="X103" i="3"/>
  <c r="BA103" i="3" s="1"/>
  <c r="AF103" i="3"/>
  <c r="AN103" i="3"/>
  <c r="AV103" i="3"/>
  <c r="K103" i="3"/>
  <c r="S103" i="3"/>
  <c r="AA103" i="3"/>
  <c r="AI103" i="3"/>
  <c r="AQ103" i="3"/>
  <c r="M103" i="3"/>
  <c r="W103" i="3"/>
  <c r="AH103" i="3"/>
  <c r="AS103" i="3"/>
  <c r="N103" i="3"/>
  <c r="Y103" i="3"/>
  <c r="AJ103" i="3"/>
  <c r="AT103" i="3"/>
  <c r="O103" i="3"/>
  <c r="Z103" i="3"/>
  <c r="AK103" i="3"/>
  <c r="AU103" i="3"/>
  <c r="Q103" i="3"/>
  <c r="AB103" i="3"/>
  <c r="AL103" i="3"/>
  <c r="G103" i="3"/>
  <c r="R103" i="3"/>
  <c r="AC103" i="3"/>
  <c r="AM103" i="3"/>
  <c r="I103" i="3"/>
  <c r="T103" i="3"/>
  <c r="AD103" i="3"/>
  <c r="AO103" i="3"/>
  <c r="J103" i="3"/>
  <c r="U103" i="3"/>
  <c r="AE103" i="3"/>
  <c r="AP103" i="3"/>
  <c r="F103" i="3"/>
  <c r="L103" i="3"/>
  <c r="V103" i="3"/>
  <c r="AG103" i="3"/>
  <c r="AR103" i="3"/>
  <c r="AG112" i="3"/>
  <c r="J112" i="3"/>
  <c r="R112" i="3"/>
  <c r="Z112" i="3"/>
  <c r="AI112" i="3"/>
  <c r="AR112" i="3"/>
  <c r="L112" i="3"/>
  <c r="T112" i="3"/>
  <c r="AB112" i="3"/>
  <c r="AK112" i="3"/>
  <c r="AT112" i="3"/>
  <c r="M112" i="3"/>
  <c r="U112" i="3"/>
  <c r="AC112" i="3"/>
  <c r="AM112" i="3"/>
  <c r="AU112" i="3"/>
  <c r="AL112" i="3"/>
  <c r="N112" i="3"/>
  <c r="V112" i="3"/>
  <c r="AD112" i="3"/>
  <c r="AN112" i="3"/>
  <c r="AV112" i="3"/>
  <c r="H112" i="3"/>
  <c r="P112" i="3"/>
  <c r="X112" i="3"/>
  <c r="AF112" i="3"/>
  <c r="AP112" i="3"/>
  <c r="O112" i="3"/>
  <c r="AJ112" i="3"/>
  <c r="Q112" i="3"/>
  <c r="AO112" i="3"/>
  <c r="S112" i="3"/>
  <c r="AQ112" i="3"/>
  <c r="W112" i="3"/>
  <c r="AS112" i="3"/>
  <c r="Y112" i="3"/>
  <c r="G112" i="3"/>
  <c r="AA112" i="3"/>
  <c r="I112" i="3"/>
  <c r="AE112" i="3"/>
  <c r="K112" i="3"/>
  <c r="AH112" i="3"/>
  <c r="Z126" i="3"/>
  <c r="BA126" i="3" s="1"/>
  <c r="AB133" i="3"/>
  <c r="AB135" i="3"/>
  <c r="AJ135" i="3"/>
  <c r="AJ133" i="3"/>
  <c r="AU133" i="3"/>
  <c r="AU135" i="3"/>
  <c r="G140" i="3"/>
  <c r="P140" i="3"/>
  <c r="X140" i="3"/>
  <c r="AG140" i="3"/>
  <c r="AO140" i="3"/>
  <c r="Y140" i="3"/>
  <c r="H140" i="3"/>
  <c r="Q140" i="3"/>
  <c r="Z140" i="3"/>
  <c r="AH140" i="3"/>
  <c r="AP140" i="3"/>
  <c r="J140" i="3"/>
  <c r="I140" i="3"/>
  <c r="R140" i="3"/>
  <c r="AA140" i="3"/>
  <c r="AI140" i="3"/>
  <c r="AQ140" i="3"/>
  <c r="K140" i="3"/>
  <c r="S140" i="3"/>
  <c r="AB140" i="3"/>
  <c r="AJ140" i="3"/>
  <c r="AR140" i="3"/>
  <c r="L140" i="3"/>
  <c r="T140" i="3"/>
  <c r="AC140" i="3"/>
  <c r="AK140" i="3"/>
  <c r="AS140" i="3"/>
  <c r="M140" i="3"/>
  <c r="U140" i="3"/>
  <c r="AD140" i="3"/>
  <c r="AL140" i="3"/>
  <c r="AT140" i="3"/>
  <c r="N140" i="3"/>
  <c r="V140" i="3"/>
  <c r="AE140" i="3"/>
  <c r="AM140" i="3"/>
  <c r="AU140" i="3"/>
  <c r="W140" i="3"/>
  <c r="AF140" i="3"/>
  <c r="AN140" i="3"/>
  <c r="AV140" i="3"/>
  <c r="O140" i="3"/>
  <c r="O16" i="3"/>
  <c r="W17" i="3"/>
  <c r="P19" i="3"/>
  <c r="X19" i="3"/>
  <c r="Q17" i="3"/>
  <c r="Y18" i="3"/>
  <c r="R20" i="3"/>
  <c r="S20" i="3"/>
  <c r="L20" i="3"/>
  <c r="AL18" i="3"/>
  <c r="AO18" i="3"/>
  <c r="AP18" i="3"/>
  <c r="G55" i="3"/>
  <c r="P55" i="3"/>
  <c r="X55" i="3"/>
  <c r="AF55" i="3"/>
  <c r="AN55" i="3"/>
  <c r="AV55" i="3"/>
  <c r="H55" i="3"/>
  <c r="Q55" i="3"/>
  <c r="Y55" i="3"/>
  <c r="AG55" i="3"/>
  <c r="AO55" i="3"/>
  <c r="I55" i="3"/>
  <c r="R55" i="3"/>
  <c r="Z55" i="3"/>
  <c r="AH55" i="3"/>
  <c r="AP55" i="3"/>
  <c r="L55" i="3"/>
  <c r="J55" i="3"/>
  <c r="S55" i="3"/>
  <c r="AA55" i="3"/>
  <c r="AI55" i="3"/>
  <c r="AQ55" i="3"/>
  <c r="K55" i="3"/>
  <c r="T55" i="3"/>
  <c r="AB55" i="3"/>
  <c r="AJ55" i="3"/>
  <c r="AR55" i="3"/>
  <c r="M55" i="3"/>
  <c r="U55" i="3"/>
  <c r="AC55" i="3"/>
  <c r="AK55" i="3"/>
  <c r="AS55" i="3"/>
  <c r="N55" i="3"/>
  <c r="V55" i="3"/>
  <c r="AD55" i="3"/>
  <c r="AL55" i="3"/>
  <c r="AT55" i="3"/>
  <c r="AU55" i="3"/>
  <c r="O55" i="3"/>
  <c r="W55" i="3"/>
  <c r="AE55" i="3"/>
  <c r="AM55" i="3"/>
  <c r="AC100" i="3"/>
  <c r="AE133" i="3"/>
  <c r="AE135" i="3"/>
  <c r="AB21" i="3"/>
  <c r="AB19" i="3"/>
  <c r="AB22" i="3"/>
  <c r="AB15" i="3"/>
  <c r="AB16" i="3"/>
  <c r="AB17" i="3"/>
  <c r="AB18" i="3"/>
  <c r="AB20" i="3"/>
  <c r="H15" i="3"/>
  <c r="H19" i="3"/>
  <c r="H16" i="3"/>
  <c r="H17" i="3"/>
  <c r="H20" i="3"/>
  <c r="H18" i="3"/>
  <c r="H21" i="3"/>
  <c r="H22" i="3"/>
  <c r="AE15" i="3"/>
  <c r="AE17" i="3"/>
  <c r="AE18" i="3"/>
  <c r="AE20" i="3"/>
  <c r="AE21" i="3"/>
  <c r="AE22" i="3"/>
  <c r="AE16" i="3"/>
  <c r="AE19" i="3"/>
  <c r="AQ17" i="3"/>
  <c r="AQ18" i="3"/>
  <c r="AQ15" i="3"/>
  <c r="AQ19" i="3"/>
  <c r="AQ20" i="3"/>
  <c r="AQ21" i="3"/>
  <c r="AQ22" i="3"/>
  <c r="AQ16" i="3"/>
  <c r="AL16" i="3"/>
  <c r="AP16" i="3"/>
  <c r="AO16" i="3"/>
  <c r="X45" i="3"/>
  <c r="J45" i="3"/>
  <c r="H45" i="3"/>
  <c r="R45" i="3"/>
  <c r="AB45" i="3"/>
  <c r="AJ45" i="3"/>
  <c r="AR45" i="3"/>
  <c r="K45" i="3"/>
  <c r="T45" i="3"/>
  <c r="AD45" i="3"/>
  <c r="AL45" i="3"/>
  <c r="AT45" i="3"/>
  <c r="N45" i="3"/>
  <c r="L45" i="3"/>
  <c r="U45" i="3"/>
  <c r="AE45" i="3"/>
  <c r="AM45" i="3"/>
  <c r="AU45" i="3"/>
  <c r="M45" i="3"/>
  <c r="V45" i="3"/>
  <c r="AF45" i="3"/>
  <c r="AN45" i="3"/>
  <c r="AV45" i="3"/>
  <c r="O45" i="3"/>
  <c r="W45" i="3"/>
  <c r="AG45" i="3"/>
  <c r="AO45" i="3"/>
  <c r="P45" i="3"/>
  <c r="Y45" i="3"/>
  <c r="AH45" i="3"/>
  <c r="AP45" i="3"/>
  <c r="Q45" i="3"/>
  <c r="Z45" i="3"/>
  <c r="S45" i="3"/>
  <c r="AA45" i="3"/>
  <c r="AC45" i="3"/>
  <c r="AI45" i="3"/>
  <c r="AK45" i="3"/>
  <c r="G45" i="3"/>
  <c r="AQ45" i="3"/>
  <c r="I45" i="3"/>
  <c r="AS45" i="3"/>
  <c r="V53" i="3"/>
  <c r="G53" i="3"/>
  <c r="P53" i="3"/>
  <c r="Y53" i="3"/>
  <c r="AG53" i="3"/>
  <c r="AO53" i="3"/>
  <c r="H53" i="3"/>
  <c r="Q53" i="3"/>
  <c r="Z53" i="3"/>
  <c r="AH53" i="3"/>
  <c r="AP53" i="3"/>
  <c r="N53" i="3"/>
  <c r="I53" i="3"/>
  <c r="R53" i="3"/>
  <c r="AA53" i="3"/>
  <c r="AI53" i="3"/>
  <c r="AQ53" i="3"/>
  <c r="J53" i="3"/>
  <c r="S53" i="3"/>
  <c r="AB53" i="3"/>
  <c r="AJ53" i="3"/>
  <c r="AR53" i="3"/>
  <c r="K53" i="3"/>
  <c r="T53" i="3"/>
  <c r="AC53" i="3"/>
  <c r="AK53" i="3"/>
  <c r="AS53" i="3"/>
  <c r="L53" i="3"/>
  <c r="U53" i="3"/>
  <c r="AD53" i="3"/>
  <c r="AL53" i="3"/>
  <c r="AT53" i="3"/>
  <c r="M53" i="3"/>
  <c r="W53" i="3"/>
  <c r="AE53" i="3"/>
  <c r="AM53" i="3"/>
  <c r="AU53" i="3"/>
  <c r="O53" i="3"/>
  <c r="X53" i="3"/>
  <c r="AF53" i="3"/>
  <c r="AN53" i="3"/>
  <c r="AV53" i="3"/>
  <c r="AM60" i="3"/>
  <c r="L60" i="3"/>
  <c r="T60" i="3"/>
  <c r="AB60" i="3"/>
  <c r="AJ60" i="3"/>
  <c r="AS60" i="3"/>
  <c r="M60" i="3"/>
  <c r="U60" i="3"/>
  <c r="AC60" i="3"/>
  <c r="AK60" i="3"/>
  <c r="AT60" i="3"/>
  <c r="G60" i="3"/>
  <c r="H60" i="3"/>
  <c r="P60" i="3"/>
  <c r="X60" i="3"/>
  <c r="AF60" i="3"/>
  <c r="AO60" i="3"/>
  <c r="I60" i="3"/>
  <c r="Q60" i="3"/>
  <c r="Y60" i="3"/>
  <c r="AG60" i="3"/>
  <c r="AP60" i="3"/>
  <c r="J60" i="3"/>
  <c r="Z60" i="3"/>
  <c r="AQ60" i="3"/>
  <c r="N60" i="3"/>
  <c r="AD60" i="3"/>
  <c r="AU60" i="3"/>
  <c r="O60" i="3"/>
  <c r="AE60" i="3"/>
  <c r="AV60" i="3"/>
  <c r="R60" i="3"/>
  <c r="AH60" i="3"/>
  <c r="S60" i="3"/>
  <c r="AI60" i="3"/>
  <c r="V60" i="3"/>
  <c r="AL60" i="3"/>
  <c r="K60" i="3"/>
  <c r="W60" i="3"/>
  <c r="AR60" i="3"/>
  <c r="AA60" i="3"/>
  <c r="AN60" i="3"/>
  <c r="Z92" i="3"/>
  <c r="BA92" i="3" s="1"/>
  <c r="AD95" i="3"/>
  <c r="J95" i="3"/>
  <c r="S95" i="3"/>
  <c r="AA95" i="3"/>
  <c r="AJ95" i="3"/>
  <c r="AR95" i="3"/>
  <c r="K95" i="3"/>
  <c r="T95" i="3"/>
  <c r="AB95" i="3"/>
  <c r="AK95" i="3"/>
  <c r="AS95" i="3"/>
  <c r="L95" i="3"/>
  <c r="U95" i="3"/>
  <c r="AC95" i="3"/>
  <c r="AL95" i="3"/>
  <c r="AT95" i="3"/>
  <c r="G95" i="3"/>
  <c r="O95" i="3"/>
  <c r="X95" i="3"/>
  <c r="AG95" i="3"/>
  <c r="AO95" i="3"/>
  <c r="V95" i="3"/>
  <c r="AM95" i="3"/>
  <c r="P95" i="3"/>
  <c r="W95" i="3"/>
  <c r="AN95" i="3"/>
  <c r="H95" i="3"/>
  <c r="Y95" i="3"/>
  <c r="AP95" i="3"/>
  <c r="I95" i="3"/>
  <c r="Z95" i="3"/>
  <c r="AQ95" i="3"/>
  <c r="M95" i="3"/>
  <c r="AE95" i="3"/>
  <c r="AU95" i="3"/>
  <c r="N95" i="3"/>
  <c r="AF95" i="3"/>
  <c r="AV95" i="3"/>
  <c r="Q95" i="3"/>
  <c r="AH95" i="3"/>
  <c r="R95" i="3"/>
  <c r="AI95" i="3"/>
  <c r="AI100" i="3"/>
  <c r="N104" i="3"/>
  <c r="V104" i="3"/>
  <c r="AD104" i="3"/>
  <c r="AL104" i="3"/>
  <c r="AU104" i="3"/>
  <c r="I104" i="3"/>
  <c r="Q104" i="3"/>
  <c r="Y104" i="3"/>
  <c r="AG104" i="3"/>
  <c r="AP104" i="3"/>
  <c r="M104" i="3"/>
  <c r="X104" i="3"/>
  <c r="AI104" i="3"/>
  <c r="AT104" i="3"/>
  <c r="O104" i="3"/>
  <c r="Z104" i="3"/>
  <c r="AJ104" i="3"/>
  <c r="AV104" i="3"/>
  <c r="P104" i="3"/>
  <c r="AA104" i="3"/>
  <c r="AK104" i="3"/>
  <c r="G104" i="3"/>
  <c r="R104" i="3"/>
  <c r="AB104" i="3"/>
  <c r="AN104" i="3"/>
  <c r="AM104" i="3"/>
  <c r="H104" i="3"/>
  <c r="S104" i="3"/>
  <c r="AC104" i="3"/>
  <c r="AO104" i="3"/>
  <c r="J104" i="3"/>
  <c r="T104" i="3"/>
  <c r="AE104" i="3"/>
  <c r="AQ104" i="3"/>
  <c r="K104" i="3"/>
  <c r="U104" i="3"/>
  <c r="AF104" i="3"/>
  <c r="AR104" i="3"/>
  <c r="AS104" i="3"/>
  <c r="L104" i="3"/>
  <c r="W104" i="3"/>
  <c r="AH104" i="3"/>
  <c r="K111" i="3"/>
  <c r="S111" i="3"/>
  <c r="AA111" i="3"/>
  <c r="AI111" i="3"/>
  <c r="AR111" i="3"/>
  <c r="M111" i="3"/>
  <c r="U111" i="3"/>
  <c r="AC111" i="3"/>
  <c r="AL111" i="3"/>
  <c r="AT111" i="3"/>
  <c r="N111" i="3"/>
  <c r="V111" i="3"/>
  <c r="AD111" i="3"/>
  <c r="AM111" i="3"/>
  <c r="AU111" i="3"/>
  <c r="G111" i="3"/>
  <c r="O111" i="3"/>
  <c r="W111" i="3"/>
  <c r="AE111" i="3"/>
  <c r="AN111" i="3"/>
  <c r="AV111" i="3"/>
  <c r="AJ111" i="3"/>
  <c r="I111" i="3"/>
  <c r="Q111" i="3"/>
  <c r="Y111" i="3"/>
  <c r="AG111" i="3"/>
  <c r="AP111" i="3"/>
  <c r="L111" i="3"/>
  <c r="AH111" i="3"/>
  <c r="P111" i="3"/>
  <c r="AK111" i="3"/>
  <c r="R111" i="3"/>
  <c r="AO111" i="3"/>
  <c r="T111" i="3"/>
  <c r="AQ111" i="3"/>
  <c r="X111" i="3"/>
  <c r="AS111" i="3"/>
  <c r="Z111" i="3"/>
  <c r="H111" i="3"/>
  <c r="AB111" i="3"/>
  <c r="J111" i="3"/>
  <c r="AF111" i="3"/>
  <c r="AI126" i="3"/>
  <c r="AC133" i="3"/>
  <c r="AC135" i="3"/>
  <c r="AK133" i="3"/>
  <c r="AK135" i="3"/>
  <c r="AV135" i="3"/>
  <c r="AV133" i="3"/>
  <c r="G141" i="3"/>
  <c r="O141" i="3"/>
  <c r="W141" i="3"/>
  <c r="AE141" i="3"/>
  <c r="AP141" i="3"/>
  <c r="H141" i="3"/>
  <c r="P141" i="3"/>
  <c r="X141" i="3"/>
  <c r="AF141" i="3"/>
  <c r="AQ141" i="3"/>
  <c r="I141" i="3"/>
  <c r="Q141" i="3"/>
  <c r="Y141" i="3"/>
  <c r="AH141" i="3"/>
  <c r="AR141" i="3"/>
  <c r="AK141" i="3"/>
  <c r="J141" i="3"/>
  <c r="R141" i="3"/>
  <c r="Z141" i="3"/>
  <c r="AJ141" i="3"/>
  <c r="AS141" i="3"/>
  <c r="K141" i="3"/>
  <c r="S141" i="3"/>
  <c r="AA141" i="3"/>
  <c r="AL141" i="3"/>
  <c r="AT141" i="3"/>
  <c r="AI141" i="3"/>
  <c r="L141" i="3"/>
  <c r="T141" i="3"/>
  <c r="AB141" i="3"/>
  <c r="AM141" i="3"/>
  <c r="AU141" i="3"/>
  <c r="AG141" i="3"/>
  <c r="M141" i="3"/>
  <c r="U141" i="3"/>
  <c r="AC141" i="3"/>
  <c r="AN141" i="3"/>
  <c r="AV141" i="3"/>
  <c r="N141" i="3"/>
  <c r="V141" i="3"/>
  <c r="AD141" i="3"/>
  <c r="AO141" i="3"/>
  <c r="O18" i="3"/>
  <c r="W18" i="3"/>
  <c r="P16" i="3"/>
  <c r="X18" i="3"/>
  <c r="Q22" i="3"/>
  <c r="T22" i="3"/>
  <c r="Y16" i="3"/>
  <c r="V16" i="3"/>
  <c r="K16" i="3"/>
  <c r="S16" i="3"/>
  <c r="L18" i="3"/>
  <c r="N18" i="3"/>
  <c r="M16" i="3"/>
  <c r="M72" i="3"/>
  <c r="U72" i="3"/>
  <c r="AC72" i="3"/>
  <c r="AK72" i="3"/>
  <c r="AT72" i="3"/>
  <c r="G72" i="3"/>
  <c r="O72" i="3"/>
  <c r="W72" i="3"/>
  <c r="AE72" i="3"/>
  <c r="AN72" i="3"/>
  <c r="AV72" i="3"/>
  <c r="H72" i="3"/>
  <c r="P72" i="3"/>
  <c r="X72" i="3"/>
  <c r="AF72" i="3"/>
  <c r="AO72" i="3"/>
  <c r="I72" i="3"/>
  <c r="Q72" i="3"/>
  <c r="Y72" i="3"/>
  <c r="AG72" i="3"/>
  <c r="AP72" i="3"/>
  <c r="J72" i="3"/>
  <c r="R72" i="3"/>
  <c r="Z72" i="3"/>
  <c r="AH72" i="3"/>
  <c r="AQ72" i="3"/>
  <c r="K72" i="3"/>
  <c r="S72" i="3"/>
  <c r="S74" i="3" s="1"/>
  <c r="AA72" i="3"/>
  <c r="AI72" i="3"/>
  <c r="AR72" i="3"/>
  <c r="L72" i="3"/>
  <c r="T72" i="3"/>
  <c r="AB72" i="3"/>
  <c r="AJ72" i="3"/>
  <c r="AS72" i="3"/>
  <c r="V72" i="3"/>
  <c r="AL72" i="3"/>
  <c r="AL74" i="3" s="1"/>
  <c r="AU72" i="3"/>
  <c r="AM72" i="3"/>
  <c r="N72" i="3"/>
  <c r="AD72" i="3"/>
  <c r="M106" i="3"/>
  <c r="U106" i="3"/>
  <c r="AC106" i="3"/>
  <c r="AK106" i="3"/>
  <c r="AT106" i="3"/>
  <c r="AM106" i="3"/>
  <c r="H106" i="3"/>
  <c r="P106" i="3"/>
  <c r="X106" i="3"/>
  <c r="AF106" i="3"/>
  <c r="AO106" i="3"/>
  <c r="G106" i="3"/>
  <c r="R106" i="3"/>
  <c r="AB106" i="3"/>
  <c r="I106" i="3"/>
  <c r="S106" i="3"/>
  <c r="AD106" i="3"/>
  <c r="AP106" i="3"/>
  <c r="J106" i="3"/>
  <c r="T106" i="3"/>
  <c r="AE106" i="3"/>
  <c r="AQ106" i="3"/>
  <c r="K106" i="3"/>
  <c r="V106" i="3"/>
  <c r="AG106" i="3"/>
  <c r="AR106" i="3"/>
  <c r="L106" i="3"/>
  <c r="W106" i="3"/>
  <c r="N106" i="3"/>
  <c r="Y106" i="3"/>
  <c r="AI106" i="3"/>
  <c r="AU106" i="3"/>
  <c r="O106" i="3"/>
  <c r="Z106" i="3"/>
  <c r="AJ106" i="3"/>
  <c r="AV106" i="3"/>
  <c r="AL106" i="3"/>
  <c r="AN106" i="3"/>
  <c r="AS106" i="3"/>
  <c r="Q106" i="3"/>
  <c r="AA106" i="3"/>
  <c r="AH106" i="3"/>
  <c r="AC126" i="3"/>
  <c r="M134" i="3"/>
  <c r="U134" i="3"/>
  <c r="AC134" i="3"/>
  <c r="AK134" i="3"/>
  <c r="AS134" i="3"/>
  <c r="N134" i="3"/>
  <c r="V134" i="3"/>
  <c r="AD134" i="3"/>
  <c r="AL134" i="3"/>
  <c r="AL136" i="3" s="1"/>
  <c r="AT134" i="3"/>
  <c r="G134" i="3"/>
  <c r="O134" i="3"/>
  <c r="W134" i="3"/>
  <c r="AE134" i="3"/>
  <c r="AM134" i="3"/>
  <c r="AU134" i="3"/>
  <c r="H134" i="3"/>
  <c r="P134" i="3"/>
  <c r="X134" i="3"/>
  <c r="AF134" i="3"/>
  <c r="AN134" i="3"/>
  <c r="AV134" i="3"/>
  <c r="I134" i="3"/>
  <c r="Q134" i="3"/>
  <c r="Y134" i="3"/>
  <c r="AG134" i="3"/>
  <c r="AO134" i="3"/>
  <c r="J134" i="3"/>
  <c r="R134" i="3"/>
  <c r="Z134" i="3"/>
  <c r="AH134" i="3"/>
  <c r="AP134" i="3"/>
  <c r="K134" i="3"/>
  <c r="S134" i="3"/>
  <c r="AA134" i="3"/>
  <c r="AI134" i="3"/>
  <c r="AQ134" i="3"/>
  <c r="AB134" i="3"/>
  <c r="AJ134" i="3"/>
  <c r="AR134" i="3"/>
  <c r="L134" i="3"/>
  <c r="T134" i="3"/>
  <c r="AL21" i="3"/>
  <c r="AP21" i="3"/>
  <c r="AO21" i="3"/>
  <c r="I18" i="3"/>
  <c r="I16" i="3"/>
  <c r="I17" i="3"/>
  <c r="I20" i="3"/>
  <c r="I21" i="3"/>
  <c r="I22" i="3"/>
  <c r="I15" i="3"/>
  <c r="I19" i="3"/>
  <c r="AF21" i="3"/>
  <c r="AF16" i="3"/>
  <c r="AF19" i="3"/>
  <c r="AF18" i="3"/>
  <c r="AF20" i="3"/>
  <c r="AF22" i="3"/>
  <c r="AF15" i="3"/>
  <c r="AF17" i="3"/>
  <c r="AN19" i="3"/>
  <c r="AN20" i="3"/>
  <c r="AN21" i="3"/>
  <c r="AN22" i="3"/>
  <c r="AN17" i="3"/>
  <c r="AN16" i="3"/>
  <c r="AN15" i="3"/>
  <c r="AN18" i="3"/>
  <c r="AL17" i="3"/>
  <c r="AP17" i="3"/>
  <c r="AO17" i="3"/>
  <c r="J46" i="3"/>
  <c r="R46" i="3"/>
  <c r="Z46" i="3"/>
  <c r="AH46" i="3"/>
  <c r="AQ46" i="3"/>
  <c r="L46" i="3"/>
  <c r="T46" i="3"/>
  <c r="AB46" i="3"/>
  <c r="AJ46" i="3"/>
  <c r="AS46" i="3"/>
  <c r="M46" i="3"/>
  <c r="U46" i="3"/>
  <c r="AC46" i="3"/>
  <c r="AK46" i="3"/>
  <c r="AT46" i="3"/>
  <c r="N46" i="3"/>
  <c r="V46" i="3"/>
  <c r="AD46" i="3"/>
  <c r="AL46" i="3"/>
  <c r="AU46" i="3"/>
  <c r="G46" i="3"/>
  <c r="O46" i="3"/>
  <c r="W46" i="3"/>
  <c r="AE46" i="3"/>
  <c r="AN46" i="3"/>
  <c r="AV46" i="3"/>
  <c r="AM46" i="3"/>
  <c r="H46" i="3"/>
  <c r="P46" i="3"/>
  <c r="X46" i="3"/>
  <c r="AF46" i="3"/>
  <c r="AO46" i="3"/>
  <c r="I46" i="3"/>
  <c r="AP46" i="3"/>
  <c r="K46" i="3"/>
  <c r="AR46" i="3"/>
  <c r="Q46" i="3"/>
  <c r="S46" i="3"/>
  <c r="Y46" i="3"/>
  <c r="AA46" i="3"/>
  <c r="AG46" i="3"/>
  <c r="AI46" i="3"/>
  <c r="G54" i="3"/>
  <c r="Q54" i="3"/>
  <c r="Y54" i="3"/>
  <c r="AG54" i="3"/>
  <c r="AO54" i="3"/>
  <c r="O54" i="3"/>
  <c r="I54" i="3"/>
  <c r="R54" i="3"/>
  <c r="Z54" i="3"/>
  <c r="AH54" i="3"/>
  <c r="AP54" i="3"/>
  <c r="J54" i="3"/>
  <c r="S54" i="3"/>
  <c r="AA54" i="3"/>
  <c r="AI54" i="3"/>
  <c r="AQ54" i="3"/>
  <c r="K54" i="3"/>
  <c r="T54" i="3"/>
  <c r="AB54" i="3"/>
  <c r="AJ54" i="3"/>
  <c r="AR54" i="3"/>
  <c r="L54" i="3"/>
  <c r="U54" i="3"/>
  <c r="AC54" i="3"/>
  <c r="AK54" i="3"/>
  <c r="AS54" i="3"/>
  <c r="H54" i="3"/>
  <c r="M54" i="3"/>
  <c r="V54" i="3"/>
  <c r="AD54" i="3"/>
  <c r="AL54" i="3"/>
  <c r="AT54" i="3"/>
  <c r="N54" i="3"/>
  <c r="W54" i="3"/>
  <c r="AE54" i="3"/>
  <c r="AM54" i="3"/>
  <c r="AU54" i="3"/>
  <c r="X54" i="3"/>
  <c r="AF54" i="3"/>
  <c r="AN54" i="3"/>
  <c r="AV54" i="3"/>
  <c r="P54" i="3"/>
  <c r="AC64" i="3"/>
  <c r="H78" i="3"/>
  <c r="P78" i="3"/>
  <c r="X78" i="3"/>
  <c r="AF78" i="3"/>
  <c r="I78" i="3"/>
  <c r="Q78" i="3"/>
  <c r="J78" i="3"/>
  <c r="R78" i="3"/>
  <c r="Z78" i="3"/>
  <c r="AH78" i="3"/>
  <c r="M78" i="3"/>
  <c r="U78" i="3"/>
  <c r="S78" i="3"/>
  <c r="AD78" i="3"/>
  <c r="V78" i="3"/>
  <c r="AG78" i="3"/>
  <c r="AQ78" i="3"/>
  <c r="G78" i="3"/>
  <c r="W78" i="3"/>
  <c r="AI78" i="3"/>
  <c r="AR78" i="3"/>
  <c r="K78" i="3"/>
  <c r="Y78" i="3"/>
  <c r="AJ78" i="3"/>
  <c r="AS78" i="3"/>
  <c r="AM78" i="3"/>
  <c r="L78" i="3"/>
  <c r="AA78" i="3"/>
  <c r="AK78" i="3"/>
  <c r="AT78" i="3"/>
  <c r="N78" i="3"/>
  <c r="AB78" i="3"/>
  <c r="AL78" i="3"/>
  <c r="AU78" i="3"/>
  <c r="O78" i="3"/>
  <c r="AC78" i="3"/>
  <c r="AN78" i="3"/>
  <c r="AV78" i="3"/>
  <c r="T78" i="3"/>
  <c r="AE78" i="3"/>
  <c r="AI92" i="3"/>
  <c r="AJ105" i="3"/>
  <c r="Z105" i="3"/>
  <c r="M105" i="3"/>
  <c r="U105" i="3"/>
  <c r="AD105" i="3"/>
  <c r="AM105" i="3"/>
  <c r="AU105" i="3"/>
  <c r="H105" i="3"/>
  <c r="P105" i="3"/>
  <c r="X105" i="3"/>
  <c r="AG105" i="3"/>
  <c r="AP105" i="3"/>
  <c r="O105" i="3"/>
  <c r="AA105" i="3"/>
  <c r="AL105" i="3"/>
  <c r="Q105" i="3"/>
  <c r="AB105" i="3"/>
  <c r="AN105" i="3"/>
  <c r="G105" i="3"/>
  <c r="R105" i="3"/>
  <c r="AC105" i="3"/>
  <c r="AO105" i="3"/>
  <c r="I105" i="3"/>
  <c r="S105" i="3"/>
  <c r="AE105" i="3"/>
  <c r="AQ105" i="3"/>
  <c r="J105" i="3"/>
  <c r="T105" i="3"/>
  <c r="AF105" i="3"/>
  <c r="AR105" i="3"/>
  <c r="K105" i="3"/>
  <c r="V105" i="3"/>
  <c r="AH105" i="3"/>
  <c r="AS105" i="3"/>
  <c r="L105" i="3"/>
  <c r="W105" i="3"/>
  <c r="AI105" i="3"/>
  <c r="AT105" i="3"/>
  <c r="N105" i="3"/>
  <c r="Y105" i="3"/>
  <c r="AK105" i="3"/>
  <c r="AV105" i="3"/>
  <c r="AH113" i="3"/>
  <c r="J113" i="3"/>
  <c r="R113" i="3"/>
  <c r="Z113" i="3"/>
  <c r="AI113" i="3"/>
  <c r="AR113" i="3"/>
  <c r="L113" i="3"/>
  <c r="T113" i="3"/>
  <c r="AB113" i="3"/>
  <c r="AK113" i="3"/>
  <c r="AT113" i="3"/>
  <c r="AM113" i="3"/>
  <c r="M113" i="3"/>
  <c r="U113" i="3"/>
  <c r="AC113" i="3"/>
  <c r="AL113" i="3"/>
  <c r="AU113" i="3"/>
  <c r="N113" i="3"/>
  <c r="V113" i="3"/>
  <c r="AD113" i="3"/>
  <c r="AN113" i="3"/>
  <c r="AV113" i="3"/>
  <c r="H113" i="3"/>
  <c r="P113" i="3"/>
  <c r="X113" i="3"/>
  <c r="AF113" i="3"/>
  <c r="AP113" i="3"/>
  <c r="Q113" i="3"/>
  <c r="AO113" i="3"/>
  <c r="S113" i="3"/>
  <c r="AQ113" i="3"/>
  <c r="W113" i="3"/>
  <c r="AS113" i="3"/>
  <c r="Y113" i="3"/>
  <c r="G113" i="3"/>
  <c r="AA113" i="3"/>
  <c r="I113" i="3"/>
  <c r="AE113" i="3"/>
  <c r="K113" i="3"/>
  <c r="AG113" i="3"/>
  <c r="O113" i="3"/>
  <c r="AJ113" i="3"/>
  <c r="G133" i="3"/>
  <c r="G135" i="3"/>
  <c r="AD135" i="3"/>
  <c r="AD133" i="3"/>
  <c r="AM133" i="3"/>
  <c r="AM135" i="3"/>
  <c r="O19" i="3"/>
  <c r="P22" i="3"/>
  <c r="X22" i="3"/>
  <c r="Q21" i="3"/>
  <c r="T20" i="3"/>
  <c r="Y22" i="3"/>
  <c r="R18" i="3"/>
  <c r="V20" i="3"/>
  <c r="K19" i="3"/>
  <c r="S18" i="3"/>
  <c r="L17" i="3"/>
  <c r="M17" i="3"/>
  <c r="U20" i="3"/>
  <c r="F21" i="5"/>
  <c r="J9" i="3"/>
  <c r="G9" i="3"/>
  <c r="AC9" i="3"/>
  <c r="AK9" i="3"/>
  <c r="AF9" i="3"/>
  <c r="J9" i="4"/>
  <c r="F128" i="5"/>
  <c r="AG9" i="3"/>
  <c r="H9" i="4"/>
  <c r="AE9" i="4"/>
  <c r="I9" i="4"/>
  <c r="Z9" i="5"/>
  <c r="AH9" i="5"/>
  <c r="AG9" i="4"/>
  <c r="AA9" i="5"/>
  <c r="AI9" i="5"/>
  <c r="F42" i="5"/>
  <c r="Z9" i="4"/>
  <c r="AH9" i="4"/>
  <c r="AB9" i="5"/>
  <c r="AJ9" i="5"/>
  <c r="AC9" i="5"/>
  <c r="AK9" i="5"/>
  <c r="G9" i="5"/>
  <c r="AD9" i="5"/>
  <c r="AM9" i="5"/>
  <c r="AA9" i="4"/>
  <c r="AJ9" i="4"/>
  <c r="V9" i="3"/>
  <c r="V9" i="5"/>
  <c r="V9" i="4"/>
  <c r="AC9" i="4"/>
  <c r="AK9" i="4"/>
  <c r="H9" i="5"/>
  <c r="AE9" i="5"/>
  <c r="X9" i="3"/>
  <c r="X9" i="4"/>
  <c r="X9" i="5"/>
  <c r="Y9" i="3"/>
  <c r="Y9" i="5"/>
  <c r="Y9" i="4"/>
  <c r="AF9" i="4"/>
  <c r="H9" i="3"/>
  <c r="AI9" i="4"/>
  <c r="I9" i="3"/>
  <c r="AB9" i="4"/>
  <c r="W9" i="3"/>
  <c r="W9" i="5"/>
  <c r="W9" i="4"/>
  <c r="AE9" i="3"/>
  <c r="G9" i="4"/>
  <c r="AD9" i="4"/>
  <c r="AM9" i="4"/>
  <c r="I9" i="5"/>
  <c r="AF9" i="5"/>
  <c r="J9" i="5"/>
  <c r="AG9" i="5"/>
  <c r="F64" i="4"/>
  <c r="AU66" i="4"/>
  <c r="F65" i="4"/>
  <c r="F23" i="4"/>
  <c r="AY23" i="4" s="1"/>
  <c r="F41" i="4"/>
  <c r="F127" i="3"/>
  <c r="F83" i="3"/>
  <c r="F84" i="3"/>
  <c r="F82" i="3"/>
  <c r="F77" i="3"/>
  <c r="F78" i="3"/>
  <c r="F72" i="3"/>
  <c r="F73" i="3"/>
  <c r="F66" i="3"/>
  <c r="F67" i="3"/>
  <c r="F68" i="3"/>
  <c r="F87" i="5"/>
  <c r="F82" i="5"/>
  <c r="F63" i="5"/>
  <c r="F48" i="5"/>
  <c r="F59" i="3"/>
  <c r="F60" i="3"/>
  <c r="F110" i="3"/>
  <c r="AY110" i="3" s="1"/>
  <c r="F16" i="3"/>
  <c r="AP11" i="3"/>
  <c r="AO11" i="3"/>
  <c r="AP9" i="3"/>
  <c r="F22" i="4"/>
  <c r="AO9" i="3"/>
  <c r="AW23" i="5"/>
  <c r="E45" i="5"/>
  <c r="AX45" i="5" s="1"/>
  <c r="AW33" i="5"/>
  <c r="AW79" i="5"/>
  <c r="AW107" i="5"/>
  <c r="AW25" i="5"/>
  <c r="AI11" i="5"/>
  <c r="AW12" i="5"/>
  <c r="Q11" i="5"/>
  <c r="T11" i="5"/>
  <c r="S11" i="5"/>
  <c r="Y11" i="5"/>
  <c r="V11" i="5"/>
  <c r="O11" i="5"/>
  <c r="K11" i="5"/>
  <c r="M11" i="5"/>
  <c r="P11" i="5"/>
  <c r="R11" i="5"/>
  <c r="U11" i="5"/>
  <c r="X11" i="5"/>
  <c r="L11" i="5"/>
  <c r="W11" i="5"/>
  <c r="N11" i="5"/>
  <c r="AW13" i="5"/>
  <c r="AW27" i="5"/>
  <c r="F44" i="5"/>
  <c r="AW39" i="5"/>
  <c r="K11" i="4"/>
  <c r="V11" i="4"/>
  <c r="Y11" i="4"/>
  <c r="T11" i="4"/>
  <c r="X11" i="4"/>
  <c r="W11" i="4"/>
  <c r="R11" i="4"/>
  <c r="U11" i="4"/>
  <c r="P11" i="4"/>
  <c r="S11" i="4"/>
  <c r="N11" i="4"/>
  <c r="Q11" i="4"/>
  <c r="L11" i="4"/>
  <c r="O11" i="4"/>
  <c r="M11" i="4"/>
  <c r="F133" i="5"/>
  <c r="AJ106" i="5"/>
  <c r="AW69" i="4"/>
  <c r="F55" i="4"/>
  <c r="K11" i="3"/>
  <c r="P11" i="3"/>
  <c r="U11" i="3"/>
  <c r="T11" i="3"/>
  <c r="L11" i="3"/>
  <c r="Q11" i="3"/>
  <c r="O11" i="3"/>
  <c r="M11" i="3"/>
  <c r="S11" i="3"/>
  <c r="N11" i="3"/>
  <c r="F139" i="3"/>
  <c r="R11" i="3"/>
  <c r="F91" i="5"/>
  <c r="F94" i="5"/>
  <c r="F35" i="5"/>
  <c r="AY35" i="5" s="1"/>
  <c r="F62" i="5"/>
  <c r="F61" i="5"/>
  <c r="F58" i="5"/>
  <c r="AB106" i="5"/>
  <c r="F30" i="4"/>
  <c r="F35" i="4"/>
  <c r="F45" i="3"/>
  <c r="F113" i="3"/>
  <c r="F34" i="3"/>
  <c r="F46" i="3"/>
  <c r="F112" i="3"/>
  <c r="F114" i="3"/>
  <c r="E142" i="3"/>
  <c r="F111" i="3"/>
  <c r="F85" i="5"/>
  <c r="F92" i="5"/>
  <c r="F96" i="5"/>
  <c r="F59" i="5"/>
  <c r="I11" i="5"/>
  <c r="AT11" i="5"/>
  <c r="G11" i="5"/>
  <c r="F41" i="5"/>
  <c r="AY41" i="5" s="1"/>
  <c r="F11" i="5"/>
  <c r="AB11" i="5"/>
  <c r="AF11" i="5"/>
  <c r="AU11" i="5"/>
  <c r="AA11" i="5"/>
  <c r="F37" i="5"/>
  <c r="AV11" i="5"/>
  <c r="F30" i="5"/>
  <c r="AO11" i="5"/>
  <c r="AC11" i="5"/>
  <c r="AG11" i="5"/>
  <c r="AK11" i="5"/>
  <c r="AN11" i="5"/>
  <c r="AE11" i="5"/>
  <c r="J11" i="5"/>
  <c r="AJ11" i="5"/>
  <c r="AV9" i="3"/>
  <c r="AV11" i="4"/>
  <c r="AR9" i="3"/>
  <c r="AS9" i="4"/>
  <c r="I11" i="4"/>
  <c r="AA11" i="4"/>
  <c r="AI11" i="4"/>
  <c r="AT11" i="4"/>
  <c r="F43" i="4"/>
  <c r="AT9" i="5"/>
  <c r="AO11" i="4"/>
  <c r="F11" i="4"/>
  <c r="J11" i="4"/>
  <c r="AF11" i="4"/>
  <c r="AJ11" i="4"/>
  <c r="F26" i="4"/>
  <c r="F29" i="4"/>
  <c r="AN9" i="5"/>
  <c r="AC11" i="4"/>
  <c r="AK11" i="4"/>
  <c r="AW12" i="4"/>
  <c r="AE11" i="4"/>
  <c r="F16" i="4"/>
  <c r="AN9" i="3"/>
  <c r="AU9" i="3"/>
  <c r="AW13" i="4"/>
  <c r="AS9" i="3"/>
  <c r="AU11" i="3"/>
  <c r="AT9" i="3"/>
  <c r="E31" i="3"/>
  <c r="AW39" i="3"/>
  <c r="F54" i="3"/>
  <c r="E74" i="3"/>
  <c r="AX74" i="3" s="1"/>
  <c r="E130" i="3"/>
  <c r="AX130" i="3" s="1"/>
  <c r="E136" i="3"/>
  <c r="AX136" i="3" s="1"/>
  <c r="F95" i="3"/>
  <c r="E96" i="3"/>
  <c r="AX96" i="3" s="1"/>
  <c r="E107" i="3"/>
  <c r="AX107" i="3" s="1"/>
  <c r="AW119" i="3"/>
  <c r="F140" i="3"/>
  <c r="AF11" i="3"/>
  <c r="AQ9" i="3"/>
  <c r="AM11" i="3"/>
  <c r="W11" i="3"/>
  <c r="AN11" i="3"/>
  <c r="Y11" i="3"/>
  <c r="AD11" i="3"/>
  <c r="F19" i="3"/>
  <c r="J11" i="3"/>
  <c r="AB11" i="3"/>
  <c r="E9" i="3"/>
  <c r="AX9" i="3" s="1"/>
  <c r="H11" i="3"/>
  <c r="Z11" i="3"/>
  <c r="AH11" i="3"/>
  <c r="AS11" i="3"/>
  <c r="F20" i="3"/>
  <c r="AJ11" i="3"/>
  <c r="AE11" i="3"/>
  <c r="E49" i="3"/>
  <c r="AX49" i="3" s="1"/>
  <c r="F43" i="3"/>
  <c r="F47" i="3"/>
  <c r="F106" i="3"/>
  <c r="F102" i="3"/>
  <c r="F105" i="3"/>
  <c r="AW13" i="3"/>
  <c r="F44" i="3"/>
  <c r="AW41" i="3"/>
  <c r="F48" i="3"/>
  <c r="G11" i="3"/>
  <c r="V11" i="3"/>
  <c r="AC11" i="3"/>
  <c r="AG11" i="3"/>
  <c r="AK11" i="3"/>
  <c r="AR9" i="5"/>
  <c r="AR11" i="3"/>
  <c r="AR9" i="4"/>
  <c r="AV9" i="5"/>
  <c r="AV9" i="4"/>
  <c r="AV11" i="3"/>
  <c r="AW37" i="3"/>
  <c r="AW50" i="3"/>
  <c r="F55" i="3"/>
  <c r="E61" i="3"/>
  <c r="AX61" i="3" s="1"/>
  <c r="E56" i="3"/>
  <c r="AX56" i="3" s="1"/>
  <c r="F27" i="4"/>
  <c r="I11" i="3"/>
  <c r="X11" i="3"/>
  <c r="AA11" i="3"/>
  <c r="AI11" i="3"/>
  <c r="AQ11" i="3"/>
  <c r="AT11" i="3"/>
  <c r="F17" i="3"/>
  <c r="F21" i="3"/>
  <c r="F22" i="3"/>
  <c r="E23" i="3"/>
  <c r="AX23" i="3" s="1"/>
  <c r="F94" i="3"/>
  <c r="F129" i="3"/>
  <c r="F128" i="3"/>
  <c r="F18" i="3"/>
  <c r="E69" i="3"/>
  <c r="AX69" i="3" s="1"/>
  <c r="E79" i="3"/>
  <c r="AX79" i="3" s="1"/>
  <c r="E85" i="3"/>
  <c r="AX85" i="3" s="1"/>
  <c r="F52" i="4"/>
  <c r="AO9" i="5"/>
  <c r="AO9" i="4"/>
  <c r="AU9" i="5"/>
  <c r="AU9" i="4"/>
  <c r="AW24" i="3"/>
  <c r="F35" i="3"/>
  <c r="F53" i="3"/>
  <c r="F92" i="3"/>
  <c r="AY92" i="3" s="1"/>
  <c r="F135" i="3"/>
  <c r="AY135" i="3" s="1"/>
  <c r="F134" i="3"/>
  <c r="F133" i="3"/>
  <c r="E31" i="4"/>
  <c r="AX31" i="4" s="1"/>
  <c r="F40" i="4"/>
  <c r="F141" i="3"/>
  <c r="AR11" i="4"/>
  <c r="H11" i="4"/>
  <c r="Z11" i="4"/>
  <c r="AD11" i="4"/>
  <c r="AH11" i="4"/>
  <c r="AM11" i="4"/>
  <c r="AS11" i="4"/>
  <c r="F17" i="4"/>
  <c r="F28" i="4"/>
  <c r="E116" i="3"/>
  <c r="AX116" i="3" s="1"/>
  <c r="E9" i="4"/>
  <c r="AX9" i="4" s="1"/>
  <c r="AN9" i="4"/>
  <c r="AT9" i="4"/>
  <c r="E18" i="4"/>
  <c r="AX18" i="4" s="1"/>
  <c r="F24" i="4"/>
  <c r="AW32" i="4"/>
  <c r="F45" i="4"/>
  <c r="F104" i="3"/>
  <c r="G11" i="4"/>
  <c r="AB11" i="4"/>
  <c r="AG11" i="4"/>
  <c r="AN11" i="4"/>
  <c r="AU11" i="4"/>
  <c r="F25" i="4"/>
  <c r="F39" i="4"/>
  <c r="F44" i="4"/>
  <c r="F53" i="4"/>
  <c r="F54" i="4"/>
  <c r="AW62" i="4"/>
  <c r="F46" i="4"/>
  <c r="F56" i="4"/>
  <c r="F57" i="4"/>
  <c r="F58" i="4"/>
  <c r="F59" i="4"/>
  <c r="F60" i="4"/>
  <c r="E66" i="4"/>
  <c r="AX66" i="4" s="1"/>
  <c r="E61" i="4"/>
  <c r="AX61" i="4" s="1"/>
  <c r="AW67" i="4"/>
  <c r="F31" i="5"/>
  <c r="E9" i="5"/>
  <c r="AX9" i="5" s="1"/>
  <c r="AR11" i="5"/>
  <c r="H11" i="5"/>
  <c r="Z11" i="5"/>
  <c r="AD11" i="5"/>
  <c r="AH11" i="5"/>
  <c r="AM11" i="5"/>
  <c r="AS11" i="5"/>
  <c r="AS9" i="5"/>
  <c r="F15" i="5"/>
  <c r="AY15" i="5" s="1"/>
  <c r="F51" i="5"/>
  <c r="AY51" i="5" s="1"/>
  <c r="F60" i="5"/>
  <c r="F64" i="5"/>
  <c r="E32" i="5"/>
  <c r="AX32" i="5" s="1"/>
  <c r="F86" i="5"/>
  <c r="AX22" i="5"/>
  <c r="F29" i="5"/>
  <c r="E38" i="5"/>
  <c r="AX38" i="5" s="1"/>
  <c r="F43" i="5"/>
  <c r="E78" i="5"/>
  <c r="AX78" i="5" s="1"/>
  <c r="F52" i="5"/>
  <c r="F53" i="5"/>
  <c r="E54" i="5"/>
  <c r="AX54" i="5" s="1"/>
  <c r="F72" i="5"/>
  <c r="F77" i="5"/>
  <c r="F76" i="5"/>
  <c r="F75" i="5"/>
  <c r="F71" i="5"/>
  <c r="F67" i="5"/>
  <c r="F65" i="5"/>
  <c r="F66" i="5"/>
  <c r="F68" i="5"/>
  <c r="F93" i="5"/>
  <c r="F97" i="5"/>
  <c r="F69" i="5"/>
  <c r="F70" i="5"/>
  <c r="F73" i="5"/>
  <c r="F74" i="5"/>
  <c r="F105" i="5"/>
  <c r="F98" i="5"/>
  <c r="E101" i="5"/>
  <c r="AX101" i="5" s="1"/>
  <c r="F84" i="5"/>
  <c r="F88" i="5"/>
  <c r="F90" i="5"/>
  <c r="E106" i="5"/>
  <c r="AX106" i="5" s="1"/>
  <c r="AE106" i="5"/>
  <c r="F110" i="5"/>
  <c r="F116" i="5"/>
  <c r="F95" i="5"/>
  <c r="F99" i="5"/>
  <c r="F100" i="5"/>
  <c r="F104" i="5"/>
  <c r="F117" i="5"/>
  <c r="F118" i="5"/>
  <c r="F112" i="5"/>
  <c r="F113" i="5"/>
  <c r="F114" i="5"/>
  <c r="F111" i="5"/>
  <c r="F115" i="5"/>
  <c r="E119" i="5"/>
  <c r="AX119" i="5" s="1"/>
  <c r="E129" i="5"/>
  <c r="AX129" i="5" s="1"/>
  <c r="F126" i="5"/>
  <c r="F125" i="5"/>
  <c r="F123" i="5"/>
  <c r="F124" i="5"/>
  <c r="F127" i="5"/>
  <c r="F134" i="5"/>
  <c r="F135" i="5"/>
  <c r="E136" i="5"/>
  <c r="F132" i="5"/>
  <c r="BA53" i="3" l="1"/>
  <c r="BA111" i="3"/>
  <c r="AZ95" i="3"/>
  <c r="BA19" i="3"/>
  <c r="AZ84" i="3"/>
  <c r="BA77" i="3"/>
  <c r="BC47" i="3"/>
  <c r="BC93" i="3"/>
  <c r="BB67" i="3"/>
  <c r="Y106" i="5"/>
  <c r="AI48" i="4"/>
  <c r="AS48" i="4"/>
  <c r="Z48" i="4"/>
  <c r="Y48" i="4"/>
  <c r="AK48" i="4"/>
  <c r="V48" i="4"/>
  <c r="AN48" i="4"/>
  <c r="S48" i="4"/>
  <c r="A33" i="4"/>
  <c r="A12" i="4" s="1"/>
  <c r="A9" i="3" s="1"/>
  <c r="AP48" i="4"/>
  <c r="N48" i="4"/>
  <c r="K48" i="4"/>
  <c r="G48" i="4"/>
  <c r="AY83" i="3"/>
  <c r="AB31" i="3"/>
  <c r="G31" i="3"/>
  <c r="AQ31" i="3"/>
  <c r="Y31" i="3"/>
  <c r="AY38" i="4"/>
  <c r="AG48" i="4"/>
  <c r="AC48" i="4"/>
  <c r="AO48" i="4"/>
  <c r="H48" i="4"/>
  <c r="AY67" i="3"/>
  <c r="W48" i="4"/>
  <c r="X48" i="4"/>
  <c r="AL48" i="4"/>
  <c r="T48" i="4"/>
  <c r="I48" i="4"/>
  <c r="AM48" i="4"/>
  <c r="AY48" i="3"/>
  <c r="AY43" i="3"/>
  <c r="AY95" i="3"/>
  <c r="AY46" i="3"/>
  <c r="BC104" i="3"/>
  <c r="BA36" i="5"/>
  <c r="AH48" i="4"/>
  <c r="BB19" i="5"/>
  <c r="L48" i="4"/>
  <c r="AJ48" i="4"/>
  <c r="BA28" i="4"/>
  <c r="BC47" i="4"/>
  <c r="AW19" i="5"/>
  <c r="O48" i="4"/>
  <c r="J48" i="4"/>
  <c r="AW47" i="4"/>
  <c r="AY47" i="4"/>
  <c r="R48" i="4"/>
  <c r="Q48" i="4"/>
  <c r="AQ48" i="4"/>
  <c r="U48" i="4"/>
  <c r="AU48" i="4"/>
  <c r="AY42" i="4"/>
  <c r="BC19" i="5"/>
  <c r="BB47" i="4"/>
  <c r="AV31" i="3"/>
  <c r="AY29" i="3"/>
  <c r="AW34" i="4"/>
  <c r="AT48" i="4"/>
  <c r="AV48" i="4"/>
  <c r="AX48" i="4"/>
  <c r="AD48" i="4"/>
  <c r="AB48" i="4"/>
  <c r="AR48" i="4"/>
  <c r="AY36" i="4"/>
  <c r="P48" i="4"/>
  <c r="AF48" i="4"/>
  <c r="AE48" i="4"/>
  <c r="AY29" i="5"/>
  <c r="BA29" i="5"/>
  <c r="AV106" i="5"/>
  <c r="AY43" i="4"/>
  <c r="AW43" i="4"/>
  <c r="AW44" i="4"/>
  <c r="AY44" i="4"/>
  <c r="AY35" i="4"/>
  <c r="AW35" i="4"/>
  <c r="AY39" i="4"/>
  <c r="AW39" i="4"/>
  <c r="AY45" i="4"/>
  <c r="AW45" i="4"/>
  <c r="AY40" i="4"/>
  <c r="AW40" i="4"/>
  <c r="AY41" i="4"/>
  <c r="AW41" i="4"/>
  <c r="AY46" i="4"/>
  <c r="AW46" i="4"/>
  <c r="F48" i="4"/>
  <c r="J66" i="4"/>
  <c r="AT18" i="4"/>
  <c r="AY21" i="4"/>
  <c r="AR18" i="4"/>
  <c r="AC18" i="4"/>
  <c r="G18" i="4"/>
  <c r="AA31" i="4"/>
  <c r="BA64" i="4"/>
  <c r="BB24" i="4"/>
  <c r="S31" i="4"/>
  <c r="BB36" i="4"/>
  <c r="O31" i="4"/>
  <c r="K18" i="4"/>
  <c r="AL18" i="4"/>
  <c r="I18" i="4"/>
  <c r="AM18" i="4"/>
  <c r="BA21" i="4"/>
  <c r="AA18" i="4"/>
  <c r="S18" i="4"/>
  <c r="Z18" i="4"/>
  <c r="AV18" i="4"/>
  <c r="AE18" i="4"/>
  <c r="AL66" i="4"/>
  <c r="AS18" i="4"/>
  <c r="BA17" i="4"/>
  <c r="AD18" i="4"/>
  <c r="J18" i="4"/>
  <c r="AG31" i="4"/>
  <c r="BA29" i="4"/>
  <c r="J31" i="4"/>
  <c r="L66" i="4"/>
  <c r="G66" i="4"/>
  <c r="BA40" i="4"/>
  <c r="AJ18" i="4"/>
  <c r="AG18" i="4"/>
  <c r="AM31" i="4"/>
  <c r="AT31" i="4"/>
  <c r="AV31" i="4"/>
  <c r="L31" i="4"/>
  <c r="W31" i="4"/>
  <c r="AZ17" i="4"/>
  <c r="H18" i="4"/>
  <c r="AF31" i="4"/>
  <c r="AY133" i="3"/>
  <c r="AY15" i="4"/>
  <c r="AW15" i="4"/>
  <c r="AT31" i="3"/>
  <c r="BC28" i="4"/>
  <c r="AY116" i="5"/>
  <c r="AY104" i="3"/>
  <c r="AY134" i="3"/>
  <c r="AY128" i="3"/>
  <c r="AY55" i="3"/>
  <c r="AY44" i="3"/>
  <c r="AY113" i="3"/>
  <c r="AY59" i="3"/>
  <c r="AY73" i="3"/>
  <c r="AY65" i="4"/>
  <c r="BB134" i="3"/>
  <c r="BC95" i="3"/>
  <c r="V31" i="4"/>
  <c r="AL31" i="4"/>
  <c r="AZ27" i="4"/>
  <c r="BB17" i="4"/>
  <c r="BC64" i="4"/>
  <c r="AR31" i="3"/>
  <c r="BB65" i="4"/>
  <c r="BA23" i="4"/>
  <c r="R18" i="4"/>
  <c r="AZ16" i="4"/>
  <c r="AN18" i="4"/>
  <c r="W18" i="4"/>
  <c r="F31" i="3"/>
  <c r="BA25" i="4"/>
  <c r="AN31" i="3"/>
  <c r="AZ29" i="4"/>
  <c r="BC29" i="4"/>
  <c r="BB21" i="4"/>
  <c r="BC27" i="4"/>
  <c r="BC16" i="4"/>
  <c r="BC22" i="4"/>
  <c r="AY66" i="3"/>
  <c r="AR31" i="4"/>
  <c r="BC17" i="4"/>
  <c r="I31" i="3"/>
  <c r="W31" i="3"/>
  <c r="BC25" i="4"/>
  <c r="AY113" i="5"/>
  <c r="AY86" i="5"/>
  <c r="AY129" i="3"/>
  <c r="AY29" i="4"/>
  <c r="AY45" i="3"/>
  <c r="AY22" i="4"/>
  <c r="AY72" i="3"/>
  <c r="AY126" i="3"/>
  <c r="BC127" i="3"/>
  <c r="AZ115" i="3"/>
  <c r="N31" i="4"/>
  <c r="K31" i="4"/>
  <c r="BA27" i="4"/>
  <c r="BA24" i="4"/>
  <c r="L31" i="3"/>
  <c r="AA31" i="3"/>
  <c r="AZ26" i="4"/>
  <c r="AQ18" i="4"/>
  <c r="O18" i="4"/>
  <c r="AW29" i="3"/>
  <c r="AZ22" i="4"/>
  <c r="BB29" i="4"/>
  <c r="AH18" i="4"/>
  <c r="BC15" i="4"/>
  <c r="BB23" i="4"/>
  <c r="AF31" i="3"/>
  <c r="BB28" i="4"/>
  <c r="AY132" i="5"/>
  <c r="AY25" i="4"/>
  <c r="AY94" i="3"/>
  <c r="AY105" i="3"/>
  <c r="AY140" i="3"/>
  <c r="AY54" i="3"/>
  <c r="AY26" i="4"/>
  <c r="AY111" i="3"/>
  <c r="AY78" i="3"/>
  <c r="AY103" i="3"/>
  <c r="BB84" i="3"/>
  <c r="BB114" i="3"/>
  <c r="AZ139" i="3"/>
  <c r="BC66" i="3"/>
  <c r="AZ127" i="3"/>
  <c r="BA127" i="3"/>
  <c r="AZ65" i="3"/>
  <c r="AP31" i="4"/>
  <c r="AD31" i="4"/>
  <c r="AQ31" i="4"/>
  <c r="BB64" i="4"/>
  <c r="AZ64" i="4"/>
  <c r="AC31" i="3"/>
  <c r="BC65" i="4"/>
  <c r="BA26" i="4"/>
  <c r="BB16" i="4"/>
  <c r="T18" i="4"/>
  <c r="AO18" i="4"/>
  <c r="BA16" i="4"/>
  <c r="X18" i="4"/>
  <c r="AG31" i="3"/>
  <c r="BB22" i="4"/>
  <c r="AM31" i="3"/>
  <c r="V31" i="3"/>
  <c r="AO31" i="3"/>
  <c r="BA15" i="3"/>
  <c r="AY28" i="4"/>
  <c r="AY77" i="3"/>
  <c r="BB111" i="3"/>
  <c r="AZ111" i="3"/>
  <c r="BB83" i="3"/>
  <c r="AR101" i="5"/>
  <c r="Y31" i="4"/>
  <c r="P31" i="3"/>
  <c r="AE31" i="3"/>
  <c r="BB26" i="4"/>
  <c r="BC21" i="4"/>
  <c r="L18" i="4"/>
  <c r="U18" i="4"/>
  <c r="P18" i="4"/>
  <c r="BB25" i="4"/>
  <c r="AB18" i="4"/>
  <c r="BB15" i="4"/>
  <c r="AK31" i="3"/>
  <c r="AS31" i="3"/>
  <c r="AY127" i="3"/>
  <c r="AY53" i="3"/>
  <c r="AY102" i="3"/>
  <c r="AY30" i="4"/>
  <c r="AY64" i="4"/>
  <c r="AY141" i="3"/>
  <c r="AY114" i="3"/>
  <c r="AY82" i="3"/>
  <c r="AZ106" i="3"/>
  <c r="BB141" i="3"/>
  <c r="BC112" i="3"/>
  <c r="U31" i="4"/>
  <c r="T31" i="4"/>
  <c r="AI31" i="3"/>
  <c r="Z31" i="3"/>
  <c r="BC26" i="4"/>
  <c r="BC23" i="4"/>
  <c r="N18" i="4"/>
  <c r="M18" i="4"/>
  <c r="Y18" i="4"/>
  <c r="AZ25" i="4"/>
  <c r="BA22" i="4"/>
  <c r="AY60" i="3"/>
  <c r="BC106" i="3"/>
  <c r="AY16" i="4"/>
  <c r="AB31" i="4"/>
  <c r="AY24" i="4"/>
  <c r="AW17" i="4"/>
  <c r="AY17" i="4"/>
  <c r="AY106" i="3"/>
  <c r="AY27" i="4"/>
  <c r="AY47" i="3"/>
  <c r="AY112" i="3"/>
  <c r="AY139" i="3"/>
  <c r="AY68" i="3"/>
  <c r="AY84" i="3"/>
  <c r="BB47" i="3"/>
  <c r="BA115" i="3"/>
  <c r="Q31" i="4"/>
  <c r="M31" i="4"/>
  <c r="P31" i="4"/>
  <c r="BB27" i="4"/>
  <c r="BC24" i="4"/>
  <c r="AZ24" i="4"/>
  <c r="AZ65" i="4"/>
  <c r="BA65" i="4"/>
  <c r="V18" i="4"/>
  <c r="AP18" i="4"/>
  <c r="Q18" i="4"/>
  <c r="AU18" i="4"/>
  <c r="AD31" i="3"/>
  <c r="J31" i="3"/>
  <c r="BC31" i="3" s="1"/>
  <c r="AZ28" i="4"/>
  <c r="BB11" i="4"/>
  <c r="AZ57" i="4"/>
  <c r="AY59" i="4"/>
  <c r="AY58" i="4"/>
  <c r="AY52" i="4"/>
  <c r="AY53" i="4"/>
  <c r="T61" i="4"/>
  <c r="AR61" i="4"/>
  <c r="J61" i="4"/>
  <c r="AA61" i="4"/>
  <c r="AM61" i="4"/>
  <c r="Q61" i="4"/>
  <c r="AP61" i="4"/>
  <c r="AL61" i="4"/>
  <c r="N61" i="4"/>
  <c r="AJ61" i="4"/>
  <c r="AZ58" i="4"/>
  <c r="BA54" i="4"/>
  <c r="BA53" i="4"/>
  <c r="BA30" i="4"/>
  <c r="X31" i="4"/>
  <c r="BA45" i="4"/>
  <c r="BA41" i="4"/>
  <c r="AZ37" i="4"/>
  <c r="BC40" i="4"/>
  <c r="BA36" i="4"/>
  <c r="AZ30" i="4"/>
  <c r="R31" i="4"/>
  <c r="AZ11" i="4"/>
  <c r="BC30" i="4"/>
  <c r="BB30" i="4"/>
  <c r="AY11" i="4"/>
  <c r="BC51" i="4"/>
  <c r="AH61" i="4"/>
  <c r="BB58" i="4"/>
  <c r="AY54" i="4"/>
  <c r="AY55" i="4"/>
  <c r="BB46" i="4"/>
  <c r="AT61" i="4"/>
  <c r="Y61" i="4"/>
  <c r="K61" i="4"/>
  <c r="S61" i="4"/>
  <c r="U61" i="4"/>
  <c r="AS61" i="4"/>
  <c r="I61" i="4"/>
  <c r="AI61" i="4"/>
  <c r="AV61" i="4"/>
  <c r="H61" i="4"/>
  <c r="AD61" i="4"/>
  <c r="BB54" i="4"/>
  <c r="BB53" i="4"/>
  <c r="BA60" i="4"/>
  <c r="BC59" i="4"/>
  <c r="AZ59" i="4"/>
  <c r="AE61" i="4"/>
  <c r="O61" i="4"/>
  <c r="AN61" i="4"/>
  <c r="AY51" i="4"/>
  <c r="F61" i="4"/>
  <c r="AF61" i="4"/>
  <c r="BB51" i="4"/>
  <c r="AB61" i="4"/>
  <c r="V61" i="4"/>
  <c r="AU61" i="4"/>
  <c r="Z61" i="4"/>
  <c r="AZ51" i="4"/>
  <c r="R61" i="4"/>
  <c r="AQ61" i="4"/>
  <c r="BA58" i="4"/>
  <c r="BC58" i="4"/>
  <c r="AZ54" i="4"/>
  <c r="BB56" i="4"/>
  <c r="BA56" i="4"/>
  <c r="BB52" i="4"/>
  <c r="BC52" i="4"/>
  <c r="AZ52" i="4"/>
  <c r="BC55" i="4"/>
  <c r="BB55" i="4"/>
  <c r="BA57" i="4"/>
  <c r="BC53" i="4"/>
  <c r="AZ53" i="4"/>
  <c r="BC60" i="4"/>
  <c r="BA59" i="4"/>
  <c r="BC56" i="4"/>
  <c r="AZ56" i="4"/>
  <c r="BB57" i="4"/>
  <c r="AZ60" i="4"/>
  <c r="BB59" i="4"/>
  <c r="AY57" i="4"/>
  <c r="BC11" i="4"/>
  <c r="AY60" i="4"/>
  <c r="AY56" i="4"/>
  <c r="BA11" i="4"/>
  <c r="G61" i="4"/>
  <c r="AK61" i="4"/>
  <c r="AG61" i="4"/>
  <c r="P61" i="4"/>
  <c r="AO61" i="4"/>
  <c r="M61" i="4"/>
  <c r="AC61" i="4"/>
  <c r="W61" i="4"/>
  <c r="L61" i="4"/>
  <c r="BA51" i="4"/>
  <c r="X61" i="4"/>
  <c r="BC54" i="4"/>
  <c r="BA52" i="4"/>
  <c r="AZ55" i="4"/>
  <c r="BA55" i="4"/>
  <c r="BC57" i="4"/>
  <c r="BB60" i="4"/>
  <c r="BB42" i="4"/>
  <c r="BC42" i="4"/>
  <c r="BA42" i="4"/>
  <c r="BB38" i="4"/>
  <c r="BB45" i="4"/>
  <c r="BC45" i="4"/>
  <c r="BC41" i="4"/>
  <c r="BA37" i="4"/>
  <c r="BA43" i="4"/>
  <c r="BC44" i="4"/>
  <c r="BA44" i="4"/>
  <c r="BB40" i="4"/>
  <c r="BB39" i="4"/>
  <c r="BB43" i="4"/>
  <c r="AZ42" i="4"/>
  <c r="BA38" i="4"/>
  <c r="AZ38" i="4"/>
  <c r="BA35" i="4"/>
  <c r="BC35" i="4"/>
  <c r="AZ35" i="4"/>
  <c r="AZ45" i="4"/>
  <c r="BC43" i="4"/>
  <c r="AZ43" i="4"/>
  <c r="AZ44" i="4"/>
  <c r="AZ40" i="4"/>
  <c r="BC36" i="4"/>
  <c r="AZ36" i="4"/>
  <c r="BA39" i="4"/>
  <c r="AZ46" i="4"/>
  <c r="BB37" i="4"/>
  <c r="BA46" i="4"/>
  <c r="BC46" i="4"/>
  <c r="BC38" i="4"/>
  <c r="BB35" i="4"/>
  <c r="AZ41" i="4"/>
  <c r="BB41" i="4"/>
  <c r="BC37" i="4"/>
  <c r="BB44" i="4"/>
  <c r="BC39" i="4"/>
  <c r="AZ39" i="4"/>
  <c r="AO36" i="3"/>
  <c r="AZ113" i="3"/>
  <c r="BC105" i="3"/>
  <c r="BB105" i="3"/>
  <c r="BC78" i="3"/>
  <c r="BC134" i="3"/>
  <c r="BA134" i="3"/>
  <c r="BB106" i="3"/>
  <c r="BB95" i="3"/>
  <c r="AZ60" i="3"/>
  <c r="BB60" i="3"/>
  <c r="AZ53" i="3"/>
  <c r="BC53" i="3"/>
  <c r="AZ45" i="3"/>
  <c r="BB15" i="3"/>
  <c r="BB55" i="3"/>
  <c r="AZ55" i="3"/>
  <c r="BA140" i="3"/>
  <c r="BB133" i="3"/>
  <c r="BC94" i="3"/>
  <c r="AZ77" i="3"/>
  <c r="BC68" i="3"/>
  <c r="BA44" i="3"/>
  <c r="AZ114" i="3"/>
  <c r="AZ129" i="3"/>
  <c r="BB129" i="3"/>
  <c r="BA102" i="3"/>
  <c r="AY93" i="3"/>
  <c r="AZ93" i="3"/>
  <c r="AZ83" i="3"/>
  <c r="BA67" i="3"/>
  <c r="AZ59" i="3"/>
  <c r="BA52" i="3"/>
  <c r="AZ52" i="3"/>
  <c r="BC133" i="3"/>
  <c r="AZ128" i="3"/>
  <c r="BC110" i="3"/>
  <c r="BB110" i="3"/>
  <c r="AZ101" i="3"/>
  <c r="BA66" i="3"/>
  <c r="BA82" i="3"/>
  <c r="BA73" i="3"/>
  <c r="BB73" i="3"/>
  <c r="BC65" i="3"/>
  <c r="N36" i="3"/>
  <c r="AA36" i="3"/>
  <c r="BC115" i="3"/>
  <c r="BC92" i="3"/>
  <c r="BB92" i="3"/>
  <c r="AZ105" i="3"/>
  <c r="AZ54" i="3"/>
  <c r="BA46" i="3"/>
  <c r="AZ46" i="3"/>
  <c r="BA106" i="3"/>
  <c r="AZ72" i="3"/>
  <c r="AZ141" i="3"/>
  <c r="BC141" i="3"/>
  <c r="BA60" i="3"/>
  <c r="AZ140" i="3"/>
  <c r="BC140" i="3"/>
  <c r="AZ112" i="3"/>
  <c r="BC103" i="3"/>
  <c r="AZ68" i="3"/>
  <c r="BA68" i="3"/>
  <c r="BC44" i="3"/>
  <c r="AZ47" i="3"/>
  <c r="BA83" i="3"/>
  <c r="BC67" i="3"/>
  <c r="BA59" i="3"/>
  <c r="AL61" i="3"/>
  <c r="BC52" i="3"/>
  <c r="BB52" i="3"/>
  <c r="AY15" i="3"/>
  <c r="BC135" i="3"/>
  <c r="AZ110" i="3"/>
  <c r="BA101" i="3"/>
  <c r="AZ66" i="3"/>
  <c r="BB66" i="3"/>
  <c r="BC73" i="3"/>
  <c r="BA48" i="3"/>
  <c r="BB48" i="3"/>
  <c r="BC48" i="3"/>
  <c r="BC15" i="3"/>
  <c r="BB64" i="3"/>
  <c r="BC126" i="3"/>
  <c r="BC100" i="3"/>
  <c r="BC29" i="3"/>
  <c r="BA113" i="3"/>
  <c r="BB113" i="3"/>
  <c r="BC113" i="3"/>
  <c r="BB78" i="3"/>
  <c r="AZ78" i="3"/>
  <c r="BB54" i="3"/>
  <c r="AZ134" i="3"/>
  <c r="BB72" i="3"/>
  <c r="BA72" i="3"/>
  <c r="BB104" i="3"/>
  <c r="BA104" i="3"/>
  <c r="BA95" i="3"/>
  <c r="BB53" i="3"/>
  <c r="BC45" i="3"/>
  <c r="BC55" i="3"/>
  <c r="BA55" i="3"/>
  <c r="BB103" i="3"/>
  <c r="BA84" i="3"/>
  <c r="BC77" i="3"/>
  <c r="BB68" i="3"/>
  <c r="BB44" i="3"/>
  <c r="BC139" i="3"/>
  <c r="BA129" i="3"/>
  <c r="AZ102" i="3"/>
  <c r="BC83" i="3"/>
  <c r="BC59" i="3"/>
  <c r="AL56" i="3"/>
  <c r="BA133" i="3"/>
  <c r="BB128" i="3"/>
  <c r="BC128" i="3"/>
  <c r="AY101" i="3"/>
  <c r="BC101" i="3"/>
  <c r="BC82" i="3"/>
  <c r="BB82" i="3"/>
  <c r="AN85" i="3"/>
  <c r="AY65" i="3"/>
  <c r="BB43" i="3"/>
  <c r="BC43" i="3"/>
  <c r="AZ43" i="3"/>
  <c r="AY115" i="3"/>
  <c r="BB100" i="3"/>
  <c r="BC64" i="3"/>
  <c r="BA105" i="3"/>
  <c r="BA78" i="3"/>
  <c r="BA54" i="3"/>
  <c r="BC54" i="3"/>
  <c r="BB46" i="3"/>
  <c r="BC46" i="3"/>
  <c r="BC72" i="3"/>
  <c r="BA141" i="3"/>
  <c r="BC111" i="3"/>
  <c r="AZ104" i="3"/>
  <c r="BC60" i="3"/>
  <c r="BB45" i="3"/>
  <c r="BA45" i="3"/>
  <c r="BB140" i="3"/>
  <c r="BB135" i="3"/>
  <c r="BA112" i="3"/>
  <c r="BB112" i="3"/>
  <c r="AZ103" i="3"/>
  <c r="BA94" i="3"/>
  <c r="AZ94" i="3"/>
  <c r="BB94" i="3"/>
  <c r="BC84" i="3"/>
  <c r="AZ44" i="3"/>
  <c r="BA114" i="3"/>
  <c r="BA47" i="3"/>
  <c r="BB139" i="3"/>
  <c r="BA139" i="3"/>
  <c r="BC129" i="3"/>
  <c r="BC102" i="3"/>
  <c r="BB102" i="3"/>
  <c r="BA93" i="3"/>
  <c r="BB93" i="3"/>
  <c r="AZ67" i="3"/>
  <c r="BB59" i="3"/>
  <c r="AY52" i="3"/>
  <c r="BA135" i="3"/>
  <c r="AM130" i="3"/>
  <c r="BA110" i="3"/>
  <c r="BB101" i="3"/>
  <c r="BB127" i="3"/>
  <c r="AZ82" i="3"/>
  <c r="AZ73" i="3"/>
  <c r="BA65" i="3"/>
  <c r="BB65" i="3"/>
  <c r="BB115" i="3"/>
  <c r="AZ48" i="3"/>
  <c r="BB126" i="3"/>
  <c r="BB29" i="3"/>
  <c r="BA29" i="3"/>
  <c r="AY28" i="3"/>
  <c r="BA28" i="3"/>
  <c r="AZ27" i="3"/>
  <c r="BB26" i="3"/>
  <c r="AY22" i="3"/>
  <c r="AY16" i="3"/>
  <c r="M23" i="3"/>
  <c r="L23" i="3"/>
  <c r="BB16" i="3"/>
  <c r="W23" i="3"/>
  <c r="AY21" i="3"/>
  <c r="BA16" i="3"/>
  <c r="AY17" i="3"/>
  <c r="AY20" i="3"/>
  <c r="AY19" i="3"/>
  <c r="R23" i="3"/>
  <c r="AZ18" i="3"/>
  <c r="AO23" i="3"/>
  <c r="BB20" i="3"/>
  <c r="BA17" i="3"/>
  <c r="BC19" i="3"/>
  <c r="BA21" i="3"/>
  <c r="AA23" i="3"/>
  <c r="BC17" i="3"/>
  <c r="AY18" i="3"/>
  <c r="BB18" i="3"/>
  <c r="AZ19" i="3"/>
  <c r="BA20" i="3"/>
  <c r="AZ16" i="3"/>
  <c r="BC21" i="3"/>
  <c r="BC16" i="3"/>
  <c r="AZ17" i="3"/>
  <c r="BB21" i="3"/>
  <c r="U23" i="3"/>
  <c r="N23" i="3"/>
  <c r="V23" i="3"/>
  <c r="X23" i="3"/>
  <c r="BA18" i="3"/>
  <c r="BB17" i="3"/>
  <c r="BB19" i="3"/>
  <c r="AZ20" i="3"/>
  <c r="P23" i="3"/>
  <c r="AZ21" i="3"/>
  <c r="BC20" i="3"/>
  <c r="BC18" i="3"/>
  <c r="AZ30" i="3"/>
  <c r="BB28" i="3"/>
  <c r="AZ35" i="3"/>
  <c r="AZ22" i="3"/>
  <c r="BC22" i="3"/>
  <c r="BC26" i="3"/>
  <c r="AY27" i="3"/>
  <c r="BC34" i="3"/>
  <c r="AY35" i="3"/>
  <c r="AZ9" i="4"/>
  <c r="BA22" i="3"/>
  <c r="BB30" i="3"/>
  <c r="BA30" i="3"/>
  <c r="AY26" i="3"/>
  <c r="O23" i="3"/>
  <c r="AM23" i="3"/>
  <c r="BA27" i="3"/>
  <c r="BB27" i="3"/>
  <c r="BC27" i="3"/>
  <c r="Q23" i="3"/>
  <c r="AZ34" i="3"/>
  <c r="AH23" i="3"/>
  <c r="BA26" i="3"/>
  <c r="AY30" i="3"/>
  <c r="AY34" i="3"/>
  <c r="AZ11" i="3"/>
  <c r="BC30" i="3"/>
  <c r="BB22" i="3"/>
  <c r="BC28" i="3"/>
  <c r="AZ28" i="3"/>
  <c r="AG23" i="3"/>
  <c r="BB35" i="3"/>
  <c r="BC35" i="3"/>
  <c r="BA35" i="3"/>
  <c r="U36" i="3"/>
  <c r="AB36" i="3"/>
  <c r="BB34" i="3"/>
  <c r="AP36" i="3"/>
  <c r="X36" i="3"/>
  <c r="BA34" i="3"/>
  <c r="AL22" i="5"/>
  <c r="BB9" i="3"/>
  <c r="BB52" i="5"/>
  <c r="BC94" i="5"/>
  <c r="BA49" i="5"/>
  <c r="AZ97" i="5"/>
  <c r="BB115" i="5"/>
  <c r="AZ87" i="5"/>
  <c r="BA31" i="5"/>
  <c r="BC111" i="5"/>
  <c r="BC118" i="5"/>
  <c r="AZ110" i="5"/>
  <c r="BC85" i="5"/>
  <c r="BB92" i="5"/>
  <c r="BC88" i="5"/>
  <c r="BA116" i="5"/>
  <c r="BB65" i="5"/>
  <c r="BB114" i="5"/>
  <c r="BC89" i="5"/>
  <c r="AY82" i="5"/>
  <c r="BA9" i="5"/>
  <c r="AY93" i="5"/>
  <c r="BA125" i="5"/>
  <c r="AZ118" i="5"/>
  <c r="AL119" i="5"/>
  <c r="BA92" i="5"/>
  <c r="BA88" i="5"/>
  <c r="BC99" i="5"/>
  <c r="BA112" i="5"/>
  <c r="AZ86" i="5"/>
  <c r="AZ49" i="5"/>
  <c r="BC36" i="5"/>
  <c r="AY60" i="5"/>
  <c r="AY11" i="5"/>
  <c r="BB62" i="5"/>
  <c r="BB104" i="5"/>
  <c r="AZ104" i="5"/>
  <c r="AC106" i="5"/>
  <c r="AZ77" i="5"/>
  <c r="BA68" i="5"/>
  <c r="AZ125" i="5"/>
  <c r="BA75" i="5"/>
  <c r="M78" i="5"/>
  <c r="AS78" i="5"/>
  <c r="BB134" i="5"/>
  <c r="BB74" i="5"/>
  <c r="BA66" i="5"/>
  <c r="T101" i="5"/>
  <c r="AZ65" i="5"/>
  <c r="AY17" i="5"/>
  <c r="BC105" i="5"/>
  <c r="BB71" i="5"/>
  <c r="BB9" i="4"/>
  <c r="AZ9" i="5"/>
  <c r="AO106" i="5"/>
  <c r="AY77" i="5"/>
  <c r="AY37" i="5"/>
  <c r="AY133" i="5"/>
  <c r="BA11" i="5"/>
  <c r="AZ9" i="3"/>
  <c r="BB75" i="5"/>
  <c r="BC37" i="5"/>
  <c r="BA133" i="5"/>
  <c r="AY123" i="5"/>
  <c r="BA9" i="3"/>
  <c r="BA128" i="5"/>
  <c r="BC44" i="5"/>
  <c r="AY105" i="5"/>
  <c r="AY61" i="5"/>
  <c r="AY44" i="5"/>
  <c r="AZ11" i="5"/>
  <c r="BA105" i="5"/>
  <c r="BA16" i="5"/>
  <c r="BC43" i="5"/>
  <c r="AE78" i="5"/>
  <c r="BC84" i="5"/>
  <c r="AZ133" i="5"/>
  <c r="BA83" i="5"/>
  <c r="X101" i="5"/>
  <c r="AZ83" i="5"/>
  <c r="R101" i="5"/>
  <c r="AN101" i="5"/>
  <c r="BC73" i="5"/>
  <c r="AZ17" i="5"/>
  <c r="AL136" i="5"/>
  <c r="AI78" i="5"/>
  <c r="BC112" i="5"/>
  <c r="AZ60" i="5"/>
  <c r="I78" i="5"/>
  <c r="AY125" i="5"/>
  <c r="AY112" i="5"/>
  <c r="AY110" i="5"/>
  <c r="AY98" i="5"/>
  <c r="AY68" i="5"/>
  <c r="AY72" i="5"/>
  <c r="AY31" i="5"/>
  <c r="AY58" i="5"/>
  <c r="AY87" i="5"/>
  <c r="BA9" i="4"/>
  <c r="BC9" i="5"/>
  <c r="BC124" i="5"/>
  <c r="AZ123" i="5"/>
  <c r="BB128" i="5"/>
  <c r="BC126" i="5"/>
  <c r="BB125" i="5"/>
  <c r="BA48" i="5"/>
  <c r="BC135" i="5"/>
  <c r="BB118" i="5"/>
  <c r="BA110" i="5"/>
  <c r="AZ67" i="5"/>
  <c r="W78" i="5"/>
  <c r="S78" i="5"/>
  <c r="BA20" i="5"/>
  <c r="AZ20" i="5"/>
  <c r="BC117" i="5"/>
  <c r="BA117" i="5"/>
  <c r="BA84" i="5"/>
  <c r="BC74" i="5"/>
  <c r="G78" i="5"/>
  <c r="AM32" i="5"/>
  <c r="AL32" i="5"/>
  <c r="BB88" i="5"/>
  <c r="BB70" i="5"/>
  <c r="BB133" i="5"/>
  <c r="P101" i="5"/>
  <c r="K101" i="5"/>
  <c r="BC83" i="5"/>
  <c r="BB73" i="5"/>
  <c r="BA73" i="5"/>
  <c r="AY57" i="5"/>
  <c r="F78" i="5"/>
  <c r="BC115" i="5"/>
  <c r="BB98" i="5"/>
  <c r="BB90" i="5"/>
  <c r="AD101" i="5"/>
  <c r="BC96" i="5"/>
  <c r="BB132" i="5"/>
  <c r="BA132" i="5"/>
  <c r="BC114" i="5"/>
  <c r="AZ105" i="5"/>
  <c r="BB97" i="5"/>
  <c r="AV101" i="5"/>
  <c r="BC71" i="5"/>
  <c r="AZ43" i="5"/>
  <c r="BB95" i="5"/>
  <c r="BA69" i="5"/>
  <c r="BA61" i="5"/>
  <c r="AZ94" i="5"/>
  <c r="BC86" i="5"/>
  <c r="BA86" i="5"/>
  <c r="BA82" i="5"/>
  <c r="BC68" i="5"/>
  <c r="BA30" i="5"/>
  <c r="AP101" i="5"/>
  <c r="AG101" i="5"/>
  <c r="H78" i="5"/>
  <c r="BC66" i="5"/>
  <c r="AZ52" i="5"/>
  <c r="AE101" i="5"/>
  <c r="BA44" i="5"/>
  <c r="BC113" i="5"/>
  <c r="AZ96" i="5"/>
  <c r="BC87" i="5"/>
  <c r="BA77" i="5"/>
  <c r="BB31" i="5"/>
  <c r="Z101" i="5"/>
  <c r="BA81" i="5"/>
  <c r="AY117" i="5"/>
  <c r="AY74" i="5"/>
  <c r="AY65" i="5"/>
  <c r="AY53" i="5"/>
  <c r="BC11" i="5"/>
  <c r="AY96" i="5"/>
  <c r="AY62" i="5"/>
  <c r="BC9" i="4"/>
  <c r="AY21" i="5"/>
  <c r="AZ126" i="5"/>
  <c r="AL54" i="5"/>
  <c r="AZ48" i="5"/>
  <c r="AZ135" i="5"/>
  <c r="BC110" i="5"/>
  <c r="BB85" i="5"/>
  <c r="BB59" i="5"/>
  <c r="AP78" i="5"/>
  <c r="Q78" i="5"/>
  <c r="AY20" i="5"/>
  <c r="Z78" i="5"/>
  <c r="BA57" i="5"/>
  <c r="AZ134" i="5"/>
  <c r="AZ117" i="5"/>
  <c r="AZ84" i="5"/>
  <c r="BB37" i="5"/>
  <c r="BA37" i="5"/>
  <c r="AZ29" i="5"/>
  <c r="BC18" i="5"/>
  <c r="AZ88" i="5"/>
  <c r="BC133" i="5"/>
  <c r="BC116" i="5"/>
  <c r="AL101" i="5"/>
  <c r="O101" i="5"/>
  <c r="AV78" i="5"/>
  <c r="AZ115" i="5"/>
  <c r="G101" i="5"/>
  <c r="AZ72" i="5"/>
  <c r="AU78" i="5"/>
  <c r="AY16" i="5"/>
  <c r="BC57" i="5"/>
  <c r="AH78" i="5"/>
  <c r="BC132" i="5"/>
  <c r="AZ114" i="5"/>
  <c r="AK101" i="5"/>
  <c r="AZ71" i="5"/>
  <c r="BA63" i="5"/>
  <c r="BC53" i="5"/>
  <c r="AU101" i="5"/>
  <c r="AT101" i="5"/>
  <c r="BC77" i="5"/>
  <c r="AZ69" i="5"/>
  <c r="AZ61" i="5"/>
  <c r="BC31" i="5"/>
  <c r="BB111" i="5"/>
  <c r="BC49" i="5"/>
  <c r="BC30" i="5"/>
  <c r="AY118" i="5"/>
  <c r="BA85" i="5"/>
  <c r="K78" i="5"/>
  <c r="AZ66" i="5"/>
  <c r="AZ91" i="5"/>
  <c r="AQ101" i="5"/>
  <c r="Y101" i="5"/>
  <c r="BA65" i="5"/>
  <c r="BC63" i="5"/>
  <c r="AA78" i="5"/>
  <c r="AZ112" i="5"/>
  <c r="AR78" i="5"/>
  <c r="BA76" i="5"/>
  <c r="BA60" i="5"/>
  <c r="AY135" i="5"/>
  <c r="AY104" i="5"/>
  <c r="AY73" i="5"/>
  <c r="AY67" i="5"/>
  <c r="AY52" i="5"/>
  <c r="AY64" i="5"/>
  <c r="BB11" i="5"/>
  <c r="AY92" i="5"/>
  <c r="BC21" i="5"/>
  <c r="BB123" i="5"/>
  <c r="BC9" i="3"/>
  <c r="AZ128" i="5"/>
  <c r="BA127" i="5"/>
  <c r="BA126" i="5"/>
  <c r="BB135" i="5"/>
  <c r="BA135" i="5"/>
  <c r="AZ93" i="5"/>
  <c r="AZ85" i="5"/>
  <c r="J101" i="5"/>
  <c r="N78" i="5"/>
  <c r="T78" i="5"/>
  <c r="BC59" i="5"/>
  <c r="BB20" i="5"/>
  <c r="BB117" i="5"/>
  <c r="BC100" i="5"/>
  <c r="BC92" i="5"/>
  <c r="AF101" i="5"/>
  <c r="BB29" i="5"/>
  <c r="AY18" i="5"/>
  <c r="BA70" i="5"/>
  <c r="AZ70" i="5"/>
  <c r="BA42" i="5"/>
  <c r="AZ42" i="5"/>
  <c r="BB91" i="5"/>
  <c r="AY83" i="5"/>
  <c r="W101" i="5"/>
  <c r="S101" i="5"/>
  <c r="V101" i="5"/>
  <c r="H101" i="5"/>
  <c r="BC98" i="5"/>
  <c r="AZ90" i="5"/>
  <c r="BB72" i="5"/>
  <c r="BA72" i="5"/>
  <c r="BB64" i="5"/>
  <c r="AJ78" i="5"/>
  <c r="BC16" i="5"/>
  <c r="BB113" i="5"/>
  <c r="AZ113" i="5"/>
  <c r="BA96" i="5"/>
  <c r="BC58" i="5"/>
  <c r="BB105" i="5"/>
  <c r="BA89" i="5"/>
  <c r="BB63" i="5"/>
  <c r="BB82" i="5"/>
  <c r="AL106" i="5"/>
  <c r="BA104" i="5"/>
  <c r="AZ95" i="5"/>
  <c r="BB69" i="5"/>
  <c r="AG78" i="5"/>
  <c r="AZ50" i="5"/>
  <c r="AY50" i="5"/>
  <c r="AZ31" i="5"/>
  <c r="BB94" i="5"/>
  <c r="BB86" i="5"/>
  <c r="AS101" i="5"/>
  <c r="BC76" i="5"/>
  <c r="AZ68" i="5"/>
  <c r="AO78" i="5"/>
  <c r="BB49" i="5"/>
  <c r="AY66" i="5"/>
  <c r="O78" i="5"/>
  <c r="BA18" i="5"/>
  <c r="BB18" i="5"/>
  <c r="BA52" i="5"/>
  <c r="AZ116" i="5"/>
  <c r="BA99" i="5"/>
  <c r="AZ99" i="5"/>
  <c r="BC91" i="5"/>
  <c r="N101" i="5"/>
  <c r="M101" i="5"/>
  <c r="AZ36" i="5"/>
  <c r="BB17" i="5"/>
  <c r="BA98" i="5"/>
  <c r="BC90" i="5"/>
  <c r="BC64" i="5"/>
  <c r="AZ44" i="5"/>
  <c r="BB96" i="5"/>
  <c r="BA114" i="5"/>
  <c r="BA97" i="5"/>
  <c r="BC97" i="5"/>
  <c r="BB89" i="5"/>
  <c r="AC101" i="5"/>
  <c r="AZ53" i="5"/>
  <c r="BA43" i="5"/>
  <c r="BB81" i="5"/>
  <c r="AB101" i="5"/>
  <c r="BC95" i="5"/>
  <c r="BB87" i="5"/>
  <c r="AI101" i="5"/>
  <c r="BC61" i="5"/>
  <c r="BC50" i="5"/>
  <c r="BA111" i="5"/>
  <c r="BC82" i="5"/>
  <c r="BB68" i="5"/>
  <c r="AZ30" i="5"/>
  <c r="BC128" i="5"/>
  <c r="Y78" i="5"/>
  <c r="BC42" i="5"/>
  <c r="L101" i="5"/>
  <c r="AY134" i="5"/>
  <c r="AY100" i="5"/>
  <c r="AY70" i="5"/>
  <c r="BB124" i="5"/>
  <c r="V78" i="5"/>
  <c r="BA59" i="5"/>
  <c r="X78" i="5"/>
  <c r="BB84" i="5"/>
  <c r="AY127" i="5"/>
  <c r="AY111" i="5"/>
  <c r="AY99" i="5"/>
  <c r="AY88" i="5"/>
  <c r="AY69" i="5"/>
  <c r="AY75" i="5"/>
  <c r="AY43" i="5"/>
  <c r="AY30" i="5"/>
  <c r="AY94" i="5"/>
  <c r="AY63" i="5"/>
  <c r="BA21" i="5"/>
  <c r="AZ21" i="5"/>
  <c r="BA124" i="5"/>
  <c r="AZ127" i="5"/>
  <c r="BB127" i="5"/>
  <c r="BB93" i="5"/>
  <c r="BC67" i="5"/>
  <c r="AQ78" i="5"/>
  <c r="AZ59" i="5"/>
  <c r="R78" i="5"/>
  <c r="BC134" i="5"/>
  <c r="AZ100" i="5"/>
  <c r="AZ92" i="5"/>
  <c r="I101" i="5"/>
  <c r="AZ74" i="5"/>
  <c r="BB66" i="5"/>
  <c r="AZ37" i="5"/>
  <c r="BB42" i="5"/>
  <c r="BA91" i="5"/>
  <c r="BC65" i="5"/>
  <c r="AK78" i="5"/>
  <c r="BC17" i="5"/>
  <c r="BA115" i="5"/>
  <c r="AZ98" i="5"/>
  <c r="BA90" i="5"/>
  <c r="BC72" i="5"/>
  <c r="BA64" i="5"/>
  <c r="BB57" i="5"/>
  <c r="AB78" i="5"/>
  <c r="BB16" i="5"/>
  <c r="BA113" i="5"/>
  <c r="AZ89" i="5"/>
  <c r="AY81" i="5"/>
  <c r="F101" i="5"/>
  <c r="AZ63" i="5"/>
  <c r="BA53" i="5"/>
  <c r="BA62" i="5"/>
  <c r="BC104" i="5"/>
  <c r="BA95" i="5"/>
  <c r="J78" i="5"/>
  <c r="BA50" i="5"/>
  <c r="BA94" i="5"/>
  <c r="BC81" i="5"/>
  <c r="BB60" i="5"/>
  <c r="BC60" i="5"/>
  <c r="AF78" i="5"/>
  <c r="AY49" i="5"/>
  <c r="AH101" i="5"/>
  <c r="BC93" i="5"/>
  <c r="AY126" i="5"/>
  <c r="AY59" i="5"/>
  <c r="BB9" i="5"/>
  <c r="AZ124" i="5"/>
  <c r="BB126" i="5"/>
  <c r="BC75" i="5"/>
  <c r="AL78" i="5"/>
  <c r="AO101" i="5"/>
  <c r="U101" i="5"/>
  <c r="AY115" i="5"/>
  <c r="AY90" i="5"/>
  <c r="AY71" i="5"/>
  <c r="AY85" i="5"/>
  <c r="AY48" i="5"/>
  <c r="AY42" i="5"/>
  <c r="BC127" i="5"/>
  <c r="BC125" i="5"/>
  <c r="L78" i="5"/>
  <c r="BA74" i="5"/>
  <c r="AM78" i="5"/>
  <c r="AY124" i="5"/>
  <c r="AY114" i="5"/>
  <c r="AY95" i="5"/>
  <c r="AY84" i="5"/>
  <c r="AY97" i="5"/>
  <c r="AY76" i="5"/>
  <c r="AY91" i="5"/>
  <c r="AY128" i="5"/>
  <c r="BB21" i="5"/>
  <c r="BC123" i="5"/>
  <c r="BA123" i="5"/>
  <c r="BC48" i="5"/>
  <c r="BB48" i="5"/>
  <c r="BA118" i="5"/>
  <c r="BB110" i="5"/>
  <c r="BA93" i="5"/>
  <c r="AZ75" i="5"/>
  <c r="BB67" i="5"/>
  <c r="BA67" i="5"/>
  <c r="P78" i="5"/>
  <c r="U78" i="5"/>
  <c r="AN78" i="5"/>
  <c r="BC20" i="5"/>
  <c r="AJ101" i="5"/>
  <c r="BA134" i="5"/>
  <c r="BA100" i="5"/>
  <c r="BB100" i="5"/>
  <c r="AD78" i="5"/>
  <c r="BC29" i="5"/>
  <c r="AZ18" i="5"/>
  <c r="BC70" i="5"/>
  <c r="BC52" i="5"/>
  <c r="BB116" i="5"/>
  <c r="BB99" i="5"/>
  <c r="Q101" i="5"/>
  <c r="BB83" i="5"/>
  <c r="AZ73" i="5"/>
  <c r="AC78" i="5"/>
  <c r="AL38" i="5"/>
  <c r="AY36" i="5"/>
  <c r="BB36" i="5"/>
  <c r="BA17" i="5"/>
  <c r="AM101" i="5"/>
  <c r="AZ64" i="5"/>
  <c r="BB58" i="5"/>
  <c r="BB44" i="5"/>
  <c r="AZ16" i="5"/>
  <c r="AZ132" i="5"/>
  <c r="AY89" i="5"/>
  <c r="BA71" i="5"/>
  <c r="AT78" i="5"/>
  <c r="BB53" i="5"/>
  <c r="BB43" i="5"/>
  <c r="AZ62" i="5"/>
  <c r="BC62" i="5"/>
  <c r="BB112" i="5"/>
  <c r="BA87" i="5"/>
  <c r="AA101" i="5"/>
  <c r="BB77" i="5"/>
  <c r="BC69" i="5"/>
  <c r="BB61" i="5"/>
  <c r="BB50" i="5"/>
  <c r="AZ111" i="5"/>
  <c r="AZ76" i="5"/>
  <c r="BB76" i="5"/>
  <c r="BB30" i="5"/>
  <c r="AL129" i="5"/>
  <c r="AP23" i="3"/>
  <c r="AF56" i="3"/>
  <c r="AG56" i="3"/>
  <c r="V56" i="3"/>
  <c r="AP56" i="3"/>
  <c r="S56" i="3"/>
  <c r="AC23" i="3"/>
  <c r="Y23" i="3"/>
  <c r="Q36" i="3"/>
  <c r="AW65" i="3"/>
  <c r="W36" i="3"/>
  <c r="AV36" i="3"/>
  <c r="AY11" i="3"/>
  <c r="AL23" i="3"/>
  <c r="AE23" i="3"/>
  <c r="H23" i="3"/>
  <c r="AL96" i="3"/>
  <c r="AV56" i="3"/>
  <c r="AR56" i="3"/>
  <c r="N56" i="3"/>
  <c r="AN56" i="3"/>
  <c r="K56" i="3"/>
  <c r="T130" i="3"/>
  <c r="I36" i="3"/>
  <c r="M36" i="3"/>
  <c r="AU36" i="3"/>
  <c r="AR36" i="3"/>
  <c r="S36" i="3"/>
  <c r="AN36" i="3"/>
  <c r="AD23" i="3"/>
  <c r="AJ56" i="3"/>
  <c r="AH56" i="3"/>
  <c r="H56" i="3"/>
  <c r="AB56" i="3"/>
  <c r="AU56" i="3"/>
  <c r="AE36" i="3"/>
  <c r="AJ36" i="3"/>
  <c r="K36" i="3"/>
  <c r="AF36" i="3"/>
  <c r="AI23" i="3"/>
  <c r="AW66" i="3"/>
  <c r="Z23" i="3"/>
  <c r="BC11" i="3"/>
  <c r="T23" i="3"/>
  <c r="AU23" i="3"/>
  <c r="AL142" i="3"/>
  <c r="F56" i="3"/>
  <c r="AI56" i="3"/>
  <c r="O56" i="3"/>
  <c r="AO56" i="3"/>
  <c r="L56" i="3"/>
  <c r="Z56" i="3"/>
  <c r="AL116" i="3"/>
  <c r="J23" i="3"/>
  <c r="AL69" i="3"/>
  <c r="AK36" i="3"/>
  <c r="AC36" i="3"/>
  <c r="AT36" i="3"/>
  <c r="T36" i="3"/>
  <c r="AH36" i="3"/>
  <c r="P36" i="3"/>
  <c r="F36" i="3"/>
  <c r="AW128" i="3"/>
  <c r="AS56" i="3"/>
  <c r="W56" i="3"/>
  <c r="AW52" i="3"/>
  <c r="AC56" i="3"/>
  <c r="T56" i="3"/>
  <c r="AL107" i="3"/>
  <c r="AW129" i="3"/>
  <c r="AW127" i="3"/>
  <c r="AF23" i="3"/>
  <c r="K23" i="3"/>
  <c r="S23" i="3"/>
  <c r="AL79" i="3"/>
  <c r="G23" i="3"/>
  <c r="AW67" i="3"/>
  <c r="Y56" i="3"/>
  <c r="X56" i="3"/>
  <c r="AK56" i="3"/>
  <c r="AD56" i="3"/>
  <c r="AT56" i="3"/>
  <c r="R56" i="3"/>
  <c r="AV23" i="3"/>
  <c r="AK23" i="3"/>
  <c r="AJ23" i="3"/>
  <c r="AR23" i="3"/>
  <c r="AL130" i="3"/>
  <c r="O36" i="3"/>
  <c r="G36" i="3"/>
  <c r="AL36" i="3"/>
  <c r="L36" i="3"/>
  <c r="Z36" i="3"/>
  <c r="H36" i="3"/>
  <c r="BB11" i="3"/>
  <c r="AN23" i="3"/>
  <c r="I23" i="3"/>
  <c r="AB23" i="3"/>
  <c r="Q56" i="3"/>
  <c r="P56" i="3"/>
  <c r="AQ56" i="3"/>
  <c r="U56" i="3"/>
  <c r="AM56" i="3"/>
  <c r="J56" i="3"/>
  <c r="AG36" i="3"/>
  <c r="AM36" i="3"/>
  <c r="AD36" i="3"/>
  <c r="AQ36" i="3"/>
  <c r="R36" i="3"/>
  <c r="AS23" i="3"/>
  <c r="BA11" i="3"/>
  <c r="AQ23" i="3"/>
  <c r="AW68" i="3"/>
  <c r="I56" i="3"/>
  <c r="G56" i="3"/>
  <c r="AE56" i="3"/>
  <c r="M56" i="3"/>
  <c r="AA56" i="3"/>
  <c r="Y36" i="3"/>
  <c r="AL85" i="3"/>
  <c r="AS36" i="3"/>
  <c r="V36" i="3"/>
  <c r="AI36" i="3"/>
  <c r="J36" i="3"/>
  <c r="AT23" i="3"/>
  <c r="AL49" i="3"/>
  <c r="F23" i="3"/>
  <c r="M54" i="5"/>
  <c r="F18" i="4"/>
  <c r="AW16" i="4"/>
  <c r="F31" i="4"/>
  <c r="AP66" i="4"/>
  <c r="G31" i="4"/>
  <c r="AS31" i="4"/>
  <c r="I31" i="4"/>
  <c r="AC31" i="4"/>
  <c r="AJ31" i="4"/>
  <c r="AH31" i="4"/>
  <c r="AE31" i="4"/>
  <c r="H31" i="4"/>
  <c r="AU31" i="4"/>
  <c r="AN31" i="4"/>
  <c r="AK31" i="4"/>
  <c r="AI31" i="4"/>
  <c r="Z31" i="4"/>
  <c r="AO31" i="4"/>
  <c r="AU79" i="3"/>
  <c r="M74" i="3"/>
  <c r="T66" i="4"/>
  <c r="G32" i="5"/>
  <c r="AC79" i="3"/>
  <c r="L61" i="3"/>
  <c r="AR61" i="3"/>
  <c r="AO74" i="3"/>
  <c r="AN79" i="3"/>
  <c r="AR79" i="3"/>
  <c r="AA106" i="5"/>
  <c r="Z106" i="5"/>
  <c r="R54" i="5"/>
  <c r="AT106" i="5"/>
  <c r="AO136" i="3"/>
  <c r="AP136" i="3"/>
  <c r="F85" i="3"/>
  <c r="F79" i="3"/>
  <c r="F74" i="3"/>
  <c r="F69" i="3"/>
  <c r="AT45" i="5"/>
  <c r="F61" i="3"/>
  <c r="AB136" i="5"/>
  <c r="H106" i="5"/>
  <c r="AQ106" i="5"/>
  <c r="AH66" i="4"/>
  <c r="H66" i="4"/>
  <c r="AQ66" i="4"/>
  <c r="AS136" i="3"/>
  <c r="AO96" i="3"/>
  <c r="Y74" i="3"/>
  <c r="U74" i="3"/>
  <c r="Q85" i="3"/>
  <c r="K74" i="3"/>
  <c r="R74" i="3"/>
  <c r="T74" i="3"/>
  <c r="Y142" i="3"/>
  <c r="X96" i="3"/>
  <c r="AU106" i="5"/>
  <c r="AP106" i="5"/>
  <c r="K54" i="5"/>
  <c r="Y32" i="5"/>
  <c r="T106" i="5"/>
  <c r="U106" i="5"/>
  <c r="N106" i="5"/>
  <c r="AP32" i="5"/>
  <c r="AP136" i="5"/>
  <c r="AH79" i="3"/>
  <c r="AA79" i="3"/>
  <c r="AR66" i="4"/>
  <c r="F66" i="4"/>
  <c r="N136" i="5"/>
  <c r="AQ136" i="5"/>
  <c r="AP129" i="5"/>
  <c r="AQ129" i="5"/>
  <c r="AP119" i="5"/>
  <c r="AQ119" i="5"/>
  <c r="AP54" i="5"/>
  <c r="AQ54" i="5"/>
  <c r="AQ45" i="5"/>
  <c r="AP45" i="5"/>
  <c r="AP38" i="5"/>
  <c r="AQ38" i="5"/>
  <c r="AQ32" i="5"/>
  <c r="AP142" i="3"/>
  <c r="AO61" i="3"/>
  <c r="AT79" i="3"/>
  <c r="AV79" i="3"/>
  <c r="AM61" i="3"/>
  <c r="AO49" i="3"/>
  <c r="AS74" i="3"/>
  <c r="AU61" i="3"/>
  <c r="G79" i="3"/>
  <c r="AN142" i="3"/>
  <c r="AQ85" i="3"/>
  <c r="AH61" i="3"/>
  <c r="AQ74" i="3"/>
  <c r="AP96" i="3"/>
  <c r="AP74" i="3"/>
  <c r="AP61" i="3"/>
  <c r="AO116" i="3"/>
  <c r="AP107" i="3"/>
  <c r="N85" i="3"/>
  <c r="X85" i="3"/>
  <c r="Q74" i="3"/>
  <c r="L74" i="3"/>
  <c r="AP116" i="3"/>
  <c r="AF79" i="3"/>
  <c r="M85" i="3"/>
  <c r="T85" i="3"/>
  <c r="T96" i="3"/>
  <c r="AP49" i="3"/>
  <c r="AO130" i="3"/>
  <c r="AO69" i="3"/>
  <c r="S142" i="3"/>
  <c r="R85" i="3"/>
  <c r="AO142" i="3"/>
  <c r="AP69" i="3"/>
  <c r="AP130" i="3"/>
  <c r="AO107" i="3"/>
  <c r="I79" i="3"/>
  <c r="AH74" i="3"/>
  <c r="AV74" i="3"/>
  <c r="AC74" i="3"/>
  <c r="AU74" i="3"/>
  <c r="AM66" i="4"/>
  <c r="AF66" i="4"/>
  <c r="AG66" i="4"/>
  <c r="AV66" i="4"/>
  <c r="AQ22" i="5"/>
  <c r="AP22" i="5"/>
  <c r="Q8" i="3"/>
  <c r="U136" i="5"/>
  <c r="Y136" i="5"/>
  <c r="T136" i="5"/>
  <c r="O136" i="5"/>
  <c r="AO66" i="4"/>
  <c r="M66" i="4"/>
  <c r="Q66" i="4"/>
  <c r="V66" i="4"/>
  <c r="U66" i="4"/>
  <c r="R66" i="4"/>
  <c r="AD66" i="4"/>
  <c r="AI66" i="4"/>
  <c r="Y66" i="4"/>
  <c r="K66" i="4"/>
  <c r="X66" i="4"/>
  <c r="P66" i="4"/>
  <c r="S66" i="4"/>
  <c r="N66" i="4"/>
  <c r="W66" i="4"/>
  <c r="O66" i="4"/>
  <c r="AI106" i="5"/>
  <c r="S54" i="5"/>
  <c r="X106" i="5"/>
  <c r="O106" i="5"/>
  <c r="V54" i="5"/>
  <c r="Q106" i="5"/>
  <c r="AW127" i="5"/>
  <c r="AW126" i="5"/>
  <c r="AW115" i="5"/>
  <c r="AW112" i="5"/>
  <c r="AK106" i="5"/>
  <c r="AD106" i="5"/>
  <c r="AH38" i="5"/>
  <c r="X54" i="5"/>
  <c r="Y129" i="5"/>
  <c r="Y119" i="5"/>
  <c r="O119" i="5"/>
  <c r="S119" i="5"/>
  <c r="V45" i="5"/>
  <c r="K38" i="5"/>
  <c r="N38" i="5"/>
  <c r="O38" i="5"/>
  <c r="M38" i="5"/>
  <c r="P38" i="5"/>
  <c r="U119" i="5"/>
  <c r="U45" i="5"/>
  <c r="M32" i="5"/>
  <c r="S32" i="5"/>
  <c r="Y22" i="5"/>
  <c r="AR106" i="5"/>
  <c r="J45" i="5"/>
  <c r="N22" i="5"/>
  <c r="W119" i="5"/>
  <c r="X8" i="4"/>
  <c r="AW37" i="5"/>
  <c r="AW85" i="5"/>
  <c r="J38" i="5"/>
  <c r="J136" i="5"/>
  <c r="AN106" i="5"/>
  <c r="Z38" i="5"/>
  <c r="P54" i="5"/>
  <c r="U54" i="5"/>
  <c r="Q54" i="5"/>
  <c r="M136" i="5"/>
  <c r="W136" i="5"/>
  <c r="V136" i="5"/>
  <c r="U129" i="5"/>
  <c r="Q119" i="5"/>
  <c r="V119" i="5"/>
  <c r="P119" i="5"/>
  <c r="L119" i="5"/>
  <c r="V38" i="5"/>
  <c r="Q38" i="5"/>
  <c r="T38" i="5"/>
  <c r="S106" i="5"/>
  <c r="S45" i="5"/>
  <c r="U32" i="5"/>
  <c r="R32" i="5"/>
  <c r="O32" i="5"/>
  <c r="W22" i="5"/>
  <c r="K106" i="5"/>
  <c r="R45" i="5"/>
  <c r="L22" i="5"/>
  <c r="O45" i="5"/>
  <c r="P45" i="5"/>
  <c r="R129" i="5"/>
  <c r="K129" i="5"/>
  <c r="R119" i="5"/>
  <c r="W54" i="5"/>
  <c r="T32" i="5"/>
  <c r="M45" i="5"/>
  <c r="N129" i="5"/>
  <c r="AW66" i="5"/>
  <c r="AW29" i="5"/>
  <c r="T54" i="5"/>
  <c r="Y54" i="5"/>
  <c r="S136" i="5"/>
  <c r="Q136" i="5"/>
  <c r="T119" i="5"/>
  <c r="X119" i="5"/>
  <c r="Q129" i="5"/>
  <c r="N54" i="5"/>
  <c r="R38" i="5"/>
  <c r="W38" i="5"/>
  <c r="L38" i="5"/>
  <c r="U38" i="5"/>
  <c r="X32" i="5"/>
  <c r="X136" i="5"/>
  <c r="L106" i="5"/>
  <c r="V32" i="5"/>
  <c r="L32" i="5"/>
  <c r="M22" i="5"/>
  <c r="M106" i="5"/>
  <c r="N45" i="5"/>
  <c r="Q22" i="5"/>
  <c r="T45" i="5"/>
  <c r="Q45" i="5"/>
  <c r="K45" i="5"/>
  <c r="V129" i="5"/>
  <c r="O129" i="5"/>
  <c r="T129" i="5"/>
  <c r="S22" i="5"/>
  <c r="Y45" i="5"/>
  <c r="K22" i="5"/>
  <c r="W45" i="5"/>
  <c r="M129" i="5"/>
  <c r="N119" i="5"/>
  <c r="AW75" i="5"/>
  <c r="AW51" i="5"/>
  <c r="AW116" i="5"/>
  <c r="AW84" i="5"/>
  <c r="J106" i="5"/>
  <c r="L54" i="5"/>
  <c r="P136" i="5"/>
  <c r="R136" i="5"/>
  <c r="S129" i="5"/>
  <c r="K119" i="5"/>
  <c r="M119" i="5"/>
  <c r="O54" i="5"/>
  <c r="P129" i="5"/>
  <c r="S38" i="5"/>
  <c r="Y38" i="5"/>
  <c r="X38" i="5"/>
  <c r="L136" i="5"/>
  <c r="W129" i="5"/>
  <c r="P106" i="5"/>
  <c r="W106" i="5"/>
  <c r="K32" i="5"/>
  <c r="N32" i="5"/>
  <c r="W32" i="5"/>
  <c r="V22" i="5"/>
  <c r="R22" i="5"/>
  <c r="O22" i="5"/>
  <c r="T22" i="5"/>
  <c r="R106" i="5"/>
  <c r="V106" i="5"/>
  <c r="U22" i="5"/>
  <c r="X22" i="5"/>
  <c r="P22" i="5"/>
  <c r="L45" i="5"/>
  <c r="X45" i="5"/>
  <c r="K136" i="5"/>
  <c r="X129" i="5"/>
  <c r="L129" i="5"/>
  <c r="Q32" i="5"/>
  <c r="P32" i="5"/>
  <c r="AW58" i="5"/>
  <c r="AW36" i="5"/>
  <c r="AW124" i="5"/>
  <c r="AW111" i="5"/>
  <c r="AW118" i="5"/>
  <c r="AW100" i="5"/>
  <c r="AW110" i="5"/>
  <c r="AW90" i="5"/>
  <c r="AW73" i="5"/>
  <c r="AW97" i="5"/>
  <c r="AW65" i="5"/>
  <c r="AW76" i="5"/>
  <c r="AW17" i="5"/>
  <c r="AW96" i="5"/>
  <c r="AW20" i="5"/>
  <c r="AW94" i="5"/>
  <c r="AW133" i="5"/>
  <c r="AV32" i="5"/>
  <c r="AW74" i="5"/>
  <c r="AW135" i="5"/>
  <c r="AW99" i="5"/>
  <c r="AW89" i="5"/>
  <c r="AW87" i="5"/>
  <c r="AW93" i="5"/>
  <c r="AW77" i="5"/>
  <c r="AW86" i="5"/>
  <c r="AW64" i="5"/>
  <c r="AW11" i="5"/>
  <c r="AW81" i="5"/>
  <c r="AW62" i="5"/>
  <c r="AB32" i="5"/>
  <c r="AW82" i="5"/>
  <c r="AP8" i="3"/>
  <c r="AW63" i="5"/>
  <c r="AW123" i="5"/>
  <c r="AW114" i="5"/>
  <c r="AW117" i="5"/>
  <c r="AW98" i="5"/>
  <c r="AW70" i="5"/>
  <c r="AW67" i="5"/>
  <c r="AW125" i="5"/>
  <c r="AW113" i="5"/>
  <c r="AW95" i="5"/>
  <c r="AW88" i="5"/>
  <c r="AW83" i="5"/>
  <c r="AW69" i="5"/>
  <c r="AW68" i="5"/>
  <c r="AW71" i="5"/>
  <c r="AW72" i="5"/>
  <c r="AW49" i="5"/>
  <c r="AW60" i="5"/>
  <c r="AW92" i="5"/>
  <c r="AW109" i="5"/>
  <c r="AW44" i="5"/>
  <c r="AW57" i="5"/>
  <c r="AW91" i="5"/>
  <c r="AW128" i="5"/>
  <c r="AQ142" i="3"/>
  <c r="O142" i="3"/>
  <c r="M142" i="3"/>
  <c r="V142" i="3"/>
  <c r="Q136" i="3"/>
  <c r="AC130" i="3"/>
  <c r="AQ130" i="3"/>
  <c r="AN130" i="3"/>
  <c r="O130" i="3"/>
  <c r="M116" i="3"/>
  <c r="U116" i="3"/>
  <c r="AN116" i="3"/>
  <c r="AQ116" i="3"/>
  <c r="W116" i="3"/>
  <c r="K116" i="3"/>
  <c r="X116" i="3"/>
  <c r="AN107" i="3"/>
  <c r="K107" i="3"/>
  <c r="U107" i="3"/>
  <c r="AQ107" i="3"/>
  <c r="T107" i="3"/>
  <c r="R107" i="3"/>
  <c r="Y107" i="3"/>
  <c r="P107" i="3"/>
  <c r="M107" i="3"/>
  <c r="S96" i="3"/>
  <c r="N96" i="3"/>
  <c r="S85" i="3"/>
  <c r="V85" i="3"/>
  <c r="Y85" i="3"/>
  <c r="K85" i="3"/>
  <c r="L85" i="3"/>
  <c r="U79" i="3"/>
  <c r="O74" i="3"/>
  <c r="P74" i="3"/>
  <c r="N74" i="3"/>
  <c r="W69" i="3"/>
  <c r="X69" i="3"/>
  <c r="N69" i="3"/>
  <c r="AS61" i="3"/>
  <c r="AQ61" i="3"/>
  <c r="AN61" i="3"/>
  <c r="S61" i="3"/>
  <c r="T61" i="3"/>
  <c r="AQ49" i="3"/>
  <c r="M49" i="3"/>
  <c r="AN49" i="3"/>
  <c r="AR49" i="3"/>
  <c r="L49" i="3"/>
  <c r="AJ66" i="4"/>
  <c r="AO8" i="3"/>
  <c r="R49" i="3"/>
  <c r="P136" i="3"/>
  <c r="T136" i="3"/>
  <c r="T79" i="3"/>
  <c r="K61" i="3"/>
  <c r="W130" i="3"/>
  <c r="S69" i="3"/>
  <c r="N107" i="3"/>
  <c r="V107" i="3"/>
  <c r="Q107" i="3"/>
  <c r="T116" i="3"/>
  <c r="O116" i="3"/>
  <c r="P116" i="3"/>
  <c r="P85" i="3"/>
  <c r="W85" i="3"/>
  <c r="W74" i="3"/>
  <c r="X74" i="3"/>
  <c r="V74" i="3"/>
  <c r="P96" i="3"/>
  <c r="U142" i="3"/>
  <c r="R142" i="3"/>
  <c r="O96" i="3"/>
  <c r="Q49" i="3"/>
  <c r="V49" i="3"/>
  <c r="T49" i="3"/>
  <c r="K136" i="3"/>
  <c r="U136" i="3"/>
  <c r="R136" i="3"/>
  <c r="W136" i="3"/>
  <c r="P69" i="3"/>
  <c r="L69" i="3"/>
  <c r="Q79" i="3"/>
  <c r="K79" i="3"/>
  <c r="V79" i="3"/>
  <c r="S79" i="3"/>
  <c r="R69" i="3"/>
  <c r="V61" i="3"/>
  <c r="M61" i="3"/>
  <c r="O61" i="3"/>
  <c r="Y130" i="3"/>
  <c r="S130" i="3"/>
  <c r="Y79" i="3"/>
  <c r="S107" i="3"/>
  <c r="W107" i="3"/>
  <c r="L107" i="3"/>
  <c r="X107" i="3"/>
  <c r="T142" i="3"/>
  <c r="V116" i="3"/>
  <c r="L116" i="3"/>
  <c r="O85" i="3"/>
  <c r="M96" i="3"/>
  <c r="U96" i="3"/>
  <c r="N142" i="3"/>
  <c r="Q142" i="3"/>
  <c r="L142" i="3"/>
  <c r="P130" i="3"/>
  <c r="Q96" i="3"/>
  <c r="U85" i="3"/>
  <c r="Y69" i="3"/>
  <c r="S49" i="3"/>
  <c r="W49" i="3"/>
  <c r="X49" i="3"/>
  <c r="Y136" i="3"/>
  <c r="M136" i="3"/>
  <c r="V136" i="3"/>
  <c r="S136" i="3"/>
  <c r="O69" i="3"/>
  <c r="U69" i="3"/>
  <c r="R96" i="3"/>
  <c r="W79" i="3"/>
  <c r="R79" i="3"/>
  <c r="N79" i="3"/>
  <c r="P79" i="3"/>
  <c r="Q69" i="3"/>
  <c r="N61" i="3"/>
  <c r="W61" i="3"/>
  <c r="U61" i="3"/>
  <c r="Y61" i="3"/>
  <c r="K130" i="3"/>
  <c r="Q130" i="3"/>
  <c r="S116" i="3"/>
  <c r="Y49" i="3"/>
  <c r="O49" i="3"/>
  <c r="K69" i="3"/>
  <c r="T69" i="3"/>
  <c r="N136" i="3"/>
  <c r="N130" i="3"/>
  <c r="O107" i="3"/>
  <c r="P142" i="3"/>
  <c r="X130" i="3"/>
  <c r="Y116" i="3"/>
  <c r="N116" i="3"/>
  <c r="Q116" i="3"/>
  <c r="R116" i="3"/>
  <c r="V130" i="3"/>
  <c r="Y96" i="3"/>
  <c r="W96" i="3"/>
  <c r="L96" i="3"/>
  <c r="V96" i="3"/>
  <c r="W142" i="3"/>
  <c r="X142" i="3"/>
  <c r="L130" i="3"/>
  <c r="K96" i="3"/>
  <c r="N49" i="3"/>
  <c r="K49" i="3"/>
  <c r="U49" i="3"/>
  <c r="P49" i="3"/>
  <c r="L136" i="3"/>
  <c r="X136" i="3"/>
  <c r="O136" i="3"/>
  <c r="L79" i="3"/>
  <c r="O79" i="3"/>
  <c r="M79" i="3"/>
  <c r="X79" i="3"/>
  <c r="P61" i="3"/>
  <c r="R61" i="3"/>
  <c r="AZ61" i="3" s="1"/>
  <c r="X61" i="3"/>
  <c r="Q61" i="3"/>
  <c r="M130" i="3"/>
  <c r="U130" i="3"/>
  <c r="R130" i="3"/>
  <c r="K142" i="3"/>
  <c r="V69" i="3"/>
  <c r="M69" i="3"/>
  <c r="AR74" i="3"/>
  <c r="AD61" i="3"/>
  <c r="AD79" i="3"/>
  <c r="H142" i="3"/>
  <c r="AB74" i="3"/>
  <c r="AH69" i="3"/>
  <c r="Z136" i="3"/>
  <c r="AB96" i="3"/>
  <c r="AK136" i="3"/>
  <c r="AC136" i="3"/>
  <c r="AF96" i="3"/>
  <c r="AJ85" i="3"/>
  <c r="AA85" i="3"/>
  <c r="AK79" i="3"/>
  <c r="H79" i="3"/>
  <c r="AS79" i="3"/>
  <c r="AJ79" i="3"/>
  <c r="G74" i="3"/>
  <c r="AC66" i="4"/>
  <c r="Z66" i="4"/>
  <c r="AS66" i="4"/>
  <c r="AW134" i="5"/>
  <c r="AJ136" i="5"/>
  <c r="AT136" i="5"/>
  <c r="AW132" i="5"/>
  <c r="AV136" i="5"/>
  <c r="AW122" i="5"/>
  <c r="F106" i="5"/>
  <c r="AW104" i="5"/>
  <c r="AW105" i="5"/>
  <c r="AW59" i="5"/>
  <c r="AW61" i="5"/>
  <c r="AW50" i="5"/>
  <c r="AW53" i="5"/>
  <c r="AW48" i="5"/>
  <c r="AW52" i="5"/>
  <c r="AW43" i="5"/>
  <c r="AW42" i="5"/>
  <c r="AW41" i="5"/>
  <c r="AG38" i="5"/>
  <c r="AW35" i="5"/>
  <c r="AV38" i="5"/>
  <c r="G38" i="5"/>
  <c r="H38" i="5"/>
  <c r="AW31" i="5"/>
  <c r="AW30" i="5"/>
  <c r="AG32" i="5"/>
  <c r="AW15" i="5"/>
  <c r="AW18" i="5"/>
  <c r="AW16" i="5"/>
  <c r="AW21" i="5"/>
  <c r="R8" i="4"/>
  <c r="N8" i="4"/>
  <c r="Q8" i="4"/>
  <c r="L8" i="4"/>
  <c r="K8" i="4"/>
  <c r="M8" i="4"/>
  <c r="S8" i="4"/>
  <c r="P8" i="4"/>
  <c r="T8" i="4"/>
  <c r="O8" i="4"/>
  <c r="Y8" i="4"/>
  <c r="AF45" i="5"/>
  <c r="AM22" i="5"/>
  <c r="AO54" i="5"/>
  <c r="AM54" i="5"/>
  <c r="AM106" i="5"/>
  <c r="AJ38" i="5"/>
  <c r="H22" i="5"/>
  <c r="W8" i="4"/>
  <c r="AE8" i="4"/>
  <c r="U8" i="4"/>
  <c r="V8" i="4"/>
  <c r="AW15" i="3"/>
  <c r="AC96" i="3"/>
  <c r="AF74" i="3"/>
  <c r="J74" i="3"/>
  <c r="H74" i="3"/>
  <c r="AG74" i="3"/>
  <c r="AC61" i="3"/>
  <c r="Z79" i="3"/>
  <c r="AD142" i="3"/>
  <c r="G61" i="3"/>
  <c r="AF61" i="3"/>
  <c r="AR136" i="3"/>
  <c r="AB79" i="3"/>
  <c r="AR130" i="3"/>
  <c r="Z61" i="3"/>
  <c r="AG61" i="3"/>
  <c r="F45" i="5"/>
  <c r="N8" i="3"/>
  <c r="S8" i="3"/>
  <c r="L8" i="3"/>
  <c r="U8" i="3"/>
  <c r="M8" i="3"/>
  <c r="R8" i="3"/>
  <c r="T8" i="3"/>
  <c r="O8" i="3"/>
  <c r="P8" i="3"/>
  <c r="K8" i="3"/>
  <c r="AG79" i="3"/>
  <c r="J96" i="3"/>
  <c r="AQ79" i="3"/>
  <c r="AM79" i="3"/>
  <c r="J79" i="3"/>
  <c r="H69" i="3"/>
  <c r="F116" i="3"/>
  <c r="AM74" i="3"/>
  <c r="AK74" i="3"/>
  <c r="AK61" i="3"/>
  <c r="AJ61" i="3"/>
  <c r="F107" i="3"/>
  <c r="AC136" i="5"/>
  <c r="AK136" i="5"/>
  <c r="AT119" i="5"/>
  <c r="H54" i="5"/>
  <c r="AI54" i="5"/>
  <c r="AU54" i="5"/>
  <c r="AD54" i="5"/>
  <c r="AT54" i="5"/>
  <c r="AH54" i="5"/>
  <c r="AO45" i="5"/>
  <c r="AU45" i="5"/>
  <c r="AR45" i="5"/>
  <c r="F38" i="5"/>
  <c r="AF38" i="5"/>
  <c r="AD38" i="5"/>
  <c r="AS38" i="5"/>
  <c r="AF32" i="5"/>
  <c r="AU32" i="5"/>
  <c r="AN136" i="5"/>
  <c r="AR136" i="5"/>
  <c r="AU136" i="5"/>
  <c r="AE136" i="5"/>
  <c r="AG136" i="5"/>
  <c r="G136" i="5"/>
  <c r="AN129" i="5"/>
  <c r="AI129" i="5"/>
  <c r="Z129" i="5"/>
  <c r="AS129" i="5"/>
  <c r="AF119" i="5"/>
  <c r="AA119" i="5"/>
  <c r="AS106" i="5"/>
  <c r="AH106" i="5"/>
  <c r="AA8" i="5"/>
  <c r="AA54" i="5"/>
  <c r="AN54" i="5"/>
  <c r="I54" i="5"/>
  <c r="AB54" i="5"/>
  <c r="AJ45" i="5"/>
  <c r="AM45" i="5"/>
  <c r="AC45" i="5"/>
  <c r="AN45" i="5"/>
  <c r="AB45" i="5"/>
  <c r="AK38" i="5"/>
  <c r="AO38" i="5"/>
  <c r="AR38" i="5"/>
  <c r="AM38" i="5"/>
  <c r="AT38" i="5"/>
  <c r="AB38" i="5"/>
  <c r="AU38" i="5"/>
  <c r="AC38" i="5"/>
  <c r="AN32" i="5"/>
  <c r="AA32" i="5"/>
  <c r="Z32" i="5"/>
  <c r="F32" i="5"/>
  <c r="H32" i="5"/>
  <c r="V8" i="3"/>
  <c r="AC22" i="5"/>
  <c r="G22" i="5"/>
  <c r="AT22" i="5"/>
  <c r="AR22" i="5"/>
  <c r="AD22" i="5"/>
  <c r="AV22" i="5"/>
  <c r="AK22" i="5"/>
  <c r="F22" i="5"/>
  <c r="AH22" i="5"/>
  <c r="AE66" i="4"/>
  <c r="AK66" i="4"/>
  <c r="AJ8" i="4"/>
  <c r="AA66" i="4"/>
  <c r="AT66" i="4"/>
  <c r="AN66" i="4"/>
  <c r="I66" i="4"/>
  <c r="AB66" i="4"/>
  <c r="AW52" i="4"/>
  <c r="AW58" i="4"/>
  <c r="AW55" i="4"/>
  <c r="AW60" i="4"/>
  <c r="AW59" i="4"/>
  <c r="AW57" i="4"/>
  <c r="AW53" i="4"/>
  <c r="AW56" i="4"/>
  <c r="AB8" i="3"/>
  <c r="AW26" i="4"/>
  <c r="AW23" i="4"/>
  <c r="AW25" i="4"/>
  <c r="AW21" i="4"/>
  <c r="AW22" i="4"/>
  <c r="AW27" i="4"/>
  <c r="AW29" i="4"/>
  <c r="AW30" i="4"/>
  <c r="AW11" i="4"/>
  <c r="AS142" i="3"/>
  <c r="AH136" i="3"/>
  <c r="AD136" i="3"/>
  <c r="H116" i="3"/>
  <c r="AK96" i="3"/>
  <c r="AT85" i="3"/>
  <c r="H85" i="3"/>
  <c r="AH85" i="3"/>
  <c r="Z74" i="3"/>
  <c r="AN74" i="3"/>
  <c r="AG69" i="3"/>
  <c r="AV61" i="3"/>
  <c r="AW140" i="3"/>
  <c r="Z142" i="3"/>
  <c r="AG136" i="3"/>
  <c r="AF130" i="3"/>
  <c r="AS130" i="3"/>
  <c r="AV130" i="3"/>
  <c r="AG130" i="3"/>
  <c r="AK130" i="3"/>
  <c r="AF116" i="3"/>
  <c r="AT116" i="3"/>
  <c r="AA116" i="3"/>
  <c r="Z8" i="3"/>
  <c r="G107" i="3"/>
  <c r="AG96" i="3"/>
  <c r="Z96" i="3"/>
  <c r="AS96" i="3"/>
  <c r="AU96" i="3"/>
  <c r="AD96" i="3"/>
  <c r="AR96" i="3"/>
  <c r="F96" i="3"/>
  <c r="H96" i="3"/>
  <c r="AH96" i="3"/>
  <c r="AT96" i="3"/>
  <c r="AF85" i="3"/>
  <c r="AI85" i="3"/>
  <c r="AM85" i="3"/>
  <c r="Z85" i="3"/>
  <c r="AS85" i="3"/>
  <c r="AE79" i="3"/>
  <c r="AJ74" i="3"/>
  <c r="AD74" i="3"/>
  <c r="AQ69" i="3"/>
  <c r="AJ69" i="3"/>
  <c r="AB61" i="3"/>
  <c r="AE61" i="3"/>
  <c r="J61" i="3"/>
  <c r="AQ8" i="3"/>
  <c r="AS8" i="3"/>
  <c r="AJ8" i="3"/>
  <c r="AD116" i="3"/>
  <c r="AT107" i="3"/>
  <c r="AD107" i="3"/>
  <c r="AM136" i="3"/>
  <c r="AD130" i="3"/>
  <c r="AH116" i="3"/>
  <c r="AV96" i="3"/>
  <c r="AW64" i="3"/>
  <c r="AU136" i="3"/>
  <c r="AF136" i="3"/>
  <c r="AJ116" i="3"/>
  <c r="AJ96" i="3"/>
  <c r="AM96" i="3"/>
  <c r="AW28" i="3"/>
  <c r="AW27" i="3"/>
  <c r="J85" i="3"/>
  <c r="AW101" i="3"/>
  <c r="AF107" i="3"/>
  <c r="AK85" i="3"/>
  <c r="AD69" i="3"/>
  <c r="AW26" i="3"/>
  <c r="AC69" i="3"/>
  <c r="I61" i="3"/>
  <c r="AW55" i="3"/>
  <c r="AR69" i="3"/>
  <c r="AT130" i="3"/>
  <c r="AJ142" i="3"/>
  <c r="AV136" i="3"/>
  <c r="J69" i="3"/>
  <c r="AW48" i="3"/>
  <c r="H130" i="3"/>
  <c r="AW113" i="3"/>
  <c r="AF142" i="3"/>
  <c r="AM116" i="3"/>
  <c r="AW103" i="3"/>
  <c r="AR107" i="3"/>
  <c r="AW93" i="3"/>
  <c r="AW83" i="3"/>
  <c r="AW73" i="3"/>
  <c r="AE69" i="3"/>
  <c r="AN96" i="3"/>
  <c r="AA74" i="3"/>
  <c r="AM69" i="3"/>
  <c r="G69" i="3"/>
  <c r="AW54" i="3"/>
  <c r="AW30" i="3"/>
  <c r="AW45" i="3"/>
  <c r="AW94" i="3"/>
  <c r="AR142" i="3"/>
  <c r="AF69" i="3"/>
  <c r="AV116" i="3"/>
  <c r="AB107" i="3"/>
  <c r="AB142" i="3"/>
  <c r="G136" i="3"/>
  <c r="G130" i="3"/>
  <c r="AU142" i="3"/>
  <c r="AV69" i="3"/>
  <c r="I85" i="3"/>
  <c r="H136" i="3"/>
  <c r="AW115" i="3"/>
  <c r="J116" i="3"/>
  <c r="Z130" i="3"/>
  <c r="AW114" i="3"/>
  <c r="Z116" i="3"/>
  <c r="AS116" i="3"/>
  <c r="AW60" i="3"/>
  <c r="AJ136" i="3"/>
  <c r="AW112" i="3"/>
  <c r="AB116" i="3"/>
  <c r="AW53" i="3"/>
  <c r="AW35" i="3"/>
  <c r="AE74" i="3"/>
  <c r="AW46" i="3"/>
  <c r="AK69" i="3"/>
  <c r="AN69" i="3"/>
  <c r="Z69" i="3"/>
  <c r="AS69" i="3"/>
  <c r="AW110" i="3"/>
  <c r="H61" i="3"/>
  <c r="AW84" i="3"/>
  <c r="AW47" i="3"/>
  <c r="J8" i="3"/>
  <c r="AT142" i="3"/>
  <c r="AM142" i="3"/>
  <c r="AH142" i="3"/>
  <c r="AT136" i="3"/>
  <c r="J142" i="3"/>
  <c r="AS8" i="5"/>
  <c r="AH8" i="5"/>
  <c r="Z8" i="5"/>
  <c r="H8" i="5"/>
  <c r="AJ8" i="5"/>
  <c r="AO8" i="5"/>
  <c r="AM8" i="5"/>
  <c r="AD8" i="5"/>
  <c r="V8" i="5"/>
  <c r="J8" i="5"/>
  <c r="AK8" i="5"/>
  <c r="U8" i="5"/>
  <c r="AN8" i="4"/>
  <c r="AW19" i="3"/>
  <c r="AM8" i="4"/>
  <c r="AU8" i="3"/>
  <c r="AR8" i="3"/>
  <c r="AA8" i="3"/>
  <c r="G8" i="3"/>
  <c r="I8" i="3"/>
  <c r="AI8" i="3"/>
  <c r="AV8" i="3"/>
  <c r="X8" i="3"/>
  <c r="AE8" i="3"/>
  <c r="AF8" i="3"/>
  <c r="AM8" i="3"/>
  <c r="W8" i="3"/>
  <c r="AW17" i="3"/>
  <c r="AW22" i="3"/>
  <c r="AW21" i="3"/>
  <c r="AW20" i="3"/>
  <c r="AW16" i="3"/>
  <c r="AH8" i="3"/>
  <c r="H8" i="3"/>
  <c r="AK8" i="3"/>
  <c r="AG8" i="3"/>
  <c r="AE8" i="5"/>
  <c r="AN8" i="3"/>
  <c r="Y8" i="3"/>
  <c r="AT8" i="3"/>
  <c r="AD8" i="3"/>
  <c r="AC8" i="3"/>
  <c r="Z136" i="5"/>
  <c r="AJ129" i="5"/>
  <c r="AB119" i="5"/>
  <c r="AK54" i="5"/>
  <c r="AD45" i="5"/>
  <c r="AE38" i="5"/>
  <c r="I32" i="5"/>
  <c r="AW65" i="4"/>
  <c r="AW134" i="3"/>
  <c r="AF136" i="5"/>
  <c r="F136" i="5"/>
  <c r="AI136" i="5"/>
  <c r="I136" i="5"/>
  <c r="AM136" i="5"/>
  <c r="AO129" i="5"/>
  <c r="AT129" i="5"/>
  <c r="AU129" i="5"/>
  <c r="AC129" i="5"/>
  <c r="AV129" i="5"/>
  <c r="AD129" i="5"/>
  <c r="AR119" i="5"/>
  <c r="J119" i="5"/>
  <c r="AD119" i="5"/>
  <c r="AU119" i="5"/>
  <c r="AF106" i="5"/>
  <c r="AV119" i="5"/>
  <c r="AK119" i="5"/>
  <c r="AI45" i="5"/>
  <c r="I45" i="5"/>
  <c r="Z54" i="5"/>
  <c r="AR54" i="5"/>
  <c r="AS45" i="5"/>
  <c r="Z45" i="5"/>
  <c r="AT32" i="5"/>
  <c r="AO22" i="5"/>
  <c r="I22" i="5"/>
  <c r="AR32" i="5"/>
  <c r="J32" i="5"/>
  <c r="AD32" i="5"/>
  <c r="AG22" i="5"/>
  <c r="AI38" i="5"/>
  <c r="AI32" i="5"/>
  <c r="AF22" i="5"/>
  <c r="AI142" i="3"/>
  <c r="I142" i="3"/>
  <c r="AA136" i="3"/>
  <c r="AA130" i="3"/>
  <c r="AJ22" i="5"/>
  <c r="AE107" i="3"/>
  <c r="E49" i="4"/>
  <c r="AI8" i="4"/>
  <c r="I8" i="4"/>
  <c r="AH107" i="3"/>
  <c r="AW111" i="3"/>
  <c r="AK107" i="3"/>
  <c r="AT69" i="3"/>
  <c r="AA69" i="3"/>
  <c r="AF8" i="4"/>
  <c r="G142" i="3"/>
  <c r="AB136" i="3"/>
  <c r="AW135" i="3"/>
  <c r="G85" i="3"/>
  <c r="AT74" i="3"/>
  <c r="AU8" i="4"/>
  <c r="AF8" i="5"/>
  <c r="X8" i="5"/>
  <c r="I8" i="5"/>
  <c r="H107" i="3"/>
  <c r="AE85" i="3"/>
  <c r="AN8" i="5"/>
  <c r="AW126" i="3"/>
  <c r="F130" i="3"/>
  <c r="AI96" i="3"/>
  <c r="AC85" i="3"/>
  <c r="I74" i="3"/>
  <c r="AH8" i="4"/>
  <c r="AV142" i="3"/>
  <c r="AT49" i="3"/>
  <c r="AS8" i="4"/>
  <c r="AV85" i="3"/>
  <c r="AT61" i="3"/>
  <c r="AW59" i="3"/>
  <c r="AV8" i="4"/>
  <c r="AR8" i="5"/>
  <c r="AC8" i="4"/>
  <c r="Y8" i="5"/>
  <c r="AC116" i="3"/>
  <c r="J107" i="3"/>
  <c r="AW44" i="3"/>
  <c r="AW102" i="3"/>
  <c r="J49" i="3"/>
  <c r="AJ49" i="3"/>
  <c r="G49" i="3"/>
  <c r="AG49" i="3"/>
  <c r="H49" i="3"/>
  <c r="AH49" i="3"/>
  <c r="AW77" i="3"/>
  <c r="AS136" i="5"/>
  <c r="AR129" i="5"/>
  <c r="AS119" i="5"/>
  <c r="AC119" i="5"/>
  <c r="F54" i="5"/>
  <c r="AS32" i="5"/>
  <c r="AN22" i="5"/>
  <c r="AO32" i="5"/>
  <c r="AE136" i="3"/>
  <c r="AI107" i="3"/>
  <c r="AW92" i="3"/>
  <c r="AB69" i="3"/>
  <c r="F49" i="3"/>
  <c r="AF49" i="3"/>
  <c r="AC49" i="3"/>
  <c r="AV49" i="3"/>
  <c r="AD49" i="3"/>
  <c r="AW43" i="3"/>
  <c r="AH136" i="5"/>
  <c r="H136" i="5"/>
  <c r="F129" i="5"/>
  <c r="I129" i="5"/>
  <c r="J129" i="5"/>
  <c r="G129" i="5"/>
  <c r="AG129" i="5"/>
  <c r="H129" i="5"/>
  <c r="AH129" i="5"/>
  <c r="AJ119" i="5"/>
  <c r="H119" i="5"/>
  <c r="AH119" i="5"/>
  <c r="AO119" i="5"/>
  <c r="I119" i="5"/>
  <c r="AN119" i="5"/>
  <c r="G119" i="5"/>
  <c r="AE45" i="5"/>
  <c r="AS54" i="5"/>
  <c r="J54" i="5"/>
  <c r="AC54" i="5"/>
  <c r="AV54" i="5"/>
  <c r="AV45" i="5"/>
  <c r="AK32" i="5"/>
  <c r="AI22" i="5"/>
  <c r="AJ32" i="5"/>
  <c r="AH32" i="5"/>
  <c r="AB22" i="5"/>
  <c r="AG45" i="5"/>
  <c r="AA38" i="5"/>
  <c r="AC32" i="5"/>
  <c r="AA22" i="5"/>
  <c r="AE142" i="3"/>
  <c r="AQ136" i="3"/>
  <c r="AI116" i="3"/>
  <c r="I116" i="3"/>
  <c r="AE22" i="5"/>
  <c r="AW51" i="4"/>
  <c r="AW64" i="4"/>
  <c r="AW54" i="4"/>
  <c r="AA107" i="3"/>
  <c r="AH130" i="3"/>
  <c r="AW28" i="4"/>
  <c r="AG107" i="3"/>
  <c r="AW95" i="3"/>
  <c r="AI79" i="3"/>
  <c r="AQ96" i="3"/>
  <c r="AR85" i="3"/>
  <c r="AU8" i="5"/>
  <c r="AB8" i="4"/>
  <c r="AT8" i="5"/>
  <c r="AD85" i="3"/>
  <c r="AW82" i="3"/>
  <c r="AW18" i="3"/>
  <c r="W8" i="5"/>
  <c r="AG142" i="3"/>
  <c r="AU130" i="3"/>
  <c r="AJ130" i="3"/>
  <c r="AB130" i="3"/>
  <c r="J130" i="3"/>
  <c r="AA96" i="3"/>
  <c r="AI74" i="3"/>
  <c r="AW34" i="3"/>
  <c r="AC142" i="3"/>
  <c r="AA49" i="3"/>
  <c r="AD8" i="4"/>
  <c r="AW100" i="3"/>
  <c r="AA61" i="3"/>
  <c r="AV8" i="5"/>
  <c r="AG8" i="4"/>
  <c r="AC8" i="5"/>
  <c r="G8" i="4"/>
  <c r="AR116" i="3"/>
  <c r="AU107" i="3"/>
  <c r="AI49" i="3"/>
  <c r="AW106" i="3"/>
  <c r="AK49" i="3"/>
  <c r="AM49" i="3"/>
  <c r="AF129" i="5"/>
  <c r="Z119" i="5"/>
  <c r="AE54" i="5"/>
  <c r="AE130" i="3"/>
  <c r="J22" i="5"/>
  <c r="I107" i="3"/>
  <c r="AM107" i="3"/>
  <c r="AW141" i="3"/>
  <c r="F142" i="3"/>
  <c r="AW78" i="3"/>
  <c r="AW72" i="3"/>
  <c r="G116" i="3"/>
  <c r="AE49" i="3"/>
  <c r="AG116" i="3"/>
  <c r="AW105" i="3"/>
  <c r="AO136" i="5"/>
  <c r="AA136" i="5"/>
  <c r="AD136" i="5"/>
  <c r="AA129" i="5"/>
  <c r="AB129" i="5"/>
  <c r="AK129" i="5"/>
  <c r="AM129" i="5"/>
  <c r="AE119" i="5"/>
  <c r="AM119" i="5"/>
  <c r="AI119" i="5"/>
  <c r="AE129" i="5"/>
  <c r="AG119" i="5"/>
  <c r="F119" i="5"/>
  <c r="G106" i="5"/>
  <c r="AG106" i="5"/>
  <c r="I106" i="5"/>
  <c r="AF54" i="5"/>
  <c r="AA45" i="5"/>
  <c r="AJ54" i="5"/>
  <c r="G54" i="5"/>
  <c r="AG54" i="5"/>
  <c r="AH45" i="5"/>
  <c r="H45" i="5"/>
  <c r="AK45" i="5"/>
  <c r="AN38" i="5"/>
  <c r="AE32" i="5"/>
  <c r="AU22" i="5"/>
  <c r="G45" i="5"/>
  <c r="I38" i="5"/>
  <c r="A9" i="5"/>
  <c r="A9" i="4" s="1"/>
  <c r="AA142" i="3"/>
  <c r="AI136" i="3"/>
  <c r="I136" i="3"/>
  <c r="AI130" i="3"/>
  <c r="I130" i="3"/>
  <c r="AE116" i="3"/>
  <c r="Z22" i="5"/>
  <c r="AS22" i="5"/>
  <c r="AW104" i="3"/>
  <c r="AW24" i="4"/>
  <c r="AT8" i="4"/>
  <c r="AA8" i="4"/>
  <c r="AS107" i="3"/>
  <c r="Z107" i="3"/>
  <c r="AV107" i="3"/>
  <c r="AC107" i="3"/>
  <c r="AI69" i="3"/>
  <c r="I69" i="3"/>
  <c r="AW139" i="3"/>
  <c r="AW133" i="3"/>
  <c r="F136" i="3"/>
  <c r="AN136" i="3"/>
  <c r="J136" i="3"/>
  <c r="AU116" i="3"/>
  <c r="AE96" i="3"/>
  <c r="AG85" i="3"/>
  <c r="AO8" i="4"/>
  <c r="AB8" i="5"/>
  <c r="AI8" i="5"/>
  <c r="AB85" i="3"/>
  <c r="AU85" i="3"/>
  <c r="I96" i="3"/>
  <c r="H8" i="4"/>
  <c r="J8" i="4"/>
  <c r="AK142" i="3"/>
  <c r="AU69" i="3"/>
  <c r="Z8" i="4"/>
  <c r="AJ107" i="3"/>
  <c r="AI61" i="3"/>
  <c r="AR8" i="4"/>
  <c r="AK8" i="4"/>
  <c r="AG8" i="5"/>
  <c r="G8" i="5"/>
  <c r="I49" i="3"/>
  <c r="AK116" i="3"/>
  <c r="G96" i="3"/>
  <c r="AB49" i="3"/>
  <c r="AU49" i="3"/>
  <c r="Z49" i="3"/>
  <c r="AS49" i="3"/>
  <c r="AW18" i="4" l="1"/>
  <c r="BA106" i="5"/>
  <c r="AY31" i="3"/>
  <c r="AZ136" i="3"/>
  <c r="AZ31" i="3"/>
  <c r="BA78" i="5"/>
  <c r="AY48" i="4"/>
  <c r="AW48" i="4"/>
  <c r="BC31" i="4"/>
  <c r="AZ31" i="4"/>
  <c r="BA18" i="4"/>
  <c r="BB31" i="4"/>
  <c r="BB18" i="4"/>
  <c r="BC18" i="4"/>
  <c r="BB106" i="5"/>
  <c r="BC119" i="5"/>
  <c r="BB61" i="3"/>
  <c r="BB66" i="4"/>
  <c r="BA66" i="4"/>
  <c r="AY18" i="4"/>
  <c r="AX31" i="3"/>
  <c r="BB85" i="3"/>
  <c r="BC32" i="5"/>
  <c r="BB69" i="3"/>
  <c r="AY23" i="3"/>
  <c r="BA56" i="3"/>
  <c r="BA31" i="3"/>
  <c r="AY32" i="5"/>
  <c r="AY66" i="4"/>
  <c r="AZ66" i="4"/>
  <c r="BC66" i="4"/>
  <c r="BB31" i="3"/>
  <c r="AZ18" i="4"/>
  <c r="BB49" i="3"/>
  <c r="AZ79" i="3"/>
  <c r="AZ56" i="3"/>
  <c r="AZ61" i="4"/>
  <c r="BA31" i="4"/>
  <c r="AY31" i="4"/>
  <c r="AY61" i="4"/>
  <c r="BB48" i="4"/>
  <c r="BB61" i="4"/>
  <c r="BC61" i="4"/>
  <c r="BA48" i="4"/>
  <c r="BA61" i="4"/>
  <c r="BC48" i="4"/>
  <c r="AW49" i="4"/>
  <c r="AX49" i="4"/>
  <c r="AZ48" i="4"/>
  <c r="AY130" i="3"/>
  <c r="BC107" i="3"/>
  <c r="BB116" i="3"/>
  <c r="BC85" i="3"/>
  <c r="AY116" i="3"/>
  <c r="BC69" i="3"/>
  <c r="BA79" i="3"/>
  <c r="AZ116" i="3"/>
  <c r="BA130" i="3"/>
  <c r="BA49" i="3"/>
  <c r="BA107" i="3"/>
  <c r="BC61" i="3"/>
  <c r="AZ74" i="3"/>
  <c r="AY74" i="3"/>
  <c r="BB56" i="3"/>
  <c r="AY136" i="3"/>
  <c r="BB136" i="3"/>
  <c r="BB107" i="3"/>
  <c r="BC96" i="3"/>
  <c r="BB74" i="3"/>
  <c r="AZ130" i="3"/>
  <c r="BA61" i="3"/>
  <c r="BA136" i="3"/>
  <c r="AZ96" i="3"/>
  <c r="BA74" i="3"/>
  <c r="AZ49" i="3"/>
  <c r="BA116" i="3"/>
  <c r="BA96" i="3"/>
  <c r="AY61" i="3"/>
  <c r="AY79" i="3"/>
  <c r="BC130" i="3"/>
  <c r="AY49" i="3"/>
  <c r="BC49" i="3"/>
  <c r="BC136" i="3"/>
  <c r="BB79" i="3"/>
  <c r="BB96" i="3"/>
  <c r="AZ69" i="3"/>
  <c r="AY85" i="3"/>
  <c r="BC56" i="3"/>
  <c r="BB130" i="3"/>
  <c r="BC116" i="3"/>
  <c r="AY96" i="3"/>
  <c r="AY107" i="3"/>
  <c r="BA69" i="3"/>
  <c r="AZ107" i="3"/>
  <c r="BC74" i="3"/>
  <c r="AZ85" i="3"/>
  <c r="BA85" i="3"/>
  <c r="BC79" i="3"/>
  <c r="AY69" i="3"/>
  <c r="AY56" i="3"/>
  <c r="BA23" i="3"/>
  <c r="AZ23" i="3"/>
  <c r="BA36" i="3"/>
  <c r="BB23" i="3"/>
  <c r="AY36" i="3"/>
  <c r="AZ36" i="3"/>
  <c r="BC23" i="3"/>
  <c r="BC36" i="3"/>
  <c r="BB36" i="3"/>
  <c r="BB32" i="5"/>
  <c r="AY106" i="5"/>
  <c r="BA38" i="5"/>
  <c r="AZ38" i="5"/>
  <c r="BB78" i="5"/>
  <c r="BB22" i="5"/>
  <c r="AY129" i="5"/>
  <c r="BB54" i="5"/>
  <c r="AY38" i="5"/>
  <c r="BA22" i="5"/>
  <c r="AZ129" i="5"/>
  <c r="AZ32" i="5"/>
  <c r="AZ101" i="5"/>
  <c r="AY54" i="5"/>
  <c r="BB119" i="5"/>
  <c r="BA119" i="5"/>
  <c r="AY101" i="5"/>
  <c r="AZ78" i="5"/>
  <c r="BA101" i="5"/>
  <c r="BC78" i="5"/>
  <c r="BC129" i="5"/>
  <c r="BB45" i="5"/>
  <c r="BA129" i="5"/>
  <c r="AZ106" i="5"/>
  <c r="BA32" i="5"/>
  <c r="BB101" i="5"/>
  <c r="AZ45" i="5"/>
  <c r="BA54" i="5"/>
  <c r="AZ54" i="5"/>
  <c r="BC101" i="5"/>
  <c r="BC45" i="5"/>
  <c r="BC54" i="5"/>
  <c r="AY45" i="5"/>
  <c r="AY119" i="5"/>
  <c r="BB129" i="5"/>
  <c r="AY22" i="5"/>
  <c r="BB38" i="5"/>
  <c r="BC106" i="5"/>
  <c r="BA45" i="5"/>
  <c r="BC38" i="5"/>
  <c r="BC22" i="5"/>
  <c r="AZ22" i="5"/>
  <c r="AZ119" i="5"/>
  <c r="AY78" i="5"/>
  <c r="AW36" i="3"/>
  <c r="AW31" i="4"/>
  <c r="AW88" i="3"/>
  <c r="AW129" i="5"/>
  <c r="AW130" i="5" s="1"/>
  <c r="AW119" i="5"/>
  <c r="AW136" i="5"/>
  <c r="AW106" i="5"/>
  <c r="AW78" i="5"/>
  <c r="AW38" i="5"/>
  <c r="AW22" i="5"/>
  <c r="AW85" i="3"/>
  <c r="AW66" i="4"/>
  <c r="AW61" i="4"/>
  <c r="AW61" i="3"/>
  <c r="AW74" i="3"/>
  <c r="AW56" i="3"/>
  <c r="AW49" i="3"/>
  <c r="AW79" i="3"/>
  <c r="AW116" i="3"/>
  <c r="AW69" i="3"/>
  <c r="AW23" i="3"/>
  <c r="AW107" i="3"/>
  <c r="AW142" i="3"/>
  <c r="AW96" i="3"/>
  <c r="AW31" i="3"/>
  <c r="AW130" i="3"/>
  <c r="AW136" i="3"/>
  <c r="F12" i="3" l="1"/>
  <c r="AY12" i="3" s="1"/>
  <c r="AW87" i="3"/>
  <c r="AO75" i="3"/>
  <c r="AP75" i="3"/>
  <c r="AP78" i="3" l="1"/>
  <c r="AP77" i="3"/>
  <c r="AO77" i="3"/>
  <c r="AO78" i="3"/>
  <c r="F9" i="5"/>
  <c r="AY9" i="5" s="1"/>
  <c r="F9" i="3"/>
  <c r="AY9" i="3" s="1"/>
  <c r="AW12" i="3"/>
  <c r="AW9" i="4" s="1"/>
  <c r="AW8" i="4" s="1"/>
  <c r="F11" i="3"/>
  <c r="F9" i="4"/>
  <c r="AY9" i="4" s="1"/>
  <c r="AP80" i="3"/>
  <c r="AW11" i="3" l="1"/>
  <c r="AX11" i="3"/>
  <c r="AP82" i="3"/>
  <c r="AP83" i="3"/>
  <c r="AP84" i="3"/>
  <c r="AP79" i="3"/>
  <c r="AW9" i="3"/>
  <c r="F8" i="3"/>
  <c r="E10" i="4"/>
  <c r="F8" i="4"/>
  <c r="F8" i="5"/>
  <c r="AW9" i="5"/>
  <c r="AO80" i="3"/>
  <c r="AO79" i="3"/>
  <c r="AW10" i="4" l="1"/>
  <c r="AX10" i="4"/>
  <c r="AO84" i="3"/>
  <c r="AO82" i="3"/>
  <c r="AO83" i="3"/>
  <c r="AP85" i="3"/>
  <c r="AO117" i="3"/>
  <c r="AP117" i="3"/>
  <c r="AO85" i="3" l="1"/>
</calcChain>
</file>

<file path=xl/sharedStrings.xml><?xml version="1.0" encoding="utf-8"?>
<sst xmlns="http://schemas.openxmlformats.org/spreadsheetml/2006/main" count="860" uniqueCount="471">
  <si>
    <t>NACIMIENTOS</t>
  </si>
  <si>
    <t>POBLACION FEMENINA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</si>
  <si>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</si>
  <si>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</si>
  <si>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</si>
  <si>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</si>
  <si>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</si>
  <si>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</si>
  <si>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</si>
  <si>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</si>
  <si>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</si>
  <si>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</si>
  <si>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</si>
  <si>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</si>
  <si>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15- 19</t>
  </si>
  <si>
    <t>20- 49</t>
  </si>
  <si>
    <t>GOBIERNO REGIONAL DE LAMBAYEQUE</t>
  </si>
  <si>
    <t xml:space="preserve">GERENCIA REGIONAL DE SALUD </t>
  </si>
  <si>
    <t>OFICINA  DE EPIDEMIOLOGÍA</t>
  </si>
  <si>
    <t>AREA DE ESTADÌSTICA E INFORMÀTICA</t>
  </si>
  <si>
    <t>H 49%</t>
  </si>
  <si>
    <t>F 51%</t>
  </si>
  <si>
    <t>N°
ORD.</t>
  </si>
  <si>
    <t>RENAES</t>
  </si>
  <si>
    <t>ESTABLECIMIENTOS DE SALUD</t>
  </si>
  <si>
    <t>POBLACIÓN AMBOS SEXOS</t>
  </si>
  <si>
    <t>POB FEME TOTAL</t>
  </si>
  <si>
    <t>GEST.  ESPERADA</t>
  </si>
  <si>
    <t>&lt; 1</t>
  </si>
  <si>
    <t xml:space="preserve"> 20-24</t>
  </si>
  <si>
    <t xml:space="preserve"> 25-29</t>
  </si>
  <si>
    <t xml:space="preserve"> 30-34</t>
  </si>
  <si>
    <t xml:space="preserve"> 35-39</t>
  </si>
  <si>
    <t xml:space="preserve"> 40-44</t>
  </si>
  <si>
    <t xml:space="preserve"> 45-49</t>
  </si>
  <si>
    <t xml:space="preserve"> 50-54</t>
  </si>
  <si>
    <t xml:space="preserve"> 55-59</t>
  </si>
  <si>
    <t xml:space="preserve"> 60-64</t>
  </si>
  <si>
    <t xml:space="preserve"> 65-69</t>
  </si>
  <si>
    <t xml:space="preserve"> 70-74</t>
  </si>
  <si>
    <t xml:space="preserve"> 75-79</t>
  </si>
  <si>
    <t>´10 - 14</t>
  </si>
  <si>
    <t>POB.  LAMBAYEQUE</t>
  </si>
  <si>
    <t>PROV. CHICLAYO</t>
  </si>
  <si>
    <t>DISTRITO CHICLAYO</t>
  </si>
  <si>
    <t>000004319</t>
  </si>
  <si>
    <t>C.S. San Antonio</t>
  </si>
  <si>
    <t>000004318</t>
  </si>
  <si>
    <t>C.S. José Olaya</t>
  </si>
  <si>
    <t>000004320</t>
  </si>
  <si>
    <t>C.S. Jorge Chávez</t>
  </si>
  <si>
    <t>000004321</t>
  </si>
  <si>
    <t>C.S. Túpac Amaru</t>
  </si>
  <si>
    <t>000004322</t>
  </si>
  <si>
    <t>C.S. Quiñones</t>
  </si>
  <si>
    <t>000004324</t>
  </si>
  <si>
    <t>C.S. Cerropón</t>
  </si>
  <si>
    <t>000004323</t>
  </si>
  <si>
    <t>C.S. Cruz Esperanza</t>
  </si>
  <si>
    <t>Policlínico Oeste</t>
  </si>
  <si>
    <t>DISTRITO CHONGOYAPE</t>
  </si>
  <si>
    <t>000004325</t>
  </si>
  <si>
    <t>C.S. Chongoyape</t>
  </si>
  <si>
    <t>000004326</t>
  </si>
  <si>
    <t>P.S. Pampagrande</t>
  </si>
  <si>
    <t>000007023</t>
  </si>
  <si>
    <t>P.S. Las Colmenas</t>
  </si>
  <si>
    <t>ESSALUD</t>
  </si>
  <si>
    <t>DISTRITO CIUDAD ETEN</t>
  </si>
  <si>
    <t>000004353</t>
  </si>
  <si>
    <t>C.S. Ciudad Eten</t>
  </si>
  <si>
    <t>DISTRITO PUERTO ETEN</t>
  </si>
  <si>
    <t>000004354</t>
  </si>
  <si>
    <t>C.S. Puerto Eten</t>
  </si>
  <si>
    <t>DISTRITO LAGUNAS</t>
  </si>
  <si>
    <t>000004359</t>
  </si>
  <si>
    <t>C.S. Mocupe Viejo</t>
  </si>
  <si>
    <t>000004360</t>
  </si>
  <si>
    <t>P.S. Mocupe Nuevo</t>
  </si>
  <si>
    <t>000004361</t>
  </si>
  <si>
    <t>P.S. Lagunas</t>
  </si>
  <si>
    <t>000004362</t>
  </si>
  <si>
    <t>P.S. Túpac Amaru</t>
  </si>
  <si>
    <t>000004363</t>
  </si>
  <si>
    <t>P.S. Pueblo Libre</t>
  </si>
  <si>
    <t>DISTRITO MONSEFU</t>
  </si>
  <si>
    <t>000004349</t>
  </si>
  <si>
    <t>C.S. Monsefú</t>
  </si>
  <si>
    <t>000004350</t>
  </si>
  <si>
    <t>P.S. Callanca</t>
  </si>
  <si>
    <t>000004351</t>
  </si>
  <si>
    <t>P.S. Pómape</t>
  </si>
  <si>
    <t>000004352</t>
  </si>
  <si>
    <t>P.S. Valle Hermoso</t>
  </si>
  <si>
    <t>DISTRITO NUEVA ARICA</t>
  </si>
  <si>
    <t>000004364</t>
  </si>
  <si>
    <t>C.S. Nueva Arica</t>
  </si>
  <si>
    <t>000004365</t>
  </si>
  <si>
    <t>C.S. La Viña de Nueva Arica</t>
  </si>
  <si>
    <t>DISTRITO OYOTUN</t>
  </si>
  <si>
    <t>000004366</t>
  </si>
  <si>
    <t>C.S. Oyotún</t>
  </si>
  <si>
    <t>000004367</t>
  </si>
  <si>
    <t>P.S. El Espinal</t>
  </si>
  <si>
    <t>000004368</t>
  </si>
  <si>
    <t>P.S. Pan de Azúcar</t>
  </si>
  <si>
    <t>P.S. La Compuerta</t>
  </si>
  <si>
    <t>DISTRITO PICSI</t>
  </si>
  <si>
    <t>000004439</t>
  </si>
  <si>
    <t>C.S. Picsi</t>
  </si>
  <si>
    <t>000006954</t>
  </si>
  <si>
    <t>P.S. Capote</t>
  </si>
  <si>
    <t>DISTRITO PIMENTEL</t>
  </si>
  <si>
    <t>000004338</t>
  </si>
  <si>
    <t>C.S. Pimentel</t>
  </si>
  <si>
    <t>000007306</t>
  </si>
  <si>
    <t>P.S. Las Flores de la Pradera</t>
  </si>
  <si>
    <t>DISTRITO REQUE</t>
  </si>
  <si>
    <t>000004342</t>
  </si>
  <si>
    <t>C.S. Reque</t>
  </si>
  <si>
    <t>000004343</t>
  </si>
  <si>
    <t>P.S. Montegrande</t>
  </si>
  <si>
    <t>000004344</t>
  </si>
  <si>
    <t>P.S. Las Delicias</t>
  </si>
  <si>
    <t>DISTRITO SANTA ROSA</t>
  </si>
  <si>
    <t>000004355</t>
  </si>
  <si>
    <t>C.S. Santa Rosa</t>
  </si>
  <si>
    <t>DISTRITO ZAÑA</t>
  </si>
  <si>
    <t>000004356</t>
  </si>
  <si>
    <t>C.S. Zaña</t>
  </si>
  <si>
    <t>000004341</t>
  </si>
  <si>
    <t>P.S. Sipan</t>
  </si>
  <si>
    <t>000004369</t>
  </si>
  <si>
    <t>P.S. La Otra Banda</t>
  </si>
  <si>
    <t>P.S. Saltur</t>
  </si>
  <si>
    <t>DISTRITO J.L.ORTIZ</t>
  </si>
  <si>
    <t>000004331</t>
  </si>
  <si>
    <t>C.S. J.L. Ortíz</t>
  </si>
  <si>
    <t>000004332</t>
  </si>
  <si>
    <t>C.S. Atusparias</t>
  </si>
  <si>
    <t>000004333</t>
  </si>
  <si>
    <t>C.S. Paul Harris</t>
  </si>
  <si>
    <t>000004334</t>
  </si>
  <si>
    <t>P.S. Culpón</t>
  </si>
  <si>
    <t>000004335</t>
  </si>
  <si>
    <t>P.S. Santa Ana</t>
  </si>
  <si>
    <t>000007183</t>
  </si>
  <si>
    <t>P.S. Villa Hermosa</t>
  </si>
  <si>
    <t>DISTRITO LA VICTORIA</t>
  </si>
  <si>
    <t>000004327</t>
  </si>
  <si>
    <t>C.S. La Victoria Sect. I</t>
  </si>
  <si>
    <t>000004328</t>
  </si>
  <si>
    <t>C.S. La Victoria Sect. II</t>
  </si>
  <si>
    <t>000004329</t>
  </si>
  <si>
    <t>C.S. El Bosque</t>
  </si>
  <si>
    <t>000004330</t>
  </si>
  <si>
    <t>P.S. Chosica Norte</t>
  </si>
  <si>
    <t>000007410</t>
  </si>
  <si>
    <t>P.S. Raymondi</t>
  </si>
  <si>
    <t>DISTRITO TUMAN</t>
  </si>
  <si>
    <t>000006723</t>
  </si>
  <si>
    <t>P.S. Tumán</t>
  </si>
  <si>
    <t>DISTRITO PUCALA</t>
  </si>
  <si>
    <t>1</t>
  </si>
  <si>
    <t>000006997</t>
  </si>
  <si>
    <t>P.S. Pucalá</t>
  </si>
  <si>
    <t>DISTRITO CAYALTI</t>
  </si>
  <si>
    <t>000006722</t>
  </si>
  <si>
    <t>P.S. Cayalti</t>
  </si>
  <si>
    <t>000004358</t>
  </si>
  <si>
    <t>P.S. Guayaquil</t>
  </si>
  <si>
    <t>000004357</t>
  </si>
  <si>
    <t>P.S. Collique</t>
  </si>
  <si>
    <t>DISTRITO POMALCA</t>
  </si>
  <si>
    <t>000004339</t>
  </si>
  <si>
    <t>P.S. San Luis</t>
  </si>
  <si>
    <t>2</t>
  </si>
  <si>
    <t>000004340</t>
  </si>
  <si>
    <t>P.S. San Antonio</t>
  </si>
  <si>
    <t>000007107</t>
  </si>
  <si>
    <t>P.S. Pomalca</t>
  </si>
  <si>
    <t>DISTRITO PATAPO</t>
  </si>
  <si>
    <t>000004336</t>
  </si>
  <si>
    <t>C.S. Pósope Alto</t>
  </si>
  <si>
    <t>000004337</t>
  </si>
  <si>
    <t>P.S. Pampa La Victoria</t>
  </si>
  <si>
    <t>ESSALUD Patapo</t>
  </si>
  <si>
    <t>OFICINA  DE EPIDEMIOLOGÌA</t>
  </si>
  <si>
    <t>POB. LAMBAYEQUE</t>
  </si>
  <si>
    <t>PROV.  FERREÑAFE</t>
  </si>
  <si>
    <t xml:space="preserve"> </t>
  </si>
  <si>
    <t>DISTRITO FERREÑAFE</t>
  </si>
  <si>
    <t>000004440</t>
  </si>
  <si>
    <t>Hosp. Referencial  Ferreñafe</t>
  </si>
  <si>
    <t>000004441</t>
  </si>
  <si>
    <t>C.S. Sr. Justicia</t>
  </si>
  <si>
    <t>DISTRITO CAÑARIS</t>
  </si>
  <si>
    <t>000004397</t>
  </si>
  <si>
    <t>P.S. Cañaris</t>
  </si>
  <si>
    <t>000004398</t>
  </si>
  <si>
    <t>P.S. Pandachí</t>
  </si>
  <si>
    <t>000004399</t>
  </si>
  <si>
    <t>P.S. Huacapampa</t>
  </si>
  <si>
    <t>000004401</t>
  </si>
  <si>
    <t>P.S. La Succha</t>
  </si>
  <si>
    <t>000004402</t>
  </si>
  <si>
    <t>P.S. Quirichima</t>
  </si>
  <si>
    <t>000004400</t>
  </si>
  <si>
    <t>P.S. Chilasque</t>
  </si>
  <si>
    <t>000004403</t>
  </si>
  <si>
    <t>P.S. Chiñama   *</t>
  </si>
  <si>
    <t>000007020</t>
  </si>
  <si>
    <t>P.S. Huayabamba</t>
  </si>
  <si>
    <t>000007021</t>
  </si>
  <si>
    <t>P.S.Hierbabuena</t>
  </si>
  <si>
    <t>000007318</t>
  </si>
  <si>
    <t>P.S, Magmapampa</t>
  </si>
  <si>
    <t>DISTRITO INKAWASI</t>
  </si>
  <si>
    <t>000004455</t>
  </si>
  <si>
    <t>P.S. Inkawasi</t>
  </si>
  <si>
    <t>000004454</t>
  </si>
  <si>
    <t>P.S. Moyán</t>
  </si>
  <si>
    <t>000004456</t>
  </si>
  <si>
    <t>P.S. Laquipampa</t>
  </si>
  <si>
    <t>000004457</t>
  </si>
  <si>
    <t>P.S. Uyurpampa</t>
  </si>
  <si>
    <t>000004458</t>
  </si>
  <si>
    <t>P.S. Cruz Loma</t>
  </si>
  <si>
    <t>000004459</t>
  </si>
  <si>
    <t>P.S. Huayrul</t>
  </si>
  <si>
    <t>000004460</t>
  </si>
  <si>
    <t>P.S. Marayhuaca</t>
  </si>
  <si>
    <t>000004461</t>
  </si>
  <si>
    <t>P.S. Totoras</t>
  </si>
  <si>
    <t>000004462</t>
  </si>
  <si>
    <t>P.S. Canchachalá</t>
  </si>
  <si>
    <t>000004463</t>
  </si>
  <si>
    <t>P.S. Lanchipampa</t>
  </si>
  <si>
    <t>000004442</t>
  </si>
  <si>
    <t>P.S. Puchaca</t>
  </si>
  <si>
    <t>000004464</t>
  </si>
  <si>
    <t>P.S. Congacha</t>
  </si>
  <si>
    <t>000004465</t>
  </si>
  <si>
    <t>P.S. La Tranca</t>
  </si>
  <si>
    <t>DISTRITO PITIPO</t>
  </si>
  <si>
    <t>000004444</t>
  </si>
  <si>
    <t>C.S. Pítipo</t>
  </si>
  <si>
    <t>000004445</t>
  </si>
  <si>
    <t>P.S. La Traposa</t>
  </si>
  <si>
    <t>000004446</t>
  </si>
  <si>
    <t>P.S. Mochumí Viejo</t>
  </si>
  <si>
    <t>000004447</t>
  </si>
  <si>
    <t>P.S. Motupillo</t>
  </si>
  <si>
    <t>000004448</t>
  </si>
  <si>
    <t>P.S. Cachinche</t>
  </si>
  <si>
    <t>000004449</t>
  </si>
  <si>
    <t>P.S. Pativilca</t>
  </si>
  <si>
    <t>000004451</t>
  </si>
  <si>
    <t>P.S. Batangrande</t>
  </si>
  <si>
    <t>000007022</t>
  </si>
  <si>
    <t>P.S. La Zaranda</t>
  </si>
  <si>
    <t>000007317</t>
  </si>
  <si>
    <t>P.S. Santa Clara</t>
  </si>
  <si>
    <t>000004450</t>
  </si>
  <si>
    <t>P.S. sime</t>
  </si>
  <si>
    <t>DISTRITO PUEBLO NUEVO</t>
  </si>
  <si>
    <t>000004452</t>
  </si>
  <si>
    <t>C.S. Pueblo Nuevo</t>
  </si>
  <si>
    <t>000004453</t>
  </si>
  <si>
    <t>P.S. Las Lomas</t>
  </si>
  <si>
    <t>DISTRITO MESONES MURO</t>
  </si>
  <si>
    <t>000004443</t>
  </si>
  <si>
    <t>C.S. Mesones Muro</t>
  </si>
  <si>
    <t>GERENCIA DE SALUD LAMBAYEQUE</t>
  </si>
  <si>
    <t>PROV. LAMBAYEQUE</t>
  </si>
  <si>
    <t>DISTRITO LAMBAYEQUE</t>
  </si>
  <si>
    <t>000004372</t>
  </si>
  <si>
    <t>C.S. San Martín</t>
  </si>
  <si>
    <t>000004373</t>
  </si>
  <si>
    <t>C.S. Toribia Castro</t>
  </si>
  <si>
    <t>000004374</t>
  </si>
  <si>
    <t>P.S. Los Mestas Sialupe Huamantanga</t>
  </si>
  <si>
    <t>000004375</t>
  </si>
  <si>
    <t>P.S. Muy Finca Punto 9</t>
  </si>
  <si>
    <t>Centro Medico Militar</t>
  </si>
  <si>
    <t>DISTRITO CHOCHOPE</t>
  </si>
  <si>
    <t>000004396</t>
  </si>
  <si>
    <t>P.S. Chóchope</t>
  </si>
  <si>
    <t>DISTRITO ILLIMO</t>
  </si>
  <si>
    <t>000004376</t>
  </si>
  <si>
    <t>C.S. Illimo</t>
  </si>
  <si>
    <t>000004377</t>
  </si>
  <si>
    <t>P.S. Chirimoyo</t>
  </si>
  <si>
    <t>000004378</t>
  </si>
  <si>
    <t>P.S. San Pedro Sasape ***</t>
  </si>
  <si>
    <t>DISTRITO JAYANCA</t>
  </si>
  <si>
    <t>000004371</t>
  </si>
  <si>
    <t>C.S. Jayanca</t>
  </si>
  <si>
    <t>000004379</t>
  </si>
  <si>
    <t>P.S. La Viña</t>
  </si>
  <si>
    <t>DISTRITO MOCHUMI</t>
  </si>
  <si>
    <t>000004380</t>
  </si>
  <si>
    <t>C.S. Mochumi</t>
  </si>
  <si>
    <t>000004381</t>
  </si>
  <si>
    <t>P.S. Maravillas</t>
  </si>
  <si>
    <t>000004382</t>
  </si>
  <si>
    <t>P.S. Punto 4</t>
  </si>
  <si>
    <t>000004383</t>
  </si>
  <si>
    <t>P.S. Paredones Muy Finca S.Antonio</t>
  </si>
  <si>
    <t>DISTRITO MOTUPE</t>
  </si>
  <si>
    <t>000004395</t>
  </si>
  <si>
    <t>C.S. Motupe</t>
  </si>
  <si>
    <t>000004404</t>
  </si>
  <si>
    <t>P.S. Tongorrape</t>
  </si>
  <si>
    <t>000004405</t>
  </si>
  <si>
    <t>P.S. Anchovira</t>
  </si>
  <si>
    <t>000004406</t>
  </si>
  <si>
    <t>P.S. Marripón</t>
  </si>
  <si>
    <t>000006953</t>
  </si>
  <si>
    <t>P.S. El Arrozal</t>
  </si>
  <si>
    <t>DISTRITO MORROPE</t>
  </si>
  <si>
    <t>000004420</t>
  </si>
  <si>
    <t>C.S. Mórrope</t>
  </si>
  <si>
    <t>000004421</t>
  </si>
  <si>
    <t>P.S. La Colorada</t>
  </si>
  <si>
    <t>000004422</t>
  </si>
  <si>
    <t>P.S. El Romero</t>
  </si>
  <si>
    <t>000004423</t>
  </si>
  <si>
    <t>P.S. Tranca Fanupe</t>
  </si>
  <si>
    <t>000004424</t>
  </si>
  <si>
    <t>000004425</t>
  </si>
  <si>
    <t>P.S. Chepito</t>
  </si>
  <si>
    <t>000004426</t>
  </si>
  <si>
    <t>P.S. Arbolsol</t>
  </si>
  <si>
    <t>000004438</t>
  </si>
  <si>
    <t>P.S. Los Positos</t>
  </si>
  <si>
    <t>000004427</t>
  </si>
  <si>
    <t>P.S. Cruz de Paredones</t>
  </si>
  <si>
    <t>000004429</t>
  </si>
  <si>
    <t>P.S. Cruz del Médano</t>
  </si>
  <si>
    <t>000004433</t>
  </si>
  <si>
    <t>P.S. Sequión ***</t>
  </si>
  <si>
    <t>000004437</t>
  </si>
  <si>
    <t>P.S. Huaca de Barro</t>
  </si>
  <si>
    <t>000004434</t>
  </si>
  <si>
    <t>P.S. Las Pampas</t>
  </si>
  <si>
    <t>000004432</t>
  </si>
  <si>
    <t>P.S. Santa Isabel</t>
  </si>
  <si>
    <t>000004435</t>
  </si>
  <si>
    <t>P.S. Annape</t>
  </si>
  <si>
    <t>000004436</t>
  </si>
  <si>
    <t>P.S. Caracucho</t>
  </si>
  <si>
    <t>000004428</t>
  </si>
  <si>
    <t>P.S. Lagartera</t>
  </si>
  <si>
    <t>000004430</t>
  </si>
  <si>
    <t>P.S. Quemazón</t>
  </si>
  <si>
    <t>000004431</t>
  </si>
  <si>
    <t>P.S. Fanupe Barrio Nuevo</t>
  </si>
  <si>
    <t>000007222</t>
  </si>
  <si>
    <t>P.S. Monte Hermoso</t>
  </si>
  <si>
    <t>000007223</t>
  </si>
  <si>
    <t>P.S. Huaca Trapiche de Bronce</t>
  </si>
  <si>
    <t>DISTRITO OLMOS</t>
  </si>
  <si>
    <t>000004407</t>
  </si>
  <si>
    <t>C.S. Olmos</t>
  </si>
  <si>
    <t>000004408</t>
  </si>
  <si>
    <t>P.S. La Estancia</t>
  </si>
  <si>
    <t>000004409</t>
  </si>
  <si>
    <t>P.S. Insculás</t>
  </si>
  <si>
    <t>000004410</t>
  </si>
  <si>
    <t>P.S. Querpón</t>
  </si>
  <si>
    <t>000004412</t>
  </si>
  <si>
    <t>P.S. Capilla Central</t>
  </si>
  <si>
    <t>000004413</t>
  </si>
  <si>
    <t>P.S. Ñaupe</t>
  </si>
  <si>
    <t>000004414</t>
  </si>
  <si>
    <t>P.S. El Virrey</t>
  </si>
  <si>
    <t>000004415</t>
  </si>
  <si>
    <t>P.S. El Ficuar</t>
  </si>
  <si>
    <t>000004411</t>
  </si>
  <si>
    <t>P.S. Tres Batanes</t>
  </si>
  <si>
    <t>000004416</t>
  </si>
  <si>
    <t>P.S. Santa Rosa</t>
  </si>
  <si>
    <t>000006683</t>
  </si>
  <si>
    <t>000007316</t>
  </si>
  <si>
    <t>P.S. Playa cascajal</t>
  </si>
  <si>
    <t>000007315</t>
  </si>
  <si>
    <t>P.S. Calera santa Rosa</t>
  </si>
  <si>
    <t>000010096</t>
  </si>
  <si>
    <t>P.S. El Pueblito</t>
  </si>
  <si>
    <t>000010095</t>
  </si>
  <si>
    <t>P.S. Ancol Chico</t>
  </si>
  <si>
    <t>000011688</t>
  </si>
  <si>
    <t>P.S. Las Norias</t>
  </si>
  <si>
    <t>P.S. Pasabar Aserradero</t>
  </si>
  <si>
    <t>P.S. Mocape</t>
  </si>
  <si>
    <t>P.S. corral de Arena</t>
  </si>
  <si>
    <t>DISTRITO PACORA</t>
  </si>
  <si>
    <t>000004384</t>
  </si>
  <si>
    <t>C.S. Pacora</t>
  </si>
  <si>
    <t>000004385</t>
  </si>
  <si>
    <t>P.S. Huaca Rivera</t>
  </si>
  <si>
    <t>DISTRITO SALAS</t>
  </si>
  <si>
    <t>000004386</t>
  </si>
  <si>
    <t>C.S. Salas</t>
  </si>
  <si>
    <t>000004417</t>
  </si>
  <si>
    <t>P.S. Colaya</t>
  </si>
  <si>
    <t>000004388</t>
  </si>
  <si>
    <t>P.S. Kerguer</t>
  </si>
  <si>
    <t>000004387</t>
  </si>
  <si>
    <t>P.S. Penachí</t>
  </si>
  <si>
    <t>000004418</t>
  </si>
  <si>
    <t>P.S. La Ramada</t>
  </si>
  <si>
    <t>000004419</t>
  </si>
  <si>
    <t>P.S. Tallapampa</t>
  </si>
  <si>
    <t>000006681</t>
  </si>
  <si>
    <t>P.S. El Sauce</t>
  </si>
  <si>
    <t>000006682</t>
  </si>
  <si>
    <t>P.S. Humedades</t>
  </si>
  <si>
    <t>000009468</t>
  </si>
  <si>
    <t>P.S. Corral de Piedra</t>
  </si>
  <si>
    <t>000011452</t>
  </si>
  <si>
    <t>P.S. Laguna Huanama</t>
  </si>
  <si>
    <t>DISTRITO TUCUME</t>
  </si>
  <si>
    <t>000004389</t>
  </si>
  <si>
    <t>C.S. Túcume</t>
  </si>
  <si>
    <t>000004390</t>
  </si>
  <si>
    <t>P.S. Túcume Viejo</t>
  </si>
  <si>
    <t>000004391</t>
  </si>
  <si>
    <t>P.S. Granja Sasape</t>
  </si>
  <si>
    <t>000004392</t>
  </si>
  <si>
    <t>P.S. Los Bances</t>
  </si>
  <si>
    <t>000004393</t>
  </si>
  <si>
    <t>P.S. La Raya</t>
  </si>
  <si>
    <t>000004394</t>
  </si>
  <si>
    <t>P.S. Los Sanchez</t>
  </si>
  <si>
    <t>DISTRITO SAN JOSE</t>
  </si>
  <si>
    <t>000004345</t>
  </si>
  <si>
    <t>C.S. San José</t>
  </si>
  <si>
    <t>000004346</t>
  </si>
  <si>
    <t>P.S. San Carlos</t>
  </si>
  <si>
    <t>000004347</t>
  </si>
  <si>
    <t>P.S. Bodegones</t>
  </si>
  <si>
    <t>000004348</t>
  </si>
  <si>
    <t>P.S. Juan Tomis S. - Ciudad de Dios</t>
  </si>
  <si>
    <t>GEST.  ESPE</t>
  </si>
  <si>
    <t>0-5 MESES</t>
  </si>
  <si>
    <t>6-11 MESES</t>
  </si>
  <si>
    <t>0-5          MESES</t>
  </si>
  <si>
    <t>0-5     MESES</t>
  </si>
  <si>
    <t>6-11      MESES</t>
  </si>
  <si>
    <t xml:space="preserve"> 80-84</t>
  </si>
  <si>
    <t xml:space="preserve"> 85 y +</t>
  </si>
  <si>
    <t>POBLACION DE  ESTABLECIMIENTOS  SEGÚN DISTRITO Y GRUPOS ETAREOS DE LA GERENCIA REGIONAL DE SALUD LAMBAYEQUE  AÑO  2 023</t>
  </si>
  <si>
    <t>POBLACION  2023</t>
  </si>
  <si>
    <t>ETAPAS DE VIDA</t>
  </si>
  <si>
    <t>TOTAL</t>
  </si>
  <si>
    <t>NIÑO</t>
  </si>
  <si>
    <t>ADOLESCENTE</t>
  </si>
  <si>
    <t>JOVEN</t>
  </si>
  <si>
    <t>ADULTO</t>
  </si>
  <si>
    <t>ADULTO MAYOR</t>
  </si>
  <si>
    <t>P.S. Huacablanca</t>
  </si>
  <si>
    <t>00026269</t>
  </si>
  <si>
    <t>00031139</t>
  </si>
  <si>
    <t>P.S. Janque</t>
  </si>
  <si>
    <t>0 -28 DIAS</t>
  </si>
  <si>
    <t>0 - 28 DIAS</t>
  </si>
  <si>
    <t>00026094</t>
  </si>
  <si>
    <t>P.S. El Puente - Olmos 6452</t>
  </si>
  <si>
    <t>P.S. Capilla Santa Rosa 3030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</si>
</sst>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\-_ ;_ @_ "/>
    <numFmt numFmtId="165" formatCode="0.0000"/>
  </numFmts>
  <fonts count="68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b/>
      <sz val="8"/>
      <name val="Arial"/>
      <family val="2"/>
      <charset val="1"/>
    </font>
    <font>
      <b/>
      <sz val="10"/>
      <name val="Arial"/>
      <family val="2"/>
      <charset val="1"/>
    </font>
    <font>
      <b/>
      <sz val="9"/>
      <name val="Verdana"/>
      <family val="2"/>
      <charset val="1"/>
    </font>
    <font>
      <b/>
      <sz val="14"/>
      <name val="Arial"/>
      <family val="2"/>
      <charset val="1"/>
    </font>
    <font>
      <b/>
      <sz val="9"/>
      <name val="Arial"/>
      <family val="2"/>
      <charset val="1"/>
    </font>
    <font>
      <sz val="12"/>
      <name val="Century Gothic"/>
      <family val="2"/>
      <charset val="1"/>
    </font>
    <font>
      <b/>
      <sz val="7"/>
      <name val="Arial"/>
      <family val="2"/>
      <charset val="1"/>
    </font>
    <font>
      <b/>
      <sz val="10"/>
      <name val="Abadi MT Condensed Light"/>
      <family val="2"/>
      <charset val="1"/>
    </font>
    <font>
      <b/>
      <sz val="11"/>
      <name val="Arial"/>
      <family val="2"/>
      <charset val="1"/>
    </font>
    <font>
      <b/>
      <sz val="11"/>
      <name val="Courier New"/>
      <family val="3"/>
      <charset val="1"/>
    </font>
    <font>
      <b/>
      <sz val="12"/>
      <name val="Courier New"/>
      <family val="3"/>
      <charset val="1"/>
    </font>
    <font>
      <b/>
      <sz val="12"/>
      <name val="Century Gothic"/>
      <family val="2"/>
      <charset val="1"/>
    </font>
    <font>
      <b/>
      <sz val="12"/>
      <color rgb="FFFF0000"/>
      <name val="Arial"/>
      <family val="2"/>
      <charset val="1"/>
    </font>
    <font>
      <b/>
      <sz val="8.5"/>
      <name val="Arial"/>
      <family val="2"/>
      <charset val="1"/>
    </font>
    <font>
      <sz val="10"/>
      <name val="Calibri"/>
      <family val="2"/>
      <charset val="1"/>
    </font>
    <font>
      <b/>
      <sz val="12"/>
      <color rgb="FFFF0000"/>
      <name val="Century Gothic"/>
      <family val="2"/>
      <charset val="1"/>
    </font>
    <font>
      <b/>
      <sz val="11"/>
      <color rgb="FFFF0000"/>
      <name val="Courier New"/>
      <family val="3"/>
      <charset val="1"/>
    </font>
    <font>
      <b/>
      <sz val="8.5"/>
      <color rgb="FFFF0000"/>
      <name val="Arial"/>
      <family val="2"/>
      <charset val="1"/>
    </font>
    <font>
      <sz val="12"/>
      <color rgb="FFFF0000"/>
      <name val="Century Gothic"/>
      <family val="2"/>
      <charset val="1"/>
    </font>
    <font>
      <sz val="8"/>
      <name val="Arial"/>
      <family val="2"/>
      <charset val="1"/>
    </font>
    <font>
      <b/>
      <sz val="12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name val="Courier New"/>
      <family val="3"/>
      <charset val="1"/>
    </font>
    <font>
      <sz val="8.5"/>
      <name val="Arial"/>
      <family val="2"/>
      <charset val="1"/>
    </font>
    <font>
      <sz val="12"/>
      <name val="Century Gothic"/>
      <family val="2"/>
    </font>
    <font>
      <sz val="10"/>
      <name val="Abadi MT Condensed Light"/>
      <family val="2"/>
      <charset val="1"/>
    </font>
    <font>
      <b/>
      <sz val="11"/>
      <name val="Abadi MT Condensed Light"/>
      <family val="2"/>
      <charset val="1"/>
    </font>
    <font>
      <b/>
      <sz val="9.5"/>
      <name val="Arial"/>
      <family val="2"/>
      <charset val="1"/>
    </font>
    <font>
      <sz val="10"/>
      <color rgb="FFFF0000"/>
      <name val="Calibri"/>
      <family val="2"/>
      <charset val="1"/>
    </font>
    <font>
      <b/>
      <sz val="16"/>
      <name val="Arial"/>
      <family val="2"/>
      <charset val="1"/>
    </font>
    <font>
      <b/>
      <sz val="12"/>
      <color rgb="FF000000"/>
      <name val="Century Gothic"/>
      <family val="2"/>
      <charset val="1"/>
    </font>
    <font>
      <b/>
      <sz val="8.5"/>
      <color rgb="FF000000"/>
      <name val="Arial"/>
      <family val="2"/>
      <charset val="1"/>
    </font>
    <font>
      <b/>
      <sz val="11"/>
      <name val="Century Gothic"/>
      <family val="2"/>
      <charset val="1"/>
    </font>
    <font>
      <b/>
      <sz val="18"/>
      <name val="Abadi MT Condensed Light"/>
      <family val="2"/>
      <charset val="1"/>
    </font>
    <font>
      <b/>
      <sz val="12"/>
      <name val="Century Gothic"/>
      <family val="2"/>
    </font>
    <font>
      <b/>
      <sz val="8.5"/>
      <color theme="1"/>
      <name val="Arial"/>
      <family val="2"/>
      <charset val="1"/>
    </font>
    <font>
      <b/>
      <sz val="12"/>
      <color theme="1"/>
      <name val="Century Gothic"/>
      <family val="2"/>
      <charset val="1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entury Gothic"/>
      <family val="2"/>
    </font>
    <font>
      <sz val="12"/>
      <color rgb="FFFF0000"/>
      <name val="Arial"/>
      <family val="2"/>
      <charset val="1"/>
    </font>
    <font>
      <sz val="12"/>
      <color rgb="FFFF0000"/>
      <name val="Century Gothic"/>
      <family val="2"/>
    </font>
    <font>
      <b/>
      <sz val="12"/>
      <color theme="1"/>
      <name val="Century Gothic"/>
      <family val="2"/>
    </font>
    <font>
      <sz val="10"/>
      <name val="Century Gothic"/>
      <family val="2"/>
    </font>
    <font>
      <sz val="12"/>
      <name val="Arial"/>
      <family val="2"/>
      <charset val="1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.5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.5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.5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.5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08080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rgb="FFC0C0C0"/>
      </patternFill>
    </fill>
    <fill>
      <patternFill patternType="solid">
        <fgColor theme="2" tint="-9.9978637043366805E-2"/>
        <bgColor rgb="FF969696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B0F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B0F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9" fontId="3" fillId="0" borderId="0"/>
    <xf numFmtId="0" fontId="23" fillId="0" borderId="0"/>
  </cellStyleXfs>
  <cellXfs count="720">
    <xf numFmtId="0" fontId="0" fillId="0" borderId="0" xfId="0"/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/>
    </xf>
    <xf numFmtId="0" fontId="3" fillId="0" borderId="0" xfId="3"/>
    <xf numFmtId="0" fontId="3" fillId="2" borderId="0" xfId="3" applyFill="1"/>
    <xf numFmtId="0" fontId="5" fillId="2" borderId="0" xfId="3" applyFont="1" applyFill="1"/>
    <xf numFmtId="0" fontId="6" fillId="0" borderId="0" xfId="3" applyFont="1" applyAlignment="1">
      <alignment horizontal="left"/>
    </xf>
    <xf numFmtId="0" fontId="6" fillId="0" borderId="0" xfId="3" applyFont="1" applyAlignment="1">
      <alignment horizontal="center"/>
    </xf>
    <xf numFmtId="2" fontId="7" fillId="2" borderId="0" xfId="3" applyNumberFormat="1" applyFont="1" applyFill="1" applyAlignment="1">
      <alignment horizontal="center"/>
    </xf>
    <xf numFmtId="0" fontId="5" fillId="2" borderId="0" xfId="3" applyFont="1" applyFill="1" applyAlignment="1">
      <alignment horizontal="left"/>
    </xf>
    <xf numFmtId="0" fontId="5" fillId="2" borderId="0" xfId="3" applyFont="1" applyFill="1" applyAlignment="1">
      <alignment horizontal="left" wrapText="1"/>
    </xf>
    <xf numFmtId="0" fontId="5" fillId="2" borderId="0" xfId="3" applyFont="1" applyFill="1" applyAlignment="1">
      <alignment horizontal="center" wrapText="1"/>
    </xf>
    <xf numFmtId="2" fontId="5" fillId="2" borderId="0" xfId="3" applyNumberFormat="1" applyFont="1" applyFill="1"/>
    <xf numFmtId="0" fontId="5" fillId="0" borderId="0" xfId="3" applyFont="1"/>
    <xf numFmtId="164" fontId="5" fillId="2" borderId="0" xfId="3" applyNumberFormat="1" applyFont="1" applyFill="1"/>
    <xf numFmtId="1" fontId="9" fillId="2" borderId="0" xfId="3" applyNumberFormat="1" applyFont="1" applyFill="1"/>
    <xf numFmtId="2" fontId="10" fillId="3" borderId="4" xfId="3" applyNumberFormat="1" applyFont="1" applyFill="1" applyBorder="1" applyAlignment="1">
      <alignment horizontal="center" wrapText="1"/>
    </xf>
    <xf numFmtId="2" fontId="10" fillId="3" borderId="0" xfId="3" applyNumberFormat="1" applyFont="1" applyFill="1" applyAlignment="1">
      <alignment horizontal="center"/>
    </xf>
    <xf numFmtId="0" fontId="11" fillId="3" borderId="3" xfId="3" applyFont="1" applyFill="1" applyBorder="1" applyAlignment="1">
      <alignment horizontal="center" vertical="center"/>
    </xf>
    <xf numFmtId="0" fontId="11" fillId="3" borderId="10" xfId="3" applyFont="1" applyFill="1" applyBorder="1" applyAlignment="1">
      <alignment horizontal="center" vertical="center"/>
    </xf>
    <xf numFmtId="0" fontId="11" fillId="3" borderId="6" xfId="3" applyFont="1" applyFill="1" applyBorder="1" applyAlignment="1">
      <alignment horizontal="center" vertical="center"/>
    </xf>
    <xf numFmtId="3" fontId="1" fillId="4" borderId="3" xfId="3" applyNumberFormat="1" applyFont="1" applyFill="1" applyBorder="1" applyAlignment="1">
      <alignment horizontal="center" vertical="center"/>
    </xf>
    <xf numFmtId="3" fontId="1" fillId="4" borderId="10" xfId="3" applyNumberFormat="1" applyFont="1" applyFill="1" applyBorder="1" applyAlignment="1">
      <alignment horizontal="center" vertical="center"/>
    </xf>
    <xf numFmtId="3" fontId="1" fillId="4" borderId="8" xfId="3" applyNumberFormat="1" applyFont="1" applyFill="1" applyBorder="1" applyAlignment="1">
      <alignment horizontal="center" vertical="center"/>
    </xf>
    <xf numFmtId="0" fontId="12" fillId="5" borderId="15" xfId="3" applyFont="1" applyFill="1" applyBorder="1" applyAlignment="1">
      <alignment horizontal="center"/>
    </xf>
    <xf numFmtId="0" fontId="5" fillId="5" borderId="14" xfId="3" applyFont="1" applyFill="1" applyBorder="1" applyAlignment="1">
      <alignment horizontal="center"/>
    </xf>
    <xf numFmtId="0" fontId="5" fillId="0" borderId="14" xfId="3" applyFont="1" applyBorder="1" applyAlignment="1">
      <alignment horizontal="center"/>
    </xf>
    <xf numFmtId="2" fontId="12" fillId="5" borderId="0" xfId="3" applyNumberFormat="1" applyFont="1" applyFill="1" applyAlignment="1">
      <alignment horizontal="center"/>
    </xf>
    <xf numFmtId="0" fontId="12" fillId="5" borderId="0" xfId="3" applyFont="1" applyFill="1" applyAlignment="1">
      <alignment horizontal="center"/>
    </xf>
    <xf numFmtId="0" fontId="5" fillId="5" borderId="0" xfId="3" applyFont="1" applyFill="1"/>
    <xf numFmtId="0" fontId="5" fillId="5" borderId="14" xfId="3" applyFont="1" applyFill="1" applyBorder="1"/>
    <xf numFmtId="1" fontId="3" fillId="5" borderId="15" xfId="3" applyNumberFormat="1" applyFill="1" applyBorder="1"/>
    <xf numFmtId="0" fontId="3" fillId="5" borderId="0" xfId="3" applyFill="1"/>
    <xf numFmtId="0" fontId="3" fillId="5" borderId="15" xfId="3" applyFill="1" applyBorder="1"/>
    <xf numFmtId="0" fontId="13" fillId="5" borderId="15" xfId="3" applyFont="1" applyFill="1" applyBorder="1"/>
    <xf numFmtId="0" fontId="14" fillId="5" borderId="14" xfId="3" applyFont="1" applyFill="1" applyBorder="1"/>
    <xf numFmtId="0" fontId="5" fillId="0" borderId="14" xfId="3" applyFont="1" applyBorder="1"/>
    <xf numFmtId="2" fontId="15" fillId="5" borderId="0" xfId="3" applyNumberFormat="1" applyFont="1" applyFill="1"/>
    <xf numFmtId="165" fontId="15" fillId="5" borderId="16" xfId="3" applyNumberFormat="1" applyFont="1" applyFill="1" applyBorder="1"/>
    <xf numFmtId="1" fontId="13" fillId="0" borderId="17" xfId="3" applyNumberFormat="1" applyFont="1" applyBorder="1" applyAlignment="1">
      <alignment horizontal="center"/>
    </xf>
    <xf numFmtId="1" fontId="14" fillId="0" borderId="18" xfId="3" applyNumberFormat="1" applyFont="1" applyBorder="1" applyAlignment="1">
      <alignment horizontal="center"/>
    </xf>
    <xf numFmtId="0" fontId="5" fillId="0" borderId="18" xfId="3" applyFont="1" applyBorder="1"/>
    <xf numFmtId="2" fontId="15" fillId="0" borderId="19" xfId="3" applyNumberFormat="1" applyFont="1" applyBorder="1"/>
    <xf numFmtId="1" fontId="15" fillId="0" borderId="20" xfId="3" applyNumberFormat="1" applyFont="1" applyBorder="1"/>
    <xf numFmtId="1" fontId="16" fillId="0" borderId="0" xfId="3" applyNumberFormat="1" applyFont="1"/>
    <xf numFmtId="1" fontId="13" fillId="0" borderId="15" xfId="3" applyNumberFormat="1" applyFont="1" applyBorder="1" applyAlignment="1">
      <alignment horizontal="center"/>
    </xf>
    <xf numFmtId="0" fontId="3" fillId="0" borderId="14" xfId="3" applyBorder="1"/>
    <xf numFmtId="2" fontId="15" fillId="2" borderId="0" xfId="3" applyNumberFormat="1" applyFont="1" applyFill="1"/>
    <xf numFmtId="1" fontId="15" fillId="2" borderId="21" xfId="3" applyNumberFormat="1" applyFont="1" applyFill="1" applyBorder="1"/>
    <xf numFmtId="1" fontId="15" fillId="2" borderId="9" xfId="3" applyNumberFormat="1" applyFont="1" applyFill="1" applyBorder="1"/>
    <xf numFmtId="1" fontId="15" fillId="0" borderId="9" xfId="3" applyNumberFormat="1" applyFont="1" applyBorder="1"/>
    <xf numFmtId="1" fontId="15" fillId="6" borderId="9" xfId="3" applyNumberFormat="1" applyFont="1" applyFill="1" applyBorder="1"/>
    <xf numFmtId="1" fontId="15" fillId="0" borderId="22" xfId="3" applyNumberFormat="1" applyFont="1" applyBorder="1"/>
    <xf numFmtId="0" fontId="3" fillId="0" borderId="15" xfId="3" applyBorder="1"/>
    <xf numFmtId="0" fontId="13" fillId="0" borderId="15" xfId="3" applyFont="1" applyBorder="1"/>
    <xf numFmtId="0" fontId="15" fillId="0" borderId="23" xfId="3" applyFont="1" applyBorder="1"/>
    <xf numFmtId="165" fontId="15" fillId="2" borderId="21" xfId="3" applyNumberFormat="1" applyFont="1" applyFill="1" applyBorder="1"/>
    <xf numFmtId="1" fontId="13" fillId="2" borderId="24" xfId="3" applyNumberFormat="1" applyFont="1" applyFill="1" applyBorder="1" applyAlignment="1">
      <alignment horizontal="center"/>
    </xf>
    <xf numFmtId="1" fontId="14" fillId="0" borderId="25" xfId="3" applyNumberFormat="1" applyFont="1" applyBorder="1" applyAlignment="1">
      <alignment horizontal="center"/>
    </xf>
    <xf numFmtId="0" fontId="5" fillId="0" borderId="25" xfId="3" applyFont="1" applyBorder="1"/>
    <xf numFmtId="2" fontId="15" fillId="2" borderId="26" xfId="3" applyNumberFormat="1" applyFont="1" applyFill="1" applyBorder="1"/>
    <xf numFmtId="1" fontId="15" fillId="2" borderId="28" xfId="3" applyNumberFormat="1" applyFont="1" applyFill="1" applyBorder="1"/>
    <xf numFmtId="1" fontId="15" fillId="2" borderId="27" xfId="3" applyNumberFormat="1" applyFont="1" applyFill="1" applyBorder="1"/>
    <xf numFmtId="1" fontId="15" fillId="2" borderId="29" xfId="3" applyNumberFormat="1" applyFont="1" applyFill="1" applyBorder="1"/>
    <xf numFmtId="0" fontId="15" fillId="0" borderId="14" xfId="3" applyFont="1" applyBorder="1"/>
    <xf numFmtId="165" fontId="15" fillId="2" borderId="30" xfId="3" applyNumberFormat="1" applyFont="1" applyFill="1" applyBorder="1"/>
    <xf numFmtId="165" fontId="15" fillId="2" borderId="31" xfId="3" applyNumberFormat="1" applyFont="1" applyFill="1" applyBorder="1"/>
    <xf numFmtId="165" fontId="15" fillId="2" borderId="32" xfId="3" applyNumberFormat="1" applyFont="1" applyFill="1" applyBorder="1"/>
    <xf numFmtId="165" fontId="15" fillId="2" borderId="24" xfId="3" applyNumberFormat="1" applyFont="1" applyFill="1" applyBorder="1"/>
    <xf numFmtId="165" fontId="15" fillId="2" borderId="26" xfId="3" applyNumberFormat="1" applyFont="1" applyFill="1" applyBorder="1"/>
    <xf numFmtId="0" fontId="15" fillId="0" borderId="24" xfId="3" applyFont="1" applyBorder="1" applyAlignment="1">
      <alignment horizontal="left"/>
    </xf>
    <xf numFmtId="0" fontId="15" fillId="0" borderId="25" xfId="3" applyFont="1" applyBorder="1" applyAlignment="1">
      <alignment horizontal="left"/>
    </xf>
    <xf numFmtId="0" fontId="17" fillId="0" borderId="21" xfId="3" applyFont="1" applyBorder="1"/>
    <xf numFmtId="2" fontId="15" fillId="2" borderId="26" xfId="4" applyNumberFormat="1" applyFont="1" applyFill="1" applyBorder="1"/>
    <xf numFmtId="1" fontId="15" fillId="2" borderId="22" xfId="3" applyNumberFormat="1" applyFont="1" applyFill="1" applyBorder="1"/>
    <xf numFmtId="0" fontId="13" fillId="0" borderId="15" xfId="3" applyFont="1" applyBorder="1" applyAlignment="1">
      <alignment horizontal="center"/>
    </xf>
    <xf numFmtId="0" fontId="18" fillId="0" borderId="0" xfId="3" applyFont="1"/>
    <xf numFmtId="0" fontId="17" fillId="0" borderId="14" xfId="3" applyFont="1" applyBorder="1"/>
    <xf numFmtId="2" fontId="15" fillId="2" borderId="0" xfId="4" applyNumberFormat="1" applyFont="1" applyFill="1"/>
    <xf numFmtId="1" fontId="9" fillId="2" borderId="16" xfId="3" applyNumberFormat="1" applyFont="1" applyFill="1" applyBorder="1"/>
    <xf numFmtId="0" fontId="15" fillId="0" borderId="14" xfId="3" applyFont="1" applyBorder="1" applyAlignment="1">
      <alignment horizontal="center"/>
    </xf>
    <xf numFmtId="1" fontId="17" fillId="0" borderId="14" xfId="3" applyNumberFormat="1" applyFont="1" applyBorder="1"/>
    <xf numFmtId="2" fontId="19" fillId="2" borderId="15" xfId="3" applyNumberFormat="1" applyFont="1" applyFill="1" applyBorder="1"/>
    <xf numFmtId="1" fontId="19" fillId="0" borderId="15" xfId="3" applyNumberFormat="1" applyFont="1" applyBorder="1"/>
    <xf numFmtId="1" fontId="19" fillId="2" borderId="33" xfId="3" applyNumberFormat="1" applyFont="1" applyFill="1" applyBorder="1"/>
    <xf numFmtId="165" fontId="9" fillId="2" borderId="30" xfId="3" applyNumberFormat="1" applyFont="1" applyFill="1" applyBorder="1"/>
    <xf numFmtId="165" fontId="9" fillId="2" borderId="31" xfId="3" applyNumberFormat="1" applyFont="1" applyFill="1" applyBorder="1"/>
    <xf numFmtId="165" fontId="9" fillId="2" borderId="32" xfId="3" applyNumberFormat="1" applyFont="1" applyFill="1" applyBorder="1"/>
    <xf numFmtId="165" fontId="9" fillId="2" borderId="24" xfId="3" applyNumberFormat="1" applyFont="1" applyFill="1" applyBorder="1"/>
    <xf numFmtId="165" fontId="9" fillId="2" borderId="26" xfId="3" applyNumberFormat="1" applyFont="1" applyFill="1" applyBorder="1"/>
    <xf numFmtId="0" fontId="20" fillId="0" borderId="15" xfId="3" applyFont="1" applyBorder="1"/>
    <xf numFmtId="0" fontId="21" fillId="0" borderId="14" xfId="3" applyFont="1" applyBorder="1"/>
    <xf numFmtId="1" fontId="19" fillId="2" borderId="16" xfId="3" applyNumberFormat="1" applyFont="1" applyFill="1" applyBorder="1"/>
    <xf numFmtId="1" fontId="22" fillId="0" borderId="0" xfId="3" applyNumberFormat="1" applyFont="1"/>
    <xf numFmtId="164" fontId="24" fillId="0" borderId="27" xfId="5" applyNumberFormat="1" applyFont="1" applyBorder="1"/>
    <xf numFmtId="2" fontId="15" fillId="2" borderId="34" xfId="3" applyNumberFormat="1" applyFont="1" applyFill="1" applyBorder="1"/>
    <xf numFmtId="1" fontId="9" fillId="2" borderId="36" xfId="3" applyNumberFormat="1" applyFont="1" applyFill="1" applyBorder="1"/>
    <xf numFmtId="1" fontId="9" fillId="2" borderId="37" xfId="3" applyNumberFormat="1" applyFont="1" applyFill="1" applyBorder="1"/>
    <xf numFmtId="1" fontId="9" fillId="2" borderId="38" xfId="3" applyNumberFormat="1" applyFont="1" applyFill="1" applyBorder="1"/>
    <xf numFmtId="1" fontId="9" fillId="2" borderId="35" xfId="3" applyNumberFormat="1" applyFont="1" applyFill="1" applyBorder="1"/>
    <xf numFmtId="1" fontId="9" fillId="2" borderId="34" xfId="3" applyNumberFormat="1" applyFont="1" applyFill="1" applyBorder="1"/>
    <xf numFmtId="1" fontId="9" fillId="0" borderId="33" xfId="3" applyNumberFormat="1" applyFont="1" applyBorder="1"/>
    <xf numFmtId="1" fontId="9" fillId="0" borderId="39" xfId="3" applyNumberFormat="1" applyFont="1" applyBorder="1"/>
    <xf numFmtId="1" fontId="9" fillId="0" borderId="15" xfId="3" applyNumberFormat="1" applyFont="1" applyBorder="1"/>
    <xf numFmtId="1" fontId="9" fillId="0" borderId="0" xfId="3" applyNumberFormat="1" applyFont="1"/>
    <xf numFmtId="0" fontId="13" fillId="0" borderId="11" xfId="3" applyFont="1" applyBorder="1" applyAlignment="1">
      <alignment horizontal="center"/>
    </xf>
    <xf numFmtId="0" fontId="17" fillId="0" borderId="12" xfId="3" applyFont="1" applyBorder="1"/>
    <xf numFmtId="2" fontId="15" fillId="2" borderId="40" xfId="4" applyNumberFormat="1" applyFont="1" applyFill="1" applyBorder="1"/>
    <xf numFmtId="1" fontId="9" fillId="2" borderId="41" xfId="3" applyNumberFormat="1" applyFont="1" applyFill="1" applyBorder="1"/>
    <xf numFmtId="165" fontId="9" fillId="2" borderId="16" xfId="3" applyNumberFormat="1" applyFont="1" applyFill="1" applyBorder="1"/>
    <xf numFmtId="165" fontId="9" fillId="2" borderId="33" xfId="3" applyNumberFormat="1" applyFont="1" applyFill="1" applyBorder="1"/>
    <xf numFmtId="165" fontId="9" fillId="2" borderId="39" xfId="3" applyNumberFormat="1" applyFont="1" applyFill="1" applyBorder="1"/>
    <xf numFmtId="165" fontId="9" fillId="2" borderId="15" xfId="3" applyNumberFormat="1" applyFont="1" applyFill="1" applyBorder="1"/>
    <xf numFmtId="165" fontId="9" fillId="2" borderId="0" xfId="3" applyNumberFormat="1" applyFont="1" applyFill="1"/>
    <xf numFmtId="0" fontId="15" fillId="0" borderId="17" xfId="3" applyFont="1" applyBorder="1" applyAlignment="1">
      <alignment horizontal="left"/>
    </xf>
    <xf numFmtId="1" fontId="15" fillId="2" borderId="20" xfId="3" applyNumberFormat="1" applyFont="1" applyFill="1" applyBorder="1"/>
    <xf numFmtId="1" fontId="15" fillId="2" borderId="42" xfId="3" applyNumberFormat="1" applyFont="1" applyFill="1" applyBorder="1"/>
    <xf numFmtId="1" fontId="15" fillId="2" borderId="43" xfId="3" applyNumberFormat="1" applyFont="1" applyFill="1" applyBorder="1"/>
    <xf numFmtId="1" fontId="15" fillId="2" borderId="17" xfId="3" applyNumberFormat="1" applyFont="1" applyFill="1" applyBorder="1"/>
    <xf numFmtId="1" fontId="15" fillId="2" borderId="19" xfId="3" applyNumberFormat="1" applyFont="1" applyFill="1" applyBorder="1"/>
    <xf numFmtId="0" fontId="18" fillId="0" borderId="40" xfId="3" applyFont="1" applyBorder="1"/>
    <xf numFmtId="1" fontId="19" fillId="2" borderId="39" xfId="3" applyNumberFormat="1" applyFont="1" applyFill="1" applyBorder="1"/>
    <xf numFmtId="0" fontId="25" fillId="0" borderId="14" xfId="3" applyFont="1" applyBorder="1"/>
    <xf numFmtId="0" fontId="26" fillId="0" borderId="0" xfId="3" applyFont="1"/>
    <xf numFmtId="0" fontId="15" fillId="0" borderId="12" xfId="3" applyFont="1" applyBorder="1" applyAlignment="1">
      <alignment horizontal="center"/>
    </xf>
    <xf numFmtId="0" fontId="27" fillId="0" borderId="15" xfId="3" applyFont="1" applyBorder="1"/>
    <xf numFmtId="1" fontId="19" fillId="0" borderId="16" xfId="3" applyNumberFormat="1" applyFont="1" applyBorder="1"/>
    <xf numFmtId="1" fontId="19" fillId="2" borderId="14" xfId="3" applyNumberFormat="1" applyFont="1" applyFill="1" applyBorder="1"/>
    <xf numFmtId="0" fontId="28" fillId="0" borderId="14" xfId="3" applyFont="1" applyBorder="1"/>
    <xf numFmtId="0" fontId="9" fillId="0" borderId="15" xfId="3" applyFont="1" applyBorder="1"/>
    <xf numFmtId="165" fontId="9" fillId="2" borderId="25" xfId="3" applyNumberFormat="1" applyFont="1" applyFill="1" applyBorder="1"/>
    <xf numFmtId="0" fontId="9" fillId="2" borderId="36" xfId="3" applyFont="1" applyFill="1" applyBorder="1"/>
    <xf numFmtId="0" fontId="9" fillId="2" borderId="37" xfId="3" applyFont="1" applyFill="1" applyBorder="1"/>
    <xf numFmtId="0" fontId="9" fillId="2" borderId="38" xfId="3" applyFont="1" applyFill="1" applyBorder="1"/>
    <xf numFmtId="0" fontId="9" fillId="2" borderId="35" xfId="3" applyFont="1" applyFill="1" applyBorder="1"/>
    <xf numFmtId="0" fontId="9" fillId="2" borderId="34" xfId="3" applyFont="1" applyFill="1" applyBorder="1"/>
    <xf numFmtId="0" fontId="9" fillId="2" borderId="16" xfId="3" applyFont="1" applyFill="1" applyBorder="1"/>
    <xf numFmtId="0" fontId="9" fillId="0" borderId="33" xfId="3" applyFont="1" applyBorder="1"/>
    <xf numFmtId="0" fontId="9" fillId="0" borderId="39" xfId="3" applyFont="1" applyBorder="1"/>
    <xf numFmtId="0" fontId="9" fillId="0" borderId="0" xfId="3" applyFont="1"/>
    <xf numFmtId="1" fontId="15" fillId="2" borderId="37" xfId="3" applyNumberFormat="1" applyFont="1" applyFill="1" applyBorder="1"/>
    <xf numFmtId="1" fontId="15" fillId="2" borderId="44" xfId="3" applyNumberFormat="1" applyFont="1" applyFill="1" applyBorder="1"/>
    <xf numFmtId="1" fontId="15" fillId="2" borderId="45" xfId="3" applyNumberFormat="1" applyFont="1" applyFill="1" applyBorder="1"/>
    <xf numFmtId="0" fontId="13" fillId="0" borderId="0" xfId="3" applyFont="1" applyAlignment="1">
      <alignment horizontal="center"/>
    </xf>
    <xf numFmtId="0" fontId="17" fillId="0" borderId="46" xfId="3" applyFont="1" applyBorder="1"/>
    <xf numFmtId="1" fontId="9" fillId="2" borderId="47" xfId="3" applyNumberFormat="1" applyFont="1" applyFill="1" applyBorder="1"/>
    <xf numFmtId="0" fontId="17" fillId="0" borderId="48" xfId="3" applyFont="1" applyBorder="1"/>
    <xf numFmtId="1" fontId="9" fillId="2" borderId="49" xfId="3" applyNumberFormat="1" applyFont="1" applyFill="1" applyBorder="1"/>
    <xf numFmtId="1" fontId="9" fillId="2" borderId="50" xfId="3" applyNumberFormat="1" applyFont="1" applyFill="1" applyBorder="1"/>
    <xf numFmtId="0" fontId="17" fillId="0" borderId="0" xfId="3" applyFont="1"/>
    <xf numFmtId="1" fontId="29" fillId="0" borderId="15" xfId="3" applyNumberFormat="1" applyFont="1" applyBorder="1"/>
    <xf numFmtId="1" fontId="19" fillId="2" borderId="15" xfId="3" applyNumberFormat="1" applyFont="1" applyFill="1" applyBorder="1"/>
    <xf numFmtId="1" fontId="19" fillId="2" borderId="0" xfId="3" applyNumberFormat="1" applyFont="1" applyFill="1"/>
    <xf numFmtId="1" fontId="15" fillId="0" borderId="24" xfId="3" applyNumberFormat="1" applyFont="1" applyBorder="1" applyAlignment="1">
      <alignment horizontal="left"/>
    </xf>
    <xf numFmtId="1" fontId="13" fillId="0" borderId="15" xfId="3" applyNumberFormat="1" applyFont="1" applyBorder="1" applyAlignment="1">
      <alignment horizontal="left"/>
    </xf>
    <xf numFmtId="1" fontId="15" fillId="2" borderId="51" xfId="3" applyNumberFormat="1" applyFont="1" applyFill="1" applyBorder="1"/>
    <xf numFmtId="1" fontId="19" fillId="2" borderId="52" xfId="3" applyNumberFormat="1" applyFont="1" applyFill="1" applyBorder="1"/>
    <xf numFmtId="165" fontId="9" fillId="2" borderId="52" xfId="3" applyNumberFormat="1" applyFont="1" applyFill="1" applyBorder="1"/>
    <xf numFmtId="165" fontId="9" fillId="2" borderId="13" xfId="3" applyNumberFormat="1" applyFont="1" applyFill="1" applyBorder="1"/>
    <xf numFmtId="0" fontId="15" fillId="0" borderId="44" xfId="3" applyFont="1" applyBorder="1" applyAlignment="1">
      <alignment horizontal="left"/>
    </xf>
    <xf numFmtId="49" fontId="13" fillId="0" borderId="15" xfId="3" applyNumberFormat="1" applyFont="1" applyBorder="1" applyAlignment="1">
      <alignment horizontal="center"/>
    </xf>
    <xf numFmtId="0" fontId="17" fillId="0" borderId="15" xfId="3" applyFont="1" applyBorder="1"/>
    <xf numFmtId="49" fontId="13" fillId="0" borderId="11" xfId="3" applyNumberFormat="1" applyFont="1" applyBorder="1" applyAlignment="1">
      <alignment horizontal="center"/>
    </xf>
    <xf numFmtId="0" fontId="17" fillId="0" borderId="11" xfId="3" applyFont="1" applyBorder="1"/>
    <xf numFmtId="1" fontId="17" fillId="0" borderId="11" xfId="3" applyNumberFormat="1" applyFont="1" applyBorder="1"/>
    <xf numFmtId="2" fontId="19" fillId="2" borderId="55" xfId="3" applyNumberFormat="1" applyFont="1" applyFill="1" applyBorder="1"/>
    <xf numFmtId="1" fontId="19" fillId="2" borderId="30" xfId="3" applyNumberFormat="1" applyFont="1" applyFill="1" applyBorder="1"/>
    <xf numFmtId="1" fontId="19" fillId="2" borderId="31" xfId="3" applyNumberFormat="1" applyFont="1" applyFill="1" applyBorder="1"/>
    <xf numFmtId="2" fontId="3" fillId="2" borderId="0" xfId="3" applyNumberFormat="1" applyFill="1"/>
    <xf numFmtId="0" fontId="30" fillId="0" borderId="0" xfId="3" applyFont="1"/>
    <xf numFmtId="0" fontId="11" fillId="0" borderId="0" xfId="3" applyFont="1"/>
    <xf numFmtId="0" fontId="7" fillId="0" borderId="0" xfId="3" applyFont="1"/>
    <xf numFmtId="0" fontId="5" fillId="5" borderId="15" xfId="3" applyFont="1" applyFill="1" applyBorder="1" applyAlignment="1">
      <alignment horizontal="center"/>
    </xf>
    <xf numFmtId="0" fontId="12" fillId="5" borderId="16" xfId="3" applyFont="1" applyFill="1" applyBorder="1" applyAlignment="1">
      <alignment horizontal="center"/>
    </xf>
    <xf numFmtId="0" fontId="31" fillId="5" borderId="33" xfId="3" applyFont="1" applyFill="1" applyBorder="1" applyAlignment="1">
      <alignment horizontal="center"/>
    </xf>
    <xf numFmtId="17" fontId="31" fillId="5" borderId="33" xfId="3" applyNumberFormat="1" applyFont="1" applyFill="1" applyBorder="1" applyAlignment="1">
      <alignment horizontal="center"/>
    </xf>
    <xf numFmtId="0" fontId="14" fillId="5" borderId="15" xfId="3" applyFont="1" applyFill="1" applyBorder="1"/>
    <xf numFmtId="0" fontId="15" fillId="5" borderId="0" xfId="3" applyFont="1" applyFill="1"/>
    <xf numFmtId="165" fontId="15" fillId="5" borderId="16" xfId="3" applyNumberFormat="1" applyFont="1" applyFill="1" applyBorder="1" applyAlignment="1">
      <alignment horizontal="right"/>
    </xf>
    <xf numFmtId="165" fontId="15" fillId="0" borderId="16" xfId="3" applyNumberFormat="1" applyFont="1" applyBorder="1" applyAlignment="1">
      <alignment horizontal="right"/>
    </xf>
    <xf numFmtId="1" fontId="14" fillId="0" borderId="17" xfId="3" applyNumberFormat="1" applyFont="1" applyBorder="1" applyAlignment="1">
      <alignment horizontal="center"/>
    </xf>
    <xf numFmtId="0" fontId="8" fillId="0" borderId="18" xfId="3" applyFont="1" applyBorder="1"/>
    <xf numFmtId="1" fontId="15" fillId="0" borderId="19" xfId="3" applyNumberFormat="1" applyFont="1" applyBorder="1"/>
    <xf numFmtId="0" fontId="3" fillId="0" borderId="21" xfId="3" applyBorder="1"/>
    <xf numFmtId="0" fontId="3" fillId="0" borderId="9" xfId="3" applyBorder="1"/>
    <xf numFmtId="0" fontId="3" fillId="0" borderId="29" xfId="3" applyBorder="1"/>
    <xf numFmtId="0" fontId="3" fillId="0" borderId="27" xfId="3" applyBorder="1"/>
    <xf numFmtId="0" fontId="15" fillId="0" borderId="35" xfId="3" applyFont="1" applyBorder="1"/>
    <xf numFmtId="0" fontId="8" fillId="0" borderId="23" xfId="3" applyFont="1" applyBorder="1"/>
    <xf numFmtId="0" fontId="15" fillId="0" borderId="34" xfId="3" applyFont="1" applyBorder="1"/>
    <xf numFmtId="165" fontId="9" fillId="0" borderId="16" xfId="3" applyNumberFormat="1" applyFont="1" applyBorder="1"/>
    <xf numFmtId="165" fontId="9" fillId="0" borderId="33" xfId="3" applyNumberFormat="1" applyFont="1" applyBorder="1"/>
    <xf numFmtId="165" fontId="9" fillId="0" borderId="0" xfId="3" applyNumberFormat="1" applyFont="1"/>
    <xf numFmtId="165" fontId="9" fillId="0" borderId="15" xfId="3" applyNumberFormat="1" applyFont="1" applyBorder="1"/>
    <xf numFmtId="1" fontId="14" fillId="0" borderId="24" xfId="3" applyNumberFormat="1" applyFont="1" applyBorder="1" applyAlignment="1">
      <alignment horizontal="center"/>
    </xf>
    <xf numFmtId="0" fontId="8" fillId="0" borderId="25" xfId="3" applyFont="1" applyBorder="1"/>
    <xf numFmtId="1" fontId="15" fillId="0" borderId="26" xfId="3" applyNumberFormat="1" applyFont="1" applyBorder="1"/>
    <xf numFmtId="1" fontId="15" fillId="0" borderId="24" xfId="3" applyNumberFormat="1" applyFont="1" applyBorder="1"/>
    <xf numFmtId="1" fontId="15" fillId="0" borderId="21" xfId="3" applyNumberFormat="1" applyFont="1" applyBorder="1"/>
    <xf numFmtId="1" fontId="15" fillId="0" borderId="31" xfId="3" applyNumberFormat="1" applyFont="1" applyBorder="1"/>
    <xf numFmtId="1" fontId="15" fillId="0" borderId="32" xfId="3" applyNumberFormat="1" applyFont="1" applyBorder="1"/>
    <xf numFmtId="0" fontId="15" fillId="0" borderId="15" xfId="3" applyFont="1" applyBorder="1"/>
    <xf numFmtId="0" fontId="8" fillId="0" borderId="14" xfId="3" applyFont="1" applyBorder="1"/>
    <xf numFmtId="0" fontId="15" fillId="0" borderId="0" xfId="3" applyFont="1"/>
    <xf numFmtId="165" fontId="9" fillId="0" borderId="30" xfId="3" applyNumberFormat="1" applyFont="1" applyBorder="1"/>
    <xf numFmtId="165" fontId="9" fillId="0" borderId="25" xfId="3" applyNumberFormat="1" applyFont="1" applyBorder="1"/>
    <xf numFmtId="165" fontId="9" fillId="0" borderId="26" xfId="3" applyNumberFormat="1" applyFont="1" applyBorder="1"/>
    <xf numFmtId="165" fontId="9" fillId="0" borderId="24" xfId="3" applyNumberFormat="1" applyFont="1" applyBorder="1"/>
    <xf numFmtId="0" fontId="15" fillId="0" borderId="21" xfId="3" applyFont="1" applyBorder="1"/>
    <xf numFmtId="1" fontId="15" fillId="0" borderId="29" xfId="3" applyNumberFormat="1" applyFont="1" applyBorder="1"/>
    <xf numFmtId="1" fontId="15" fillId="0" borderId="27" xfId="3" applyNumberFormat="1" applyFont="1" applyBorder="1"/>
    <xf numFmtId="0" fontId="15" fillId="0" borderId="15" xfId="3" applyFont="1" applyBorder="1" applyAlignment="1">
      <alignment horizontal="center"/>
    </xf>
    <xf numFmtId="1" fontId="9" fillId="0" borderId="16" xfId="3" applyNumberFormat="1" applyFont="1" applyBorder="1"/>
    <xf numFmtId="0" fontId="15" fillId="0" borderId="35" xfId="3" applyFont="1" applyBorder="1" applyAlignment="1">
      <alignment horizontal="center"/>
    </xf>
    <xf numFmtId="1" fontId="19" fillId="0" borderId="14" xfId="3" applyNumberFormat="1" applyFont="1" applyBorder="1"/>
    <xf numFmtId="1" fontId="19" fillId="0" borderId="16" xfId="4" applyNumberFormat="1" applyFont="1" applyBorder="1"/>
    <xf numFmtId="0" fontId="17" fillId="0" borderId="23" xfId="3" applyFont="1" applyBorder="1"/>
    <xf numFmtId="0" fontId="25" fillId="0" borderId="15" xfId="3" applyFont="1" applyBorder="1"/>
    <xf numFmtId="0" fontId="25" fillId="0" borderId="0" xfId="3" applyFont="1"/>
    <xf numFmtId="0" fontId="15" fillId="0" borderId="11" xfId="3" applyFont="1" applyBorder="1" applyAlignment="1">
      <alignment horizontal="center"/>
    </xf>
    <xf numFmtId="1" fontId="9" fillId="0" borderId="41" xfId="3" applyNumberFormat="1" applyFont="1" applyBorder="1"/>
    <xf numFmtId="1" fontId="9" fillId="0" borderId="54" xfId="3" applyNumberFormat="1" applyFont="1" applyBorder="1"/>
    <xf numFmtId="1" fontId="9" fillId="0" borderId="56" xfId="3" applyNumberFormat="1" applyFont="1" applyBorder="1"/>
    <xf numFmtId="1" fontId="9" fillId="0" borderId="57" xfId="3" applyNumberFormat="1" applyFont="1" applyBorder="1"/>
    <xf numFmtId="1" fontId="9" fillId="0" borderId="58" xfId="3" applyNumberFormat="1" applyFont="1" applyBorder="1"/>
    <xf numFmtId="0" fontId="5" fillId="5" borderId="59" xfId="3" applyFont="1" applyFill="1" applyBorder="1" applyAlignment="1">
      <alignment horizontal="center"/>
    </xf>
    <xf numFmtId="0" fontId="5" fillId="5" borderId="13" xfId="3" applyFont="1" applyFill="1" applyBorder="1" applyAlignment="1">
      <alignment horizontal="center"/>
    </xf>
    <xf numFmtId="0" fontId="5" fillId="0" borderId="15" xfId="3" applyFont="1" applyBorder="1" applyAlignment="1">
      <alignment horizontal="center"/>
    </xf>
    <xf numFmtId="0" fontId="31" fillId="5" borderId="0" xfId="3" applyFont="1" applyFill="1" applyAlignment="1">
      <alignment horizontal="center"/>
    </xf>
    <xf numFmtId="17" fontId="31" fillId="5" borderId="0" xfId="3" applyNumberFormat="1" applyFont="1" applyFill="1" applyAlignment="1">
      <alignment horizontal="center"/>
    </xf>
    <xf numFmtId="0" fontId="31" fillId="5" borderId="14" xfId="3" applyFont="1" applyFill="1" applyBorder="1" applyAlignment="1">
      <alignment horizontal="center"/>
    </xf>
    <xf numFmtId="0" fontId="5" fillId="5" borderId="15" xfId="3" applyFont="1" applyFill="1" applyBorder="1"/>
    <xf numFmtId="0" fontId="14" fillId="5" borderId="13" xfId="3" applyFont="1" applyFill="1" applyBorder="1"/>
    <xf numFmtId="0" fontId="5" fillId="0" borderId="15" xfId="3" applyFont="1" applyBorder="1"/>
    <xf numFmtId="0" fontId="15" fillId="5" borderId="26" xfId="3" applyFont="1" applyFill="1" applyBorder="1"/>
    <xf numFmtId="165" fontId="15" fillId="5" borderId="0" xfId="3" applyNumberFormat="1" applyFont="1" applyFill="1"/>
    <xf numFmtId="1" fontId="14" fillId="0" borderId="44" xfId="3" applyNumberFormat="1" applyFont="1" applyBorder="1" applyAlignment="1">
      <alignment horizontal="center"/>
    </xf>
    <xf numFmtId="0" fontId="32" fillId="0" borderId="24" xfId="3" applyFont="1" applyBorder="1"/>
    <xf numFmtId="1" fontId="15" fillId="0" borderId="28" xfId="3" applyNumberFormat="1" applyFont="1" applyBorder="1"/>
    <xf numFmtId="1" fontId="14" fillId="0" borderId="13" xfId="3" applyNumberFormat="1" applyFont="1" applyBorder="1" applyAlignment="1">
      <alignment horizontal="center"/>
    </xf>
    <xf numFmtId="0" fontId="32" fillId="0" borderId="15" xfId="3" applyFont="1" applyBorder="1"/>
    <xf numFmtId="1" fontId="15" fillId="0" borderId="0" xfId="3" applyNumberFormat="1" applyFont="1"/>
    <xf numFmtId="1" fontId="15" fillId="0" borderId="30" xfId="3" applyNumberFormat="1" applyFont="1" applyBorder="1"/>
    <xf numFmtId="1" fontId="15" fillId="2" borderId="31" xfId="3" applyNumberFormat="1" applyFont="1" applyFill="1" applyBorder="1"/>
    <xf numFmtId="0" fontId="15" fillId="0" borderId="13" xfId="3" applyFont="1" applyBorder="1"/>
    <xf numFmtId="165" fontId="15" fillId="2" borderId="9" xfId="3" applyNumberFormat="1" applyFont="1" applyFill="1" applyBorder="1"/>
    <xf numFmtId="165" fontId="15" fillId="2" borderId="22" xfId="3" applyNumberFormat="1" applyFont="1" applyFill="1" applyBorder="1"/>
    <xf numFmtId="165" fontId="15" fillId="2" borderId="27" xfId="3" applyNumberFormat="1" applyFont="1" applyFill="1" applyBorder="1"/>
    <xf numFmtId="165" fontId="15" fillId="2" borderId="29" xfId="3" applyNumberFormat="1" applyFont="1" applyFill="1" applyBorder="1"/>
    <xf numFmtId="0" fontId="14" fillId="0" borderId="44" xfId="3" applyFont="1" applyBorder="1" applyAlignment="1">
      <alignment horizontal="center"/>
    </xf>
    <xf numFmtId="1" fontId="15" fillId="0" borderId="25" xfId="3" applyNumberFormat="1" applyFont="1" applyBorder="1"/>
    <xf numFmtId="165" fontId="15" fillId="2" borderId="14" xfId="3" applyNumberFormat="1" applyFont="1" applyFill="1" applyBorder="1"/>
    <xf numFmtId="165" fontId="15" fillId="2" borderId="15" xfId="3" applyNumberFormat="1" applyFont="1" applyFill="1" applyBorder="1"/>
    <xf numFmtId="165" fontId="15" fillId="2" borderId="0" xfId="3" applyNumberFormat="1" applyFont="1" applyFill="1"/>
    <xf numFmtId="0" fontId="15" fillId="0" borderId="29" xfId="3" applyFont="1" applyBorder="1"/>
    <xf numFmtId="0" fontId="15" fillId="0" borderId="9" xfId="3" applyFont="1" applyBorder="1"/>
    <xf numFmtId="0" fontId="15" fillId="0" borderId="13" xfId="3" applyFont="1" applyBorder="1" applyAlignment="1">
      <alignment horizontal="center"/>
    </xf>
    <xf numFmtId="1" fontId="17" fillId="0" borderId="15" xfId="3" applyNumberFormat="1" applyFont="1" applyBorder="1"/>
    <xf numFmtId="165" fontId="9" fillId="2" borderId="14" xfId="3" applyNumberFormat="1" applyFont="1" applyFill="1" applyBorder="1"/>
    <xf numFmtId="0" fontId="15" fillId="0" borderId="27" xfId="3" applyFont="1" applyBorder="1"/>
    <xf numFmtId="0" fontId="15" fillId="0" borderId="22" xfId="3" applyFont="1" applyBorder="1"/>
    <xf numFmtId="0" fontId="9" fillId="0" borderId="16" xfId="3" applyFont="1" applyBorder="1"/>
    <xf numFmtId="0" fontId="9" fillId="2" borderId="33" xfId="3" applyFont="1" applyFill="1" applyBorder="1"/>
    <xf numFmtId="0" fontId="9" fillId="2" borderId="39" xfId="3" applyFont="1" applyFill="1" applyBorder="1"/>
    <xf numFmtId="0" fontId="9" fillId="2" borderId="15" xfId="3" applyFont="1" applyFill="1" applyBorder="1"/>
    <xf numFmtId="0" fontId="9" fillId="2" borderId="0" xfId="3" applyFont="1" applyFill="1"/>
    <xf numFmtId="1" fontId="22" fillId="0" borderId="16" xfId="3" applyNumberFormat="1" applyFont="1" applyBorder="1"/>
    <xf numFmtId="0" fontId="15" fillId="0" borderId="59" xfId="3" applyFont="1" applyBorder="1" applyAlignment="1">
      <alignment horizontal="center"/>
    </xf>
    <xf numFmtId="0" fontId="5" fillId="0" borderId="11" xfId="3" applyFont="1" applyBorder="1"/>
    <xf numFmtId="0" fontId="15" fillId="0" borderId="60" xfId="3" applyFont="1" applyBorder="1" applyAlignment="1">
      <alignment horizontal="left"/>
    </xf>
    <xf numFmtId="0" fontId="15" fillId="0" borderId="19" xfId="3" applyFont="1" applyBorder="1"/>
    <xf numFmtId="0" fontId="15" fillId="0" borderId="17" xfId="3" applyFont="1" applyBorder="1"/>
    <xf numFmtId="1" fontId="15" fillId="0" borderId="42" xfId="3" applyNumberFormat="1" applyFont="1" applyBorder="1"/>
    <xf numFmtId="0" fontId="15" fillId="0" borderId="42" xfId="3" applyFont="1" applyBorder="1"/>
    <xf numFmtId="0" fontId="15" fillId="0" borderId="43" xfId="3" applyFont="1" applyBorder="1"/>
    <xf numFmtId="0" fontId="15" fillId="2" borderId="13" xfId="3" applyFont="1" applyFill="1" applyBorder="1" applyAlignment="1">
      <alignment horizontal="center"/>
    </xf>
    <xf numFmtId="1" fontId="19" fillId="0" borderId="0" xfId="3" applyNumberFormat="1" applyFont="1"/>
    <xf numFmtId="0" fontId="33" fillId="0" borderId="0" xfId="3" applyFont="1"/>
    <xf numFmtId="1" fontId="34" fillId="0" borderId="15" xfId="3" applyNumberFormat="1" applyFont="1" applyBorder="1"/>
    <xf numFmtId="0" fontId="17" fillId="0" borderId="35" xfId="3" applyFont="1" applyBorder="1"/>
    <xf numFmtId="0" fontId="35" fillId="0" borderId="13" xfId="3" applyFont="1" applyBorder="1" applyAlignment="1">
      <alignment horizontal="center"/>
    </xf>
    <xf numFmtId="0" fontId="36" fillId="0" borderId="15" xfId="3" applyFont="1" applyBorder="1"/>
    <xf numFmtId="0" fontId="15" fillId="0" borderId="53" xfId="3" applyFont="1" applyBorder="1" applyAlignment="1">
      <alignment horizontal="center"/>
    </xf>
    <xf numFmtId="1" fontId="17" fillId="0" borderId="12" xfId="3" applyNumberFormat="1" applyFont="1" applyBorder="1"/>
    <xf numFmtId="1" fontId="19" fillId="0" borderId="41" xfId="3" applyNumberFormat="1" applyFont="1" applyBorder="1"/>
    <xf numFmtId="1" fontId="19" fillId="0" borderId="40" xfId="3" applyNumberFormat="1" applyFont="1" applyBorder="1"/>
    <xf numFmtId="0" fontId="37" fillId="0" borderId="0" xfId="3" applyFont="1" applyAlignment="1">
      <alignment horizontal="left"/>
    </xf>
    <xf numFmtId="1" fontId="37" fillId="0" borderId="0" xfId="3" applyNumberFormat="1" applyFont="1"/>
    <xf numFmtId="1" fontId="37" fillId="2" borderId="0" xfId="3" applyNumberFormat="1" applyFont="1" applyFill="1"/>
    <xf numFmtId="1" fontId="5" fillId="0" borderId="0" xfId="3" applyNumberFormat="1" applyFont="1"/>
    <xf numFmtId="1" fontId="5" fillId="2" borderId="0" xfId="3" applyNumberFormat="1" applyFont="1" applyFill="1"/>
    <xf numFmtId="0" fontId="12" fillId="0" borderId="15" xfId="3" applyFont="1" applyBorder="1" applyAlignment="1">
      <alignment horizontal="center"/>
    </xf>
    <xf numFmtId="1" fontId="3" fillId="0" borderId="15" xfId="3" applyNumberFormat="1" applyBorder="1"/>
    <xf numFmtId="1" fontId="15" fillId="0" borderId="15" xfId="3" applyNumberFormat="1" applyFont="1" applyBorder="1"/>
    <xf numFmtId="2" fontId="15" fillId="0" borderId="15" xfId="3" applyNumberFormat="1" applyFont="1" applyBorder="1"/>
    <xf numFmtId="0" fontId="15" fillId="0" borderId="11" xfId="3" applyFont="1" applyBorder="1"/>
    <xf numFmtId="2" fontId="10" fillId="8" borderId="4" xfId="3" applyNumberFormat="1" applyFont="1" applyFill="1" applyBorder="1" applyAlignment="1">
      <alignment horizontal="center" wrapText="1"/>
    </xf>
    <xf numFmtId="2" fontId="10" fillId="8" borderId="0" xfId="3" applyNumberFormat="1" applyFont="1" applyFill="1" applyAlignment="1">
      <alignment horizontal="center"/>
    </xf>
    <xf numFmtId="0" fontId="7" fillId="0" borderId="0" xfId="3" applyFont="1" applyAlignment="1">
      <alignment horizontal="center"/>
    </xf>
    <xf numFmtId="1" fontId="15" fillId="0" borderId="17" xfId="3" applyNumberFormat="1" applyFont="1" applyBorder="1"/>
    <xf numFmtId="1" fontId="15" fillId="0" borderId="35" xfId="3" applyNumberFormat="1" applyFont="1" applyBorder="1"/>
    <xf numFmtId="1" fontId="15" fillId="0" borderId="11" xfId="3" applyNumberFormat="1" applyFont="1" applyBorder="1"/>
    <xf numFmtId="1" fontId="15" fillId="0" borderId="6" xfId="3" applyNumberFormat="1" applyFont="1" applyBorder="1"/>
    <xf numFmtId="1" fontId="15" fillId="0" borderId="16" xfId="3" applyNumberFormat="1" applyFont="1" applyBorder="1"/>
    <xf numFmtId="1" fontId="15" fillId="0" borderId="37" xfId="3" applyNumberFormat="1" applyFont="1" applyBorder="1"/>
    <xf numFmtId="1" fontId="15" fillId="0" borderId="33" xfId="3" applyNumberFormat="1" applyFont="1" applyBorder="1"/>
    <xf numFmtId="1" fontId="15" fillId="0" borderId="54" xfId="3" applyNumberFormat="1" applyFont="1" applyBorder="1"/>
    <xf numFmtId="1" fontId="19" fillId="0" borderId="31" xfId="3" applyNumberFormat="1" applyFont="1" applyBorder="1"/>
    <xf numFmtId="1" fontId="3" fillId="0" borderId="0" xfId="3" applyNumberFormat="1"/>
    <xf numFmtId="1" fontId="22" fillId="0" borderId="15" xfId="3" applyNumberFormat="1" applyFont="1" applyBorder="1"/>
    <xf numFmtId="1" fontId="15" fillId="0" borderId="15" xfId="3" applyNumberFormat="1" applyFont="1" applyBorder="1" applyAlignment="1">
      <alignment horizontal="left"/>
    </xf>
    <xf numFmtId="0" fontId="37" fillId="0" borderId="0" xfId="3" applyFont="1"/>
    <xf numFmtId="2" fontId="10" fillId="10" borderId="4" xfId="3" applyNumberFormat="1" applyFont="1" applyFill="1" applyBorder="1" applyAlignment="1">
      <alignment horizontal="center" wrapText="1"/>
    </xf>
    <xf numFmtId="2" fontId="10" fillId="10" borderId="0" xfId="3" applyNumberFormat="1" applyFont="1" applyFill="1" applyAlignment="1">
      <alignment horizontal="center"/>
    </xf>
    <xf numFmtId="0" fontId="11" fillId="4" borderId="10" xfId="3" applyFont="1" applyFill="1" applyBorder="1" applyAlignment="1">
      <alignment horizontal="center" vertical="center"/>
    </xf>
    <xf numFmtId="1" fontId="39" fillId="2" borderId="9" xfId="3" applyNumberFormat="1" applyFont="1" applyFill="1" applyBorder="1"/>
    <xf numFmtId="164" fontId="24" fillId="0" borderId="45" xfId="5" applyNumberFormat="1" applyFont="1" applyBorder="1" applyAlignment="1">
      <alignment vertical="center"/>
    </xf>
    <xf numFmtId="164" fontId="24" fillId="0" borderId="28" xfId="5" applyNumberFormat="1" applyFont="1" applyBorder="1"/>
    <xf numFmtId="164" fontId="24" fillId="0" borderId="9" xfId="5" applyNumberFormat="1" applyFont="1" applyBorder="1" applyAlignment="1">
      <alignment vertical="center"/>
    </xf>
    <xf numFmtId="1" fontId="29" fillId="0" borderId="13" xfId="3" applyNumberFormat="1" applyFont="1" applyBorder="1"/>
    <xf numFmtId="1" fontId="29" fillId="0" borderId="14" xfId="3" applyNumberFormat="1" applyFont="1" applyBorder="1"/>
    <xf numFmtId="1" fontId="29" fillId="0" borderId="9" xfId="3" applyNumberFormat="1" applyFont="1" applyBorder="1"/>
    <xf numFmtId="0" fontId="15" fillId="0" borderId="26" xfId="3" applyFont="1" applyBorder="1"/>
    <xf numFmtId="2" fontId="15" fillId="0" borderId="0" xfId="3" applyNumberFormat="1" applyFont="1"/>
    <xf numFmtId="2" fontId="22" fillId="0" borderId="15" xfId="3" applyNumberFormat="1" applyFont="1" applyBorder="1"/>
    <xf numFmtId="2" fontId="22" fillId="0" borderId="16" xfId="3" applyNumberFormat="1" applyFont="1" applyBorder="1"/>
    <xf numFmtId="2" fontId="19" fillId="0" borderId="16" xfId="3" applyNumberFormat="1" applyFont="1" applyBorder="1"/>
    <xf numFmtId="2" fontId="15" fillId="0" borderId="40" xfId="3" applyNumberFormat="1" applyFont="1" applyBorder="1"/>
    <xf numFmtId="2" fontId="19" fillId="0" borderId="0" xfId="3" applyNumberFormat="1" applyFont="1"/>
    <xf numFmtId="2" fontId="15" fillId="0" borderId="34" xfId="3" applyNumberFormat="1" applyFont="1" applyBorder="1"/>
    <xf numFmtId="2" fontId="19" fillId="0" borderId="41" xfId="3" applyNumberFormat="1" applyFont="1" applyBorder="1"/>
    <xf numFmtId="9" fontId="15" fillId="0" borderId="29" xfId="4" applyFont="1" applyBorder="1"/>
    <xf numFmtId="10" fontId="15" fillId="0" borderId="0" xfId="4" applyNumberFormat="1" applyFont="1"/>
    <xf numFmtId="2" fontId="19" fillId="0" borderId="0" xfId="4" applyNumberFormat="1" applyFont="1"/>
    <xf numFmtId="0" fontId="15" fillId="0" borderId="40" xfId="3" applyFont="1" applyBorder="1"/>
    <xf numFmtId="2" fontId="15" fillId="0" borderId="19" xfId="4" applyNumberFormat="1" applyFont="1" applyBorder="1"/>
    <xf numFmtId="2" fontId="15" fillId="0" borderId="0" xfId="4" applyNumberFormat="1" applyFont="1"/>
    <xf numFmtId="2" fontId="15" fillId="0" borderId="40" xfId="4" applyNumberFormat="1" applyFont="1" applyBorder="1"/>
    <xf numFmtId="2" fontId="19" fillId="0" borderId="15" xfId="3" applyNumberFormat="1" applyFont="1" applyBorder="1"/>
    <xf numFmtId="2" fontId="15" fillId="0" borderId="26" xfId="4" applyNumberFormat="1" applyFont="1" applyBorder="1"/>
    <xf numFmtId="2" fontId="15" fillId="0" borderId="34" xfId="4" applyNumberFormat="1" applyFont="1" applyBorder="1"/>
    <xf numFmtId="2" fontId="9" fillId="0" borderId="0" xfId="3" applyNumberFormat="1" applyFont="1"/>
    <xf numFmtId="2" fontId="15" fillId="0" borderId="13" xfId="4" applyNumberFormat="1" applyFont="1" applyBorder="1"/>
    <xf numFmtId="2" fontId="15" fillId="0" borderId="53" xfId="4" applyNumberFormat="1" applyFont="1" applyBorder="1"/>
    <xf numFmtId="1" fontId="15" fillId="0" borderId="51" xfId="3" applyNumberFormat="1" applyFont="1" applyBorder="1"/>
    <xf numFmtId="1" fontId="9" fillId="0" borderId="52" xfId="3" applyNumberFormat="1" applyFont="1" applyBorder="1"/>
    <xf numFmtId="1" fontId="15" fillId="2" borderId="61" xfId="3" applyNumberFormat="1" applyFont="1" applyFill="1" applyBorder="1"/>
    <xf numFmtId="0" fontId="9" fillId="0" borderId="52" xfId="3" applyFont="1" applyBorder="1"/>
    <xf numFmtId="1" fontId="15" fillId="0" borderId="55" xfId="3" applyNumberFormat="1" applyFont="1" applyBorder="1"/>
    <xf numFmtId="0" fontId="15" fillId="0" borderId="51" xfId="3" applyFont="1" applyBorder="1"/>
    <xf numFmtId="0" fontId="9" fillId="2" borderId="52" xfId="3" applyFont="1" applyFill="1" applyBorder="1"/>
    <xf numFmtId="0" fontId="15" fillId="0" borderId="61" xfId="3" applyFont="1" applyBorder="1"/>
    <xf numFmtId="17" fontId="31" fillId="5" borderId="52" xfId="3" applyNumberFormat="1" applyFont="1" applyFill="1" applyBorder="1" applyAlignment="1">
      <alignment horizontal="center"/>
    </xf>
    <xf numFmtId="0" fontId="3" fillId="0" borderId="51" xfId="3" applyBorder="1"/>
    <xf numFmtId="0" fontId="3" fillId="11" borderId="0" xfId="3" applyFill="1"/>
    <xf numFmtId="1" fontId="16" fillId="11" borderId="0" xfId="3" applyNumberFormat="1" applyFont="1" applyFill="1"/>
    <xf numFmtId="1" fontId="19" fillId="12" borderId="31" xfId="3" applyNumberFormat="1" applyFont="1" applyFill="1" applyBorder="1"/>
    <xf numFmtId="0" fontId="0" fillId="11" borderId="0" xfId="0" applyFill="1"/>
    <xf numFmtId="0" fontId="17" fillId="13" borderId="21" xfId="3" applyFont="1" applyFill="1" applyBorder="1"/>
    <xf numFmtId="0" fontId="17" fillId="13" borderId="20" xfId="3" applyFont="1" applyFill="1" applyBorder="1"/>
    <xf numFmtId="0" fontId="17" fillId="13" borderId="9" xfId="3" applyFont="1" applyFill="1" applyBorder="1"/>
    <xf numFmtId="0" fontId="40" fillId="0" borderId="14" xfId="3" applyFont="1" applyBorder="1"/>
    <xf numFmtId="2" fontId="41" fillId="0" borderId="0" xfId="4" applyNumberFormat="1" applyFont="1"/>
    <xf numFmtId="1" fontId="41" fillId="0" borderId="15" xfId="3" applyNumberFormat="1" applyFont="1" applyBorder="1"/>
    <xf numFmtId="0" fontId="40" fillId="0" borderId="12" xfId="3" applyFont="1" applyBorder="1"/>
    <xf numFmtId="2" fontId="41" fillId="0" borderId="40" xfId="4" applyNumberFormat="1" applyFont="1" applyBorder="1"/>
    <xf numFmtId="1" fontId="41" fillId="0" borderId="11" xfId="3" applyNumberFormat="1" applyFont="1" applyBorder="1"/>
    <xf numFmtId="0" fontId="17" fillId="13" borderId="28" xfId="3" applyFont="1" applyFill="1" applyBorder="1"/>
    <xf numFmtId="0" fontId="17" fillId="13" borderId="27" xfId="3" applyFont="1" applyFill="1" applyBorder="1"/>
    <xf numFmtId="0" fontId="17" fillId="13" borderId="17" xfId="3" applyFont="1" applyFill="1" applyBorder="1"/>
    <xf numFmtId="0" fontId="11" fillId="3" borderId="12" xfId="3" applyFont="1" applyFill="1" applyBorder="1" applyAlignment="1">
      <alignment horizontal="center" vertical="center"/>
    </xf>
    <xf numFmtId="0" fontId="11" fillId="3" borderId="11" xfId="3" applyFont="1" applyFill="1" applyBorder="1" applyAlignment="1">
      <alignment horizontal="center" vertical="center"/>
    </xf>
    <xf numFmtId="1" fontId="15" fillId="0" borderId="45" xfId="3" applyNumberFormat="1" applyFont="1" applyBorder="1"/>
    <xf numFmtId="0" fontId="43" fillId="4" borderId="47" xfId="1" applyFont="1" applyFill="1" applyBorder="1" applyAlignment="1">
      <alignment horizontal="center" vertical="center"/>
    </xf>
    <xf numFmtId="0" fontId="43" fillId="4" borderId="37" xfId="1" applyFont="1" applyFill="1" applyBorder="1" applyAlignment="1">
      <alignment horizontal="center" vertical="center"/>
    </xf>
    <xf numFmtId="0" fontId="43" fillId="4" borderId="37" xfId="1" applyFont="1" applyFill="1" applyBorder="1" applyAlignment="1">
      <alignment horizontal="center" vertical="center" wrapText="1"/>
    </xf>
    <xf numFmtId="0" fontId="43" fillId="4" borderId="38" xfId="1" applyFont="1" applyFill="1" applyBorder="1" applyAlignment="1">
      <alignment horizontal="center" vertical="center" wrapText="1"/>
    </xf>
    <xf numFmtId="0" fontId="43" fillId="4" borderId="9" xfId="1" applyFont="1" applyFill="1" applyBorder="1" applyAlignment="1">
      <alignment horizontal="center" vertical="center"/>
    </xf>
    <xf numFmtId="0" fontId="43" fillId="4" borderId="9" xfId="1" applyFont="1" applyFill="1" applyBorder="1" applyAlignment="1">
      <alignment horizontal="center" vertical="center" wrapText="1"/>
    </xf>
    <xf numFmtId="0" fontId="47" fillId="0" borderId="9" xfId="0" applyFont="1" applyBorder="1"/>
    <xf numFmtId="1" fontId="47" fillId="0" borderId="9" xfId="0" applyNumberFormat="1" applyFont="1" applyBorder="1"/>
    <xf numFmtId="1" fontId="39" fillId="0" borderId="20" xfId="3" applyNumberFormat="1" applyFont="1" applyBorder="1"/>
    <xf numFmtId="0" fontId="48" fillId="0" borderId="29" xfId="3" applyFont="1" applyBorder="1"/>
    <xf numFmtId="165" fontId="29" fillId="0" borderId="0" xfId="3" applyNumberFormat="1" applyFont="1"/>
    <xf numFmtId="1" fontId="39" fillId="0" borderId="9" xfId="3" applyNumberFormat="1" applyFont="1" applyBorder="1"/>
    <xf numFmtId="1" fontId="39" fillId="0" borderId="26" xfId="3" applyNumberFormat="1" applyFont="1" applyBorder="1"/>
    <xf numFmtId="0" fontId="48" fillId="0" borderId="0" xfId="3" applyFont="1"/>
    <xf numFmtId="1" fontId="29" fillId="2" borderId="16" xfId="3" applyNumberFormat="1" applyFont="1" applyFill="1" applyBorder="1"/>
    <xf numFmtId="0" fontId="29" fillId="0" borderId="0" xfId="3" applyFont="1"/>
    <xf numFmtId="0" fontId="29" fillId="2" borderId="0" xfId="3" applyFont="1" applyFill="1"/>
    <xf numFmtId="0" fontId="49" fillId="0" borderId="29" xfId="3" applyFont="1" applyBorder="1"/>
    <xf numFmtId="0" fontId="49" fillId="0" borderId="9" xfId="3" applyFont="1" applyBorder="1"/>
    <xf numFmtId="0" fontId="50" fillId="0" borderId="9" xfId="3" applyFont="1" applyBorder="1"/>
    <xf numFmtId="0" fontId="24" fillId="0" borderId="9" xfId="3" applyFont="1" applyBorder="1"/>
    <xf numFmtId="0" fontId="44" fillId="0" borderId="37" xfId="0" applyFont="1" applyBorder="1"/>
    <xf numFmtId="0" fontId="44" fillId="0" borderId="33" xfId="0" applyFont="1" applyBorder="1"/>
    <xf numFmtId="0" fontId="44" fillId="0" borderId="31" xfId="0" applyFont="1" applyBorder="1"/>
    <xf numFmtId="1" fontId="19" fillId="12" borderId="0" xfId="3" applyNumberFormat="1" applyFont="1" applyFill="1"/>
    <xf numFmtId="0" fontId="0" fillId="0" borderId="52" xfId="0" applyBorder="1"/>
    <xf numFmtId="0" fontId="0" fillId="0" borderId="16" xfId="0" applyBorder="1"/>
    <xf numFmtId="0" fontId="44" fillId="0" borderId="0" xfId="0" applyFont="1"/>
    <xf numFmtId="0" fontId="44" fillId="0" borderId="52" xfId="0" applyFont="1" applyBorder="1"/>
    <xf numFmtId="0" fontId="44" fillId="0" borderId="16" xfId="0" applyFont="1" applyBorder="1"/>
    <xf numFmtId="1" fontId="15" fillId="0" borderId="65" xfId="3" applyNumberFormat="1" applyFont="1" applyBorder="1"/>
    <xf numFmtId="0" fontId="46" fillId="0" borderId="52" xfId="3" applyFont="1" applyBorder="1"/>
    <xf numFmtId="0" fontId="46" fillId="0" borderId="0" xfId="3" applyFont="1"/>
    <xf numFmtId="0" fontId="46" fillId="0" borderId="16" xfId="3" applyFont="1" applyBorder="1"/>
    <xf numFmtId="0" fontId="49" fillId="0" borderId="51" xfId="3" applyFont="1" applyBorder="1"/>
    <xf numFmtId="0" fontId="49" fillId="0" borderId="21" xfId="3" applyFont="1" applyBorder="1"/>
    <xf numFmtId="165" fontId="9" fillId="0" borderId="52" xfId="3" applyNumberFormat="1" applyFont="1" applyBorder="1"/>
    <xf numFmtId="0" fontId="49" fillId="0" borderId="0" xfId="3" applyFont="1"/>
    <xf numFmtId="0" fontId="49" fillId="0" borderId="16" xfId="3" applyFont="1" applyBorder="1"/>
    <xf numFmtId="0" fontId="49" fillId="0" borderId="52" xfId="3" applyFont="1" applyBorder="1"/>
    <xf numFmtId="0" fontId="24" fillId="0" borderId="52" xfId="3" applyFont="1" applyBorder="1"/>
    <xf numFmtId="0" fontId="24" fillId="0" borderId="0" xfId="3" applyFont="1"/>
    <xf numFmtId="0" fontId="24" fillId="0" borderId="16" xfId="3" applyFont="1" applyBorder="1"/>
    <xf numFmtId="0" fontId="16" fillId="0" borderId="0" xfId="3" applyFont="1"/>
    <xf numFmtId="0" fontId="16" fillId="0" borderId="16" xfId="3" applyFont="1" applyBorder="1"/>
    <xf numFmtId="0" fontId="49" fillId="0" borderId="37" xfId="3" applyFont="1" applyBorder="1"/>
    <xf numFmtId="0" fontId="49" fillId="0" borderId="33" xfId="3" applyFont="1" applyBorder="1"/>
    <xf numFmtId="0" fontId="49" fillId="0" borderId="31" xfId="3" applyFont="1" applyBorder="1"/>
    <xf numFmtId="0" fontId="24" fillId="0" borderId="21" xfId="3" applyFont="1" applyBorder="1"/>
    <xf numFmtId="0" fontId="16" fillId="0" borderId="33" xfId="3" applyFont="1" applyBorder="1"/>
    <xf numFmtId="0" fontId="24" fillId="0" borderId="29" xfId="3" applyFont="1" applyBorder="1"/>
    <xf numFmtId="0" fontId="48" fillId="0" borderId="37" xfId="3" applyFont="1" applyBorder="1"/>
    <xf numFmtId="0" fontId="29" fillId="0" borderId="9" xfId="3" applyFont="1" applyBorder="1"/>
    <xf numFmtId="0" fontId="29" fillId="0" borderId="37" xfId="3" applyFont="1" applyBorder="1"/>
    <xf numFmtId="0" fontId="29" fillId="0" borderId="33" xfId="3" applyFont="1" applyBorder="1"/>
    <xf numFmtId="0" fontId="29" fillId="0" borderId="31" xfId="3" applyFont="1" applyBorder="1"/>
    <xf numFmtId="0" fontId="29" fillId="2" borderId="33" xfId="3" applyFont="1" applyFill="1" applyBorder="1"/>
    <xf numFmtId="0" fontId="18" fillId="0" borderId="0" xfId="3" quotePrefix="1" applyFont="1"/>
    <xf numFmtId="1" fontId="44" fillId="0" borderId="0" xfId="0" applyNumberFormat="1" applyFont="1"/>
    <xf numFmtId="0" fontId="17" fillId="15" borderId="14" xfId="3" applyFont="1" applyFill="1" applyBorder="1"/>
    <xf numFmtId="0" fontId="11" fillId="3" borderId="66" xfId="3" applyFont="1" applyFill="1" applyBorder="1" applyAlignment="1">
      <alignment horizontal="center" vertical="center"/>
    </xf>
    <xf numFmtId="165" fontId="15" fillId="5" borderId="0" xfId="3" applyNumberFormat="1" applyFont="1" applyFill="1" applyAlignment="1">
      <alignment horizontal="right"/>
    </xf>
    <xf numFmtId="1" fontId="9" fillId="0" borderId="67" xfId="3" applyNumberFormat="1" applyFont="1" applyBorder="1"/>
    <xf numFmtId="1" fontId="45" fillId="0" borderId="29" xfId="3" applyNumberFormat="1" applyFont="1" applyBorder="1"/>
    <xf numFmtId="1" fontId="16" fillId="0" borderId="29" xfId="3" applyNumberFormat="1" applyFont="1" applyBorder="1"/>
    <xf numFmtId="0" fontId="3" fillId="5" borderId="13" xfId="3" applyFill="1" applyBorder="1"/>
    <xf numFmtId="0" fontId="3" fillId="5" borderId="14" xfId="3" applyFill="1" applyBorder="1"/>
    <xf numFmtId="165" fontId="15" fillId="5" borderId="49" xfId="3" applyNumberFormat="1" applyFont="1" applyFill="1" applyBorder="1" applyAlignment="1">
      <alignment horizontal="right"/>
    </xf>
    <xf numFmtId="165" fontId="15" fillId="5" borderId="14" xfId="3" applyNumberFormat="1" applyFont="1" applyFill="1" applyBorder="1" applyAlignment="1">
      <alignment horizontal="right"/>
    </xf>
    <xf numFmtId="1" fontId="15" fillId="0" borderId="68" xfId="3" applyNumberFormat="1" applyFont="1" applyBorder="1"/>
    <xf numFmtId="1" fontId="15" fillId="0" borderId="18" xfId="3" applyNumberFormat="1" applyFont="1" applyBorder="1"/>
    <xf numFmtId="0" fontId="3" fillId="0" borderId="45" xfId="3" applyBorder="1"/>
    <xf numFmtId="0" fontId="3" fillId="0" borderId="28" xfId="3" applyBorder="1"/>
    <xf numFmtId="165" fontId="9" fillId="0" borderId="13" xfId="3" applyNumberFormat="1" applyFont="1" applyBorder="1"/>
    <xf numFmtId="165" fontId="9" fillId="0" borderId="14" xfId="3" applyNumberFormat="1" applyFont="1" applyBorder="1"/>
    <xf numFmtId="1" fontId="15" fillId="0" borderId="44" xfId="3" applyNumberFormat="1" applyFont="1" applyBorder="1"/>
    <xf numFmtId="165" fontId="9" fillId="0" borderId="44" xfId="3" applyNumberFormat="1" applyFont="1" applyBorder="1"/>
    <xf numFmtId="1" fontId="9" fillId="0" borderId="49" xfId="3" applyNumberFormat="1" applyFont="1" applyBorder="1"/>
    <xf numFmtId="1" fontId="9" fillId="0" borderId="14" xfId="3" applyNumberFormat="1" applyFont="1" applyBorder="1"/>
    <xf numFmtId="1" fontId="19" fillId="0" borderId="49" xfId="3" applyNumberFormat="1" applyFont="1" applyBorder="1"/>
    <xf numFmtId="1" fontId="9" fillId="0" borderId="22" xfId="3" applyNumberFormat="1" applyFont="1" applyBorder="1"/>
    <xf numFmtId="1" fontId="9" fillId="0" borderId="69" xfId="3" applyNumberFormat="1" applyFont="1" applyBorder="1"/>
    <xf numFmtId="0" fontId="17" fillId="15" borderId="15" xfId="3" applyFont="1" applyFill="1" applyBorder="1"/>
    <xf numFmtId="1" fontId="24" fillId="0" borderId="0" xfId="3" applyNumberFormat="1" applyFont="1"/>
    <xf numFmtId="0" fontId="21" fillId="0" borderId="15" xfId="3" applyFont="1" applyBorder="1"/>
    <xf numFmtId="0" fontId="11" fillId="16" borderId="3" xfId="3" applyFont="1" applyFill="1" applyBorder="1" applyAlignment="1">
      <alignment horizontal="center" vertical="center"/>
    </xf>
    <xf numFmtId="0" fontId="11" fillId="16" borderId="10" xfId="3" applyFont="1" applyFill="1" applyBorder="1" applyAlignment="1">
      <alignment horizontal="center" vertical="center"/>
    </xf>
    <xf numFmtId="0" fontId="11" fillId="3" borderId="1" xfId="3" applyFont="1" applyFill="1" applyBorder="1" applyAlignment="1">
      <alignment horizontal="center" vertical="center"/>
    </xf>
    <xf numFmtId="0" fontId="52" fillId="17" borderId="0" xfId="3" applyFont="1" applyFill="1" applyAlignment="1">
      <alignment horizontal="center" vertical="center"/>
    </xf>
    <xf numFmtId="1" fontId="43" fillId="0" borderId="17" xfId="3" applyNumberFormat="1" applyFont="1" applyBorder="1" applyAlignment="1">
      <alignment horizontal="center"/>
    </xf>
    <xf numFmtId="0" fontId="52" fillId="0" borderId="18" xfId="3" applyFont="1" applyBorder="1"/>
    <xf numFmtId="1" fontId="42" fillId="0" borderId="17" xfId="3" applyNumberFormat="1" applyFont="1" applyBorder="1"/>
    <xf numFmtId="1" fontId="42" fillId="0" borderId="20" xfId="3" applyNumberFormat="1" applyFont="1" applyBorder="1"/>
    <xf numFmtId="1" fontId="53" fillId="11" borderId="0" xfId="3" applyNumberFormat="1" applyFont="1" applyFill="1"/>
    <xf numFmtId="1" fontId="54" fillId="0" borderId="9" xfId="0" applyNumberFormat="1" applyFont="1" applyBorder="1"/>
    <xf numFmtId="0" fontId="51" fillId="0" borderId="0" xfId="0" applyFont="1"/>
    <xf numFmtId="1" fontId="43" fillId="0" borderId="15" xfId="3" applyNumberFormat="1" applyFont="1" applyBorder="1" applyAlignment="1">
      <alignment horizontal="center"/>
    </xf>
    <xf numFmtId="0" fontId="52" fillId="0" borderId="14" xfId="3" applyFont="1" applyBorder="1"/>
    <xf numFmtId="1" fontId="42" fillId="0" borderId="15" xfId="3" applyNumberFormat="1" applyFont="1" applyBorder="1"/>
    <xf numFmtId="1" fontId="42" fillId="2" borderId="21" xfId="3" applyNumberFormat="1" applyFont="1" applyFill="1" applyBorder="1"/>
    <xf numFmtId="1" fontId="42" fillId="2" borderId="9" xfId="3" applyNumberFormat="1" applyFont="1" applyFill="1" applyBorder="1"/>
    <xf numFmtId="1" fontId="42" fillId="0" borderId="9" xfId="3" applyNumberFormat="1" applyFont="1" applyBorder="1"/>
    <xf numFmtId="1" fontId="42" fillId="6" borderId="9" xfId="3" applyNumberFormat="1" applyFont="1" applyFill="1" applyBorder="1"/>
    <xf numFmtId="1" fontId="42" fillId="0" borderId="51" xfId="3" applyNumberFormat="1" applyFont="1" applyBorder="1"/>
    <xf numFmtId="1" fontId="42" fillId="0" borderId="22" xfId="3" applyNumberFormat="1" applyFont="1" applyBorder="1"/>
    <xf numFmtId="0" fontId="55" fillId="0" borderId="0" xfId="3" applyFont="1"/>
    <xf numFmtId="0" fontId="55" fillId="0" borderId="15" xfId="3" applyFont="1" applyBorder="1"/>
    <xf numFmtId="0" fontId="54" fillId="0" borderId="9" xfId="0" applyFont="1" applyBorder="1"/>
    <xf numFmtId="0" fontId="43" fillId="0" borderId="15" xfId="3" applyFont="1" applyBorder="1"/>
    <xf numFmtId="0" fontId="42" fillId="0" borderId="15" xfId="3" applyFont="1" applyBorder="1"/>
    <xf numFmtId="165" fontId="42" fillId="2" borderId="21" xfId="3" applyNumberFormat="1" applyFont="1" applyFill="1" applyBorder="1"/>
    <xf numFmtId="1" fontId="43" fillId="2" borderId="24" xfId="3" applyNumberFormat="1" applyFont="1" applyFill="1" applyBorder="1" applyAlignment="1">
      <alignment horizontal="center"/>
    </xf>
    <xf numFmtId="0" fontId="52" fillId="0" borderId="25" xfId="3" applyFont="1" applyBorder="1"/>
    <xf numFmtId="1" fontId="42" fillId="0" borderId="27" xfId="3" applyNumberFormat="1" applyFont="1" applyBorder="1"/>
    <xf numFmtId="1" fontId="42" fillId="2" borderId="28" xfId="3" applyNumberFormat="1" applyFont="1" applyFill="1" applyBorder="1"/>
    <xf numFmtId="1" fontId="42" fillId="2" borderId="29" xfId="3" applyNumberFormat="1" applyFont="1" applyFill="1" applyBorder="1"/>
    <xf numFmtId="1" fontId="42" fillId="2" borderId="27" xfId="3" applyNumberFormat="1" applyFont="1" applyFill="1" applyBorder="1"/>
    <xf numFmtId="1" fontId="42" fillId="0" borderId="29" xfId="3" applyNumberFormat="1" applyFont="1" applyBorder="1"/>
    <xf numFmtId="165" fontId="42" fillId="2" borderId="30" xfId="3" applyNumberFormat="1" applyFont="1" applyFill="1" applyBorder="1"/>
    <xf numFmtId="165" fontId="42" fillId="2" borderId="31" xfId="3" applyNumberFormat="1" applyFont="1" applyFill="1" applyBorder="1"/>
    <xf numFmtId="165" fontId="42" fillId="2" borderId="32" xfId="3" applyNumberFormat="1" applyFont="1" applyFill="1" applyBorder="1"/>
    <xf numFmtId="165" fontId="42" fillId="2" borderId="26" xfId="3" applyNumberFormat="1" applyFont="1" applyFill="1" applyBorder="1"/>
    <xf numFmtId="165" fontId="42" fillId="2" borderId="24" xfId="3" applyNumberFormat="1" applyFont="1" applyFill="1" applyBorder="1"/>
    <xf numFmtId="0" fontId="42" fillId="0" borderId="24" xfId="3" applyFont="1" applyBorder="1" applyAlignment="1">
      <alignment horizontal="left"/>
    </xf>
    <xf numFmtId="0" fontId="56" fillId="13" borderId="21" xfId="3" applyFont="1" applyFill="1" applyBorder="1"/>
    <xf numFmtId="1" fontId="42" fillId="2" borderId="51" xfId="3" applyNumberFormat="1" applyFont="1" applyFill="1" applyBorder="1"/>
    <xf numFmtId="1" fontId="42" fillId="2" borderId="22" xfId="3" applyNumberFormat="1" applyFont="1" applyFill="1" applyBorder="1"/>
    <xf numFmtId="0" fontId="43" fillId="0" borderId="15" xfId="3" applyFont="1" applyBorder="1" applyAlignment="1">
      <alignment horizontal="center"/>
    </xf>
    <xf numFmtId="0" fontId="56" fillId="0" borderId="14" xfId="3" applyFont="1" applyBorder="1"/>
    <xf numFmtId="1" fontId="57" fillId="2" borderId="16" xfId="3" applyNumberFormat="1" applyFont="1" applyFill="1" applyBorder="1"/>
    <xf numFmtId="0" fontId="59" fillId="0" borderId="37" xfId="0" applyFont="1" applyBorder="1"/>
    <xf numFmtId="0" fontId="59" fillId="0" borderId="0" xfId="0" applyFont="1"/>
    <xf numFmtId="0" fontId="59" fillId="0" borderId="33" xfId="0" applyFont="1" applyBorder="1"/>
    <xf numFmtId="0" fontId="59" fillId="0" borderId="31" xfId="0" applyFont="1" applyBorder="1"/>
    <xf numFmtId="1" fontId="56" fillId="0" borderId="14" xfId="3" applyNumberFormat="1" applyFont="1" applyBorder="1"/>
    <xf numFmtId="1" fontId="53" fillId="0" borderId="15" xfId="3" applyNumberFormat="1" applyFont="1" applyBorder="1"/>
    <xf numFmtId="1" fontId="53" fillId="2" borderId="33" xfId="3" applyNumberFormat="1" applyFont="1" applyFill="1" applyBorder="1"/>
    <xf numFmtId="0" fontId="59" fillId="0" borderId="52" xfId="0" applyFont="1" applyBorder="1"/>
    <xf numFmtId="1" fontId="59" fillId="0" borderId="0" xfId="0" applyNumberFormat="1" applyFont="1"/>
    <xf numFmtId="0" fontId="59" fillId="0" borderId="16" xfId="0" applyFont="1" applyBorder="1"/>
    <xf numFmtId="165" fontId="57" fillId="2" borderId="30" xfId="3" applyNumberFormat="1" applyFont="1" applyFill="1" applyBorder="1"/>
    <xf numFmtId="165" fontId="57" fillId="2" borderId="31" xfId="3" applyNumberFormat="1" applyFont="1" applyFill="1" applyBorder="1"/>
    <xf numFmtId="165" fontId="57" fillId="2" borderId="32" xfId="3" applyNumberFormat="1" applyFont="1" applyFill="1" applyBorder="1"/>
    <xf numFmtId="165" fontId="57" fillId="2" borderId="26" xfId="3" applyNumberFormat="1" applyFont="1" applyFill="1" applyBorder="1"/>
    <xf numFmtId="165" fontId="57" fillId="2" borderId="24" xfId="3" applyNumberFormat="1" applyFont="1" applyFill="1" applyBorder="1"/>
    <xf numFmtId="1" fontId="42" fillId="0" borderId="65" xfId="3" applyNumberFormat="1" applyFont="1" applyBorder="1"/>
    <xf numFmtId="0" fontId="56" fillId="15" borderId="14" xfId="3" applyFont="1" applyFill="1" applyBorder="1"/>
    <xf numFmtId="0" fontId="60" fillId="0" borderId="15" xfId="3" applyFont="1" applyBorder="1"/>
    <xf numFmtId="0" fontId="61" fillId="0" borderId="14" xfId="3" applyFont="1" applyBorder="1"/>
    <xf numFmtId="1" fontId="53" fillId="2" borderId="16" xfId="3" applyNumberFormat="1" applyFont="1" applyFill="1" applyBorder="1"/>
    <xf numFmtId="164" fontId="42" fillId="0" borderId="9" xfId="5" applyNumberFormat="1" applyFont="1" applyBorder="1" applyAlignment="1">
      <alignment vertical="center"/>
    </xf>
    <xf numFmtId="164" fontId="42" fillId="0" borderId="45" xfId="5" applyNumberFormat="1" applyFont="1" applyBorder="1" applyAlignment="1">
      <alignment vertical="center"/>
    </xf>
    <xf numFmtId="164" fontId="42" fillId="0" borderId="28" xfId="5" applyNumberFormat="1" applyFont="1" applyBorder="1"/>
    <xf numFmtId="164" fontId="42" fillId="0" borderId="27" xfId="5" applyNumberFormat="1" applyFont="1" applyBorder="1"/>
    <xf numFmtId="1" fontId="53" fillId="0" borderId="16" xfId="3" applyNumberFormat="1" applyFont="1" applyBorder="1"/>
    <xf numFmtId="1" fontId="53" fillId="2" borderId="0" xfId="3" applyNumberFormat="1" applyFont="1" applyFill="1"/>
    <xf numFmtId="1" fontId="42" fillId="2" borderId="45" xfId="3" applyNumberFormat="1" applyFont="1" applyFill="1" applyBorder="1"/>
    <xf numFmtId="1" fontId="42" fillId="0" borderId="35" xfId="3" applyNumberFormat="1" applyFont="1" applyBorder="1"/>
    <xf numFmtId="1" fontId="57" fillId="2" borderId="36" xfId="3" applyNumberFormat="1" applyFont="1" applyFill="1" applyBorder="1"/>
    <xf numFmtId="1" fontId="57" fillId="2" borderId="37" xfId="3" applyNumberFormat="1" applyFont="1" applyFill="1" applyBorder="1"/>
    <xf numFmtId="1" fontId="57" fillId="2" borderId="38" xfId="3" applyNumberFormat="1" applyFont="1" applyFill="1" applyBorder="1"/>
    <xf numFmtId="1" fontId="57" fillId="2" borderId="34" xfId="3" applyNumberFormat="1" applyFont="1" applyFill="1" applyBorder="1"/>
    <xf numFmtId="1" fontId="57" fillId="2" borderId="35" xfId="3" applyNumberFormat="1" applyFont="1" applyFill="1" applyBorder="1"/>
    <xf numFmtId="1" fontId="57" fillId="0" borderId="33" xfId="3" applyNumberFormat="1" applyFont="1" applyBorder="1"/>
    <xf numFmtId="1" fontId="57" fillId="0" borderId="52" xfId="3" applyNumberFormat="1" applyFont="1" applyBorder="1"/>
    <xf numFmtId="1" fontId="57" fillId="0" borderId="39" xfId="3" applyNumberFormat="1" applyFont="1" applyBorder="1"/>
    <xf numFmtId="1" fontId="57" fillId="0" borderId="0" xfId="3" applyNumberFormat="1" applyFont="1"/>
    <xf numFmtId="1" fontId="57" fillId="0" borderId="15" xfId="3" applyNumberFormat="1" applyFont="1" applyBorder="1"/>
    <xf numFmtId="0" fontId="43" fillId="0" borderId="11" xfId="3" applyFont="1" applyBorder="1" applyAlignment="1">
      <alignment horizontal="center"/>
    </xf>
    <xf numFmtId="0" fontId="56" fillId="0" borderId="12" xfId="3" applyFont="1" applyBorder="1"/>
    <xf numFmtId="1" fontId="42" fillId="0" borderId="11" xfId="3" applyNumberFormat="1" applyFont="1" applyBorder="1"/>
    <xf numFmtId="1" fontId="57" fillId="2" borderId="41" xfId="3" applyNumberFormat="1" applyFont="1" applyFill="1" applyBorder="1"/>
    <xf numFmtId="1" fontId="62" fillId="0" borderId="0" xfId="3" applyNumberFormat="1" applyFont="1"/>
    <xf numFmtId="165" fontId="57" fillId="2" borderId="16" xfId="3" applyNumberFormat="1" applyFont="1" applyFill="1" applyBorder="1"/>
    <xf numFmtId="165" fontId="57" fillId="2" borderId="33" xfId="3" applyNumberFormat="1" applyFont="1" applyFill="1" applyBorder="1"/>
    <xf numFmtId="165" fontId="57" fillId="2" borderId="39" xfId="3" applyNumberFormat="1" applyFont="1" applyFill="1" applyBorder="1"/>
    <xf numFmtId="165" fontId="57" fillId="2" borderId="0" xfId="3" applyNumberFormat="1" applyFont="1" applyFill="1"/>
    <xf numFmtId="165" fontId="57" fillId="2" borderId="15" xfId="3" applyNumberFormat="1" applyFont="1" applyFill="1" applyBorder="1"/>
    <xf numFmtId="0" fontId="42" fillId="0" borderId="17" xfId="3" applyFont="1" applyBorder="1" applyAlignment="1">
      <alignment horizontal="left"/>
    </xf>
    <xf numFmtId="0" fontId="56" fillId="13" borderId="20" xfId="3" applyFont="1" applyFill="1" applyBorder="1"/>
    <xf numFmtId="1" fontId="42" fillId="2" borderId="20" xfId="3" applyNumberFormat="1" applyFont="1" applyFill="1" applyBorder="1"/>
    <xf numFmtId="1" fontId="42" fillId="2" borderId="42" xfId="3" applyNumberFormat="1" applyFont="1" applyFill="1" applyBorder="1"/>
    <xf numFmtId="1" fontId="42" fillId="2" borderId="61" xfId="3" applyNumberFormat="1" applyFont="1" applyFill="1" applyBorder="1"/>
    <xf numFmtId="1" fontId="42" fillId="2" borderId="43" xfId="3" applyNumberFormat="1" applyFont="1" applyFill="1" applyBorder="1"/>
    <xf numFmtId="1" fontId="42" fillId="2" borderId="19" xfId="3" applyNumberFormat="1" applyFont="1" applyFill="1" applyBorder="1"/>
    <xf numFmtId="1" fontId="42" fillId="2" borderId="17" xfId="3" applyNumberFormat="1" applyFont="1" applyFill="1" applyBorder="1"/>
    <xf numFmtId="0" fontId="63" fillId="0" borderId="14" xfId="3" applyFont="1" applyBorder="1"/>
    <xf numFmtId="1" fontId="54" fillId="0" borderId="15" xfId="3" applyNumberFormat="1" applyFont="1" applyBorder="1"/>
    <xf numFmtId="0" fontId="63" fillId="0" borderId="12" xfId="3" applyFont="1" applyBorder="1"/>
    <xf numFmtId="1" fontId="54" fillId="0" borderId="11" xfId="3" applyNumberFormat="1" applyFont="1" applyBorder="1"/>
    <xf numFmtId="1" fontId="53" fillId="2" borderId="39" xfId="3" applyNumberFormat="1" applyFont="1" applyFill="1" applyBorder="1"/>
    <xf numFmtId="0" fontId="62" fillId="0" borderId="52" xfId="3" applyFont="1" applyBorder="1"/>
    <xf numFmtId="0" fontId="62" fillId="0" borderId="0" xfId="3" applyFont="1"/>
    <xf numFmtId="0" fontId="62" fillId="0" borderId="16" xfId="3" applyFont="1" applyBorder="1"/>
    <xf numFmtId="0" fontId="64" fillId="0" borderId="0" xfId="3" applyFont="1"/>
    <xf numFmtId="0" fontId="58" fillId="0" borderId="15" xfId="3" applyFont="1" applyBorder="1"/>
    <xf numFmtId="0" fontId="55" fillId="0" borderId="14" xfId="3" applyFont="1" applyBorder="1"/>
    <xf numFmtId="1" fontId="53" fillId="2" borderId="14" xfId="3" applyNumberFormat="1" applyFont="1" applyFill="1" applyBorder="1"/>
    <xf numFmtId="0" fontId="65" fillId="0" borderId="14" xfId="3" applyFont="1" applyBorder="1"/>
    <xf numFmtId="0" fontId="57" fillId="0" borderId="15" xfId="3" applyFont="1" applyBorder="1"/>
    <xf numFmtId="165" fontId="57" fillId="2" borderId="25" xfId="3" applyNumberFormat="1" applyFont="1" applyFill="1" applyBorder="1"/>
    <xf numFmtId="0" fontId="42" fillId="0" borderId="35" xfId="3" applyFont="1" applyBorder="1"/>
    <xf numFmtId="0" fontId="57" fillId="2" borderId="36" xfId="3" applyFont="1" applyFill="1" applyBorder="1"/>
    <xf numFmtId="0" fontId="57" fillId="2" borderId="37" xfId="3" applyFont="1" applyFill="1" applyBorder="1"/>
    <xf numFmtId="0" fontId="57" fillId="2" borderId="38" xfId="3" applyFont="1" applyFill="1" applyBorder="1"/>
    <xf numFmtId="0" fontId="57" fillId="2" borderId="34" xfId="3" applyFont="1" applyFill="1" applyBorder="1"/>
    <xf numFmtId="0" fontId="57" fillId="2" borderId="35" xfId="3" applyFont="1" applyFill="1" applyBorder="1"/>
    <xf numFmtId="0" fontId="57" fillId="2" borderId="16" xfId="3" applyFont="1" applyFill="1" applyBorder="1"/>
    <xf numFmtId="0" fontId="57" fillId="0" borderId="33" xfId="3" applyFont="1" applyBorder="1"/>
    <xf numFmtId="0" fontId="57" fillId="0" borderId="52" xfId="3" applyFont="1" applyBorder="1"/>
    <xf numFmtId="0" fontId="57" fillId="0" borderId="39" xfId="3" applyFont="1" applyBorder="1"/>
    <xf numFmtId="0" fontId="57" fillId="0" borderId="0" xfId="3" applyFont="1"/>
    <xf numFmtId="1" fontId="42" fillId="2" borderId="37" xfId="3" applyNumberFormat="1" applyFont="1" applyFill="1" applyBorder="1"/>
    <xf numFmtId="1" fontId="42" fillId="2" borderId="44" xfId="3" applyNumberFormat="1" applyFont="1" applyFill="1" applyBorder="1"/>
    <xf numFmtId="0" fontId="43" fillId="0" borderId="0" xfId="3" applyFont="1" applyAlignment="1">
      <alignment horizontal="center"/>
    </xf>
    <xf numFmtId="0" fontId="56" fillId="0" borderId="46" xfId="3" applyFont="1" applyBorder="1"/>
    <xf numFmtId="1" fontId="42" fillId="0" borderId="6" xfId="3" applyNumberFormat="1" applyFont="1" applyBorder="1"/>
    <xf numFmtId="1" fontId="57" fillId="2" borderId="47" xfId="3" applyNumberFormat="1" applyFont="1" applyFill="1" applyBorder="1"/>
    <xf numFmtId="0" fontId="56" fillId="0" borderId="48" xfId="3" applyFont="1" applyBorder="1"/>
    <xf numFmtId="1" fontId="57" fillId="2" borderId="49" xfId="3" applyNumberFormat="1" applyFont="1" applyFill="1" applyBorder="1"/>
    <xf numFmtId="1" fontId="57" fillId="2" borderId="50" xfId="3" applyNumberFormat="1" applyFont="1" applyFill="1" applyBorder="1"/>
    <xf numFmtId="1" fontId="53" fillId="12" borderId="0" xfId="3" applyNumberFormat="1" applyFont="1" applyFill="1"/>
    <xf numFmtId="0" fontId="56" fillId="0" borderId="0" xfId="3" applyFont="1"/>
    <xf numFmtId="165" fontId="57" fillId="2" borderId="52" xfId="3" applyNumberFormat="1" applyFont="1" applyFill="1" applyBorder="1"/>
    <xf numFmtId="165" fontId="57" fillId="0" borderId="16" xfId="3" applyNumberFormat="1" applyFont="1" applyBorder="1"/>
    <xf numFmtId="1" fontId="57" fillId="0" borderId="9" xfId="3" applyNumberFormat="1" applyFont="1" applyBorder="1"/>
    <xf numFmtId="1" fontId="57" fillId="0" borderId="13" xfId="3" applyNumberFormat="1" applyFont="1" applyBorder="1"/>
    <xf numFmtId="1" fontId="57" fillId="0" borderId="14" xfId="3" applyNumberFormat="1" applyFont="1" applyBorder="1"/>
    <xf numFmtId="1" fontId="53" fillId="2" borderId="52" xfId="3" applyNumberFormat="1" applyFont="1" applyFill="1" applyBorder="1"/>
    <xf numFmtId="1" fontId="53" fillId="2" borderId="15" xfId="3" applyNumberFormat="1" applyFont="1" applyFill="1" applyBorder="1"/>
    <xf numFmtId="1" fontId="42" fillId="0" borderId="24" xfId="3" applyNumberFormat="1" applyFont="1" applyBorder="1" applyAlignment="1">
      <alignment horizontal="left"/>
    </xf>
    <xf numFmtId="0" fontId="56" fillId="0" borderId="21" xfId="3" applyFont="1" applyBorder="1"/>
    <xf numFmtId="1" fontId="43" fillId="0" borderId="15" xfId="3" applyNumberFormat="1" applyFont="1" applyBorder="1" applyAlignment="1">
      <alignment horizontal="left"/>
    </xf>
    <xf numFmtId="1" fontId="42" fillId="0" borderId="16" xfId="3" applyNumberFormat="1" applyFont="1" applyBorder="1"/>
    <xf numFmtId="165" fontId="57" fillId="2" borderId="13" xfId="3" applyNumberFormat="1" applyFont="1" applyFill="1" applyBorder="1"/>
    <xf numFmtId="0" fontId="42" fillId="0" borderId="44" xfId="3" applyFont="1" applyBorder="1" applyAlignment="1">
      <alignment horizontal="left"/>
    </xf>
    <xf numFmtId="0" fontId="56" fillId="13" borderId="9" xfId="3" applyFont="1" applyFill="1" applyBorder="1"/>
    <xf numFmtId="49" fontId="43" fillId="0" borderId="15" xfId="3" applyNumberFormat="1" applyFont="1" applyBorder="1" applyAlignment="1">
      <alignment horizontal="center"/>
    </xf>
    <xf numFmtId="0" fontId="56" fillId="0" borderId="15" xfId="3" applyFont="1" applyBorder="1"/>
    <xf numFmtId="1" fontId="42" fillId="0" borderId="37" xfId="3" applyNumberFormat="1" applyFont="1" applyBorder="1"/>
    <xf numFmtId="1" fontId="42" fillId="0" borderId="33" xfId="3" applyNumberFormat="1" applyFont="1" applyBorder="1"/>
    <xf numFmtId="49" fontId="43" fillId="0" borderId="11" xfId="3" applyNumberFormat="1" applyFont="1" applyBorder="1" applyAlignment="1">
      <alignment horizontal="center"/>
    </xf>
    <xf numFmtId="0" fontId="56" fillId="0" borderId="11" xfId="3" applyFont="1" applyBorder="1"/>
    <xf numFmtId="1" fontId="42" fillId="0" borderId="54" xfId="3" applyNumberFormat="1" applyFont="1" applyBorder="1"/>
    <xf numFmtId="1" fontId="56" fillId="0" borderId="11" xfId="3" applyNumberFormat="1" applyFont="1" applyBorder="1"/>
    <xf numFmtId="1" fontId="53" fillId="0" borderId="31" xfId="3" applyNumberFormat="1" applyFont="1" applyBorder="1"/>
    <xf numFmtId="1" fontId="53" fillId="2" borderId="30" xfId="3" applyNumberFormat="1" applyFont="1" applyFill="1" applyBorder="1"/>
    <xf numFmtId="1" fontId="53" fillId="2" borderId="31" xfId="3" applyNumberFormat="1" applyFont="1" applyFill="1" applyBorder="1"/>
    <xf numFmtId="1" fontId="53" fillId="12" borderId="31" xfId="3" applyNumberFormat="1" applyFont="1" applyFill="1" applyBorder="1"/>
    <xf numFmtId="0" fontId="56" fillId="13" borderId="28" xfId="3" applyFont="1" applyFill="1" applyBorder="1"/>
    <xf numFmtId="0" fontId="42" fillId="0" borderId="27" xfId="3" applyFont="1" applyBorder="1"/>
    <xf numFmtId="0" fontId="42" fillId="0" borderId="21" xfId="3" applyFont="1" applyBorder="1"/>
    <xf numFmtId="1" fontId="42" fillId="0" borderId="45" xfId="3" applyNumberFormat="1" applyFont="1" applyBorder="1"/>
    <xf numFmtId="1" fontId="42" fillId="0" borderId="28" xfId="3" applyNumberFormat="1" applyFont="1" applyBorder="1"/>
    <xf numFmtId="1" fontId="53" fillId="0" borderId="0" xfId="3" applyNumberFormat="1" applyFont="1"/>
    <xf numFmtId="1" fontId="42" fillId="0" borderId="26" xfId="3" applyNumberFormat="1" applyFont="1" applyBorder="1"/>
    <xf numFmtId="1" fontId="42" fillId="0" borderId="30" xfId="3" applyNumberFormat="1" applyFont="1" applyBorder="1"/>
    <xf numFmtId="0" fontId="42" fillId="0" borderId="15" xfId="3" applyFont="1" applyBorder="1" applyAlignment="1">
      <alignment horizontal="center"/>
    </xf>
    <xf numFmtId="1" fontId="57" fillId="0" borderId="16" xfId="3" applyNumberFormat="1" applyFont="1" applyBorder="1"/>
    <xf numFmtId="1" fontId="57" fillId="0" borderId="49" xfId="3" applyNumberFormat="1" applyFont="1" applyBorder="1"/>
    <xf numFmtId="0" fontId="57" fillId="0" borderId="37" xfId="3" applyFont="1" applyBorder="1"/>
    <xf numFmtId="0" fontId="57" fillId="0" borderId="16" xfId="3" applyFont="1" applyBorder="1"/>
    <xf numFmtId="0" fontId="57" fillId="0" borderId="31" xfId="3" applyFont="1" applyBorder="1"/>
    <xf numFmtId="1" fontId="57" fillId="0" borderId="22" xfId="3" applyNumberFormat="1" applyFont="1" applyBorder="1"/>
    <xf numFmtId="1" fontId="62" fillId="0" borderId="29" xfId="3" applyNumberFormat="1" applyFont="1" applyBorder="1"/>
    <xf numFmtId="0" fontId="42" fillId="0" borderId="9" xfId="3" applyFont="1" applyBorder="1"/>
    <xf numFmtId="0" fontId="42" fillId="0" borderId="35" xfId="3" applyFont="1" applyBorder="1" applyAlignment="1">
      <alignment horizontal="center"/>
    </xf>
    <xf numFmtId="1" fontId="53" fillId="0" borderId="29" xfId="3" applyNumberFormat="1" applyFont="1" applyBorder="1"/>
    <xf numFmtId="0" fontId="56" fillId="0" borderId="23" xfId="3" applyFont="1" applyBorder="1"/>
    <xf numFmtId="0" fontId="42" fillId="0" borderId="29" xfId="3" applyFont="1" applyBorder="1"/>
    <xf numFmtId="0" fontId="42" fillId="0" borderId="11" xfId="3" applyFont="1" applyBorder="1" applyAlignment="1">
      <alignment horizontal="center"/>
    </xf>
    <xf numFmtId="0" fontId="42" fillId="0" borderId="11" xfId="3" applyFont="1" applyBorder="1"/>
    <xf numFmtId="1" fontId="57" fillId="0" borderId="41" xfId="3" applyNumberFormat="1" applyFont="1" applyBorder="1"/>
    <xf numFmtId="1" fontId="57" fillId="0" borderId="54" xfId="3" applyNumberFormat="1" applyFont="1" applyBorder="1"/>
    <xf numFmtId="1" fontId="57" fillId="0" borderId="67" xfId="3" applyNumberFormat="1" applyFont="1" applyBorder="1"/>
    <xf numFmtId="1" fontId="57" fillId="0" borderId="56" xfId="3" applyNumberFormat="1" applyFont="1" applyBorder="1"/>
    <xf numFmtId="1" fontId="57" fillId="0" borderId="57" xfId="3" applyNumberFormat="1" applyFont="1" applyBorder="1"/>
    <xf numFmtId="1" fontId="57" fillId="0" borderId="58" xfId="3" applyNumberFormat="1" applyFont="1" applyBorder="1"/>
    <xf numFmtId="1" fontId="57" fillId="0" borderId="69" xfId="3" applyNumberFormat="1" applyFont="1" applyBorder="1"/>
    <xf numFmtId="0" fontId="56" fillId="13" borderId="27" xfId="3" applyFont="1" applyFill="1" applyBorder="1"/>
    <xf numFmtId="0" fontId="42" fillId="0" borderId="13" xfId="3" applyFont="1" applyBorder="1" applyAlignment="1">
      <alignment horizontal="center"/>
    </xf>
    <xf numFmtId="0" fontId="56" fillId="15" borderId="15" xfId="3" applyFont="1" applyFill="1" applyBorder="1"/>
    <xf numFmtId="1" fontId="42" fillId="0" borderId="0" xfId="3" applyNumberFormat="1" applyFont="1"/>
    <xf numFmtId="0" fontId="42" fillId="0" borderId="13" xfId="3" applyFont="1" applyBorder="1"/>
    <xf numFmtId="1" fontId="42" fillId="0" borderId="21" xfId="3" applyNumberFormat="1" applyFont="1" applyBorder="1"/>
    <xf numFmtId="0" fontId="42" fillId="0" borderId="51" xfId="3" applyFont="1" applyBorder="1"/>
    <xf numFmtId="0" fontId="42" fillId="0" borderId="22" xfId="3" applyFont="1" applyBorder="1"/>
    <xf numFmtId="0" fontId="57" fillId="0" borderId="9" xfId="3" applyFont="1" applyBorder="1"/>
    <xf numFmtId="0" fontId="42" fillId="0" borderId="59" xfId="3" applyFont="1" applyBorder="1" applyAlignment="1">
      <alignment horizontal="center"/>
    </xf>
    <xf numFmtId="0" fontId="52" fillId="0" borderId="11" xfId="3" applyFont="1" applyBorder="1"/>
    <xf numFmtId="0" fontId="42" fillId="0" borderId="60" xfId="3" applyFont="1" applyBorder="1" applyAlignment="1">
      <alignment horizontal="left"/>
    </xf>
    <xf numFmtId="0" fontId="56" fillId="13" borderId="17" xfId="3" applyFont="1" applyFill="1" applyBorder="1"/>
    <xf numFmtId="0" fontId="42" fillId="0" borderId="17" xfId="3" applyFont="1" applyBorder="1"/>
    <xf numFmtId="1" fontId="42" fillId="0" borderId="42" xfId="3" applyNumberFormat="1" applyFont="1" applyBorder="1"/>
    <xf numFmtId="0" fontId="42" fillId="0" borderId="42" xfId="3" applyFont="1" applyBorder="1"/>
    <xf numFmtId="0" fontId="42" fillId="0" borderId="61" xfId="3" applyFont="1" applyBorder="1"/>
    <xf numFmtId="0" fontId="42" fillId="0" borderId="43" xfId="3" applyFont="1" applyBorder="1"/>
    <xf numFmtId="0" fontId="42" fillId="0" borderId="19" xfId="3" applyFont="1" applyBorder="1"/>
    <xf numFmtId="0" fontId="42" fillId="2" borderId="13" xfId="3" applyFont="1" applyFill="1" applyBorder="1" applyAlignment="1">
      <alignment horizontal="center"/>
    </xf>
    <xf numFmtId="0" fontId="57" fillId="2" borderId="33" xfId="3" applyFont="1" applyFill="1" applyBorder="1"/>
    <xf numFmtId="0" fontId="57" fillId="2" borderId="0" xfId="3" applyFont="1" applyFill="1"/>
    <xf numFmtId="0" fontId="61" fillId="0" borderId="15" xfId="3" applyFont="1" applyBorder="1"/>
    <xf numFmtId="0" fontId="56" fillId="0" borderId="35" xfId="3" applyFont="1" applyBorder="1"/>
    <xf numFmtId="0" fontId="66" fillId="0" borderId="13" xfId="3" applyFont="1" applyBorder="1" applyAlignment="1">
      <alignment horizontal="center"/>
    </xf>
    <xf numFmtId="0" fontId="67" fillId="0" borderId="15" xfId="3" applyFont="1" applyBorder="1"/>
    <xf numFmtId="0" fontId="42" fillId="0" borderId="53" xfId="3" applyFont="1" applyBorder="1" applyAlignment="1">
      <alignment horizontal="center"/>
    </xf>
    <xf numFmtId="0" fontId="51" fillId="11" borderId="0" xfId="0" applyFont="1" applyFill="1"/>
    <xf numFmtId="0" fontId="8" fillId="0" borderId="40" xfId="3" applyFont="1" applyBorder="1" applyAlignment="1">
      <alignment horizontal="center"/>
    </xf>
    <xf numFmtId="3" fontId="1" fillId="4" borderId="6" xfId="3" applyNumberFormat="1" applyFont="1" applyFill="1" applyBorder="1" applyAlignment="1">
      <alignment horizontal="center" vertical="center" wrapText="1"/>
    </xf>
    <xf numFmtId="0" fontId="3" fillId="4" borderId="11" xfId="3" applyFill="1" applyBorder="1" applyAlignment="1">
      <alignment horizontal="center" vertical="center" wrapText="1"/>
    </xf>
    <xf numFmtId="3" fontId="1" fillId="4" borderId="7" xfId="3" applyNumberFormat="1" applyFont="1" applyFill="1" applyBorder="1" applyAlignment="1">
      <alignment horizontal="center" vertical="center" wrapText="1"/>
    </xf>
    <xf numFmtId="3" fontId="2" fillId="4" borderId="12" xfId="3" applyNumberFormat="1" applyFont="1" applyFill="1" applyBorder="1" applyAlignment="1">
      <alignment horizontal="center" vertical="center" wrapText="1"/>
    </xf>
    <xf numFmtId="3" fontId="1" fillId="4" borderId="4" xfId="3" applyNumberFormat="1" applyFont="1" applyFill="1" applyBorder="1" applyAlignment="1">
      <alignment horizontal="center" vertical="center"/>
    </xf>
    <xf numFmtId="3" fontId="2" fillId="4" borderId="4" xfId="3" applyNumberFormat="1" applyFont="1" applyFill="1" applyBorder="1" applyAlignment="1">
      <alignment horizontal="center" vertical="center"/>
    </xf>
    <xf numFmtId="3" fontId="2" fillId="4" borderId="5" xfId="3" applyNumberFormat="1" applyFont="1" applyFill="1" applyBorder="1" applyAlignment="1">
      <alignment horizontal="center" vertical="center"/>
    </xf>
    <xf numFmtId="0" fontId="5" fillId="14" borderId="1" xfId="3" applyFont="1" applyFill="1" applyBorder="1" applyAlignment="1">
      <alignment horizontal="center"/>
    </xf>
    <xf numFmtId="0" fontId="5" fillId="14" borderId="2" xfId="3" applyFont="1" applyFill="1" applyBorder="1" applyAlignment="1">
      <alignment horizontal="center"/>
    </xf>
    <xf numFmtId="0" fontId="5" fillId="14" borderId="3" xfId="3" applyFont="1" applyFill="1" applyBorder="1" applyAlignment="1">
      <alignment horizontal="center"/>
    </xf>
    <xf numFmtId="0" fontId="5" fillId="3" borderId="1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42" fillId="4" borderId="9" xfId="1" applyFont="1" applyFill="1" applyBorder="1" applyAlignment="1">
      <alignment horizontal="center" vertical="center"/>
    </xf>
    <xf numFmtId="3" fontId="2" fillId="4" borderId="12" xfId="3" applyNumberFormat="1" applyFont="1" applyFill="1" applyBorder="1" applyAlignment="1">
      <alignment horizontal="center" vertical="center"/>
    </xf>
    <xf numFmtId="0" fontId="10" fillId="3" borderId="6" xfId="3" applyFont="1" applyFill="1" applyBorder="1" applyAlignment="1">
      <alignment horizontal="center" vertical="center" wrapText="1"/>
    </xf>
    <xf numFmtId="0" fontId="10" fillId="3" borderId="10" xfId="3" applyFont="1" applyFill="1" applyBorder="1" applyAlignment="1">
      <alignment horizontal="center" vertical="center" wrapText="1"/>
    </xf>
    <xf numFmtId="0" fontId="10" fillId="7" borderId="6" xfId="3" applyFont="1" applyFill="1" applyBorder="1" applyAlignment="1">
      <alignment horizontal="center" vertical="center" wrapText="1"/>
    </xf>
    <xf numFmtId="0" fontId="8" fillId="4" borderId="6" xfId="3" applyFont="1" applyFill="1" applyBorder="1" applyAlignment="1">
      <alignment horizontal="center" vertical="center" wrapText="1"/>
    </xf>
    <xf numFmtId="0" fontId="42" fillId="4" borderId="60" xfId="1" applyFont="1" applyFill="1" applyBorder="1" applyAlignment="1">
      <alignment horizontal="center" vertical="center"/>
    </xf>
    <xf numFmtId="0" fontId="42" fillId="4" borderId="19" xfId="1" applyFont="1" applyFill="1" applyBorder="1" applyAlignment="1">
      <alignment horizontal="center" vertical="center"/>
    </xf>
    <xf numFmtId="0" fontId="42" fillId="4" borderId="18" xfId="1" applyFont="1" applyFill="1" applyBorder="1" applyAlignment="1">
      <alignment horizontal="center" vertical="center"/>
    </xf>
    <xf numFmtId="0" fontId="5" fillId="4" borderId="62" xfId="3" applyFont="1" applyFill="1" applyBorder="1" applyAlignment="1">
      <alignment horizontal="center"/>
    </xf>
    <xf numFmtId="0" fontId="5" fillId="4" borderId="63" xfId="3" applyFont="1" applyFill="1" applyBorder="1" applyAlignment="1">
      <alignment horizontal="center"/>
    </xf>
    <xf numFmtId="0" fontId="5" fillId="4" borderId="64" xfId="3" applyFont="1" applyFill="1" applyBorder="1" applyAlignment="1">
      <alignment horizontal="center"/>
    </xf>
    <xf numFmtId="0" fontId="23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3" fontId="1" fillId="4" borderId="11" xfId="3" applyNumberFormat="1" applyFont="1" applyFill="1" applyBorder="1" applyAlignment="1">
      <alignment horizontal="center" vertical="center" wrapText="1"/>
    </xf>
    <xf numFmtId="0" fontId="5" fillId="2" borderId="0" xfId="3" applyFont="1" applyFill="1" applyAlignment="1">
      <alignment horizontal="left" vertical="center" wrapText="1"/>
    </xf>
    <xf numFmtId="0" fontId="5" fillId="2" borderId="0" xfId="3" applyFont="1" applyFill="1" applyAlignment="1">
      <alignment horizontal="center" vertical="center" wrapText="1"/>
    </xf>
    <xf numFmtId="0" fontId="4" fillId="7" borderId="3" xfId="3" applyFont="1" applyFill="1" applyBorder="1" applyAlignment="1">
      <alignment horizontal="center" vertical="center" wrapText="1"/>
    </xf>
    <xf numFmtId="0" fontId="4" fillId="7" borderId="2" xfId="3" applyFont="1" applyFill="1" applyBorder="1" applyAlignment="1">
      <alignment horizontal="center" vertical="center" wrapText="1"/>
    </xf>
    <xf numFmtId="0" fontId="8" fillId="0" borderId="40" xfId="3" applyFont="1" applyBorder="1" applyAlignment="1">
      <alignment horizontal="left"/>
    </xf>
    <xf numFmtId="0" fontId="38" fillId="2" borderId="0" xfId="3" applyFont="1" applyFill="1" applyAlignment="1">
      <alignment horizontal="center"/>
    </xf>
    <xf numFmtId="0" fontId="8" fillId="0" borderId="0" xfId="3" applyFont="1" applyAlignment="1">
      <alignment horizontal="left"/>
    </xf>
    <xf numFmtId="0" fontId="10" fillId="3" borderId="1" xfId="3" applyFont="1" applyFill="1" applyBorder="1" applyAlignment="1">
      <alignment horizontal="center" vertical="center" wrapText="1"/>
    </xf>
    <xf numFmtId="0" fontId="4" fillId="9" borderId="10" xfId="3" applyFont="1" applyFill="1" applyBorder="1" applyAlignment="1">
      <alignment horizontal="center" vertical="center" wrapText="1"/>
    </xf>
    <xf numFmtId="1" fontId="4" fillId="9" borderId="3" xfId="3" applyNumberFormat="1" applyFont="1" applyFill="1" applyBorder="1" applyAlignment="1">
      <alignment horizontal="center" vertical="center" wrapText="1"/>
    </xf>
    <xf numFmtId="0" fontId="4" fillId="9" borderId="3" xfId="3" applyFont="1" applyFill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orcentaje 2" xfId="4" xr:uid="{00000000-0005-0000-0000-000004000000}"/>
    <cellStyle name="Texto explicativo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19</xdr:col>
      <xdr:colOff>437914</xdr:colOff>
      <xdr:row>11</xdr:row>
      <xdr:rowOff>190501</xdr:rowOff>
    </xdr:from>
    <xdr:to>
      <xdr:col>20</xdr:col>
      <xdr:colOff>23734</xdr:colOff>
      <xdr:row>13</xdr:row>
      <xdr:rowOff>159766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651161" y="1735932"/>
          <a:ext cx="157320" cy="17337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19</xdr:col>
      <xdr:colOff>437914</xdr:colOff>
      <xdr:row>11</xdr:row>
      <xdr:rowOff>190501</xdr:rowOff>
    </xdr:from>
    <xdr:to>
      <xdr:col>20</xdr:col>
      <xdr:colOff>23734</xdr:colOff>
      <xdr:row>13</xdr:row>
      <xdr:rowOff>159766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651161" y="1735932"/>
          <a:ext cx="157320" cy="17337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18</xdr:col>
      <xdr:colOff>475930</xdr:colOff>
      <xdr:row>1</xdr:row>
      <xdr:rowOff>0</xdr:rowOff>
    </xdr:from>
    <xdr:to>
      <xdr:col>19</xdr:col>
      <xdr:colOff>50950</xdr:colOff>
      <xdr:row>1</xdr:row>
      <xdr:rowOff>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379346" y="165165"/>
          <a:ext cx="146520" cy="3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ic.%20MARCO%20BRAVO%20SAUCEDO\POBLACIONES\2020\Poblacion%20Peru%202020%20Dpto%20Prov%20D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TAL"/>
      <sheetName val="PROVINCIAL"/>
      <sheetName val="DEPARTAMENTAL"/>
      <sheetName val="DIRIS"/>
      <sheetName val="Pob x Genero"/>
      <sheetName val="DATA"/>
      <sheetName val="PIRAMID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3">
          <cell r="B3" t="str">
            <v>AMAZONAS</v>
          </cell>
        </row>
        <row r="4">
          <cell r="B4" t="str">
            <v>ANCASH</v>
          </cell>
        </row>
        <row r="5">
          <cell r="B5" t="str">
            <v>APURIMAC</v>
          </cell>
        </row>
        <row r="6">
          <cell r="B6" t="str">
            <v>AREQUIPA</v>
          </cell>
        </row>
        <row r="7">
          <cell r="B7" t="str">
            <v>AYACUCHO</v>
          </cell>
        </row>
        <row r="8">
          <cell r="B8" t="str">
            <v>CAJAMARCA</v>
          </cell>
        </row>
        <row r="9">
          <cell r="B9" t="str">
            <v>CALLAO</v>
          </cell>
        </row>
        <row r="10">
          <cell r="B10" t="str">
            <v>CUSCO</v>
          </cell>
        </row>
        <row r="11">
          <cell r="B11" t="str">
            <v>HUANCAVELICA</v>
          </cell>
        </row>
        <row r="12">
          <cell r="B12" t="str">
            <v>HUANUCO</v>
          </cell>
        </row>
        <row r="13">
          <cell r="B13" t="str">
            <v>ICA</v>
          </cell>
        </row>
        <row r="14">
          <cell r="B14" t="str">
            <v>JUNIN</v>
          </cell>
        </row>
        <row r="15">
          <cell r="B15" t="str">
            <v>LA LIBERTAD</v>
          </cell>
        </row>
        <row r="16">
          <cell r="B16" t="str">
            <v>LAMBAYEQUE</v>
          </cell>
        </row>
        <row r="17">
          <cell r="B17" t="str">
            <v>LIMA</v>
          </cell>
        </row>
        <row r="18">
          <cell r="B18" t="str">
            <v>LORETO</v>
          </cell>
        </row>
        <row r="19">
          <cell r="B19" t="str">
            <v>MADRE DE DIOS</v>
          </cell>
        </row>
        <row r="20">
          <cell r="B20" t="str">
            <v>MOQUEGUA</v>
          </cell>
        </row>
        <row r="21">
          <cell r="B21" t="str">
            <v>PASCO</v>
          </cell>
        </row>
        <row r="22">
          <cell r="B22" t="str">
            <v>PIURA</v>
          </cell>
        </row>
        <row r="23">
          <cell r="B23" t="str">
            <v>PUNO</v>
          </cell>
        </row>
        <row r="24">
          <cell r="B24" t="str">
            <v>SAN MARTIN</v>
          </cell>
        </row>
        <row r="25">
          <cell r="B25" t="str">
            <v>TACNA</v>
          </cell>
        </row>
        <row r="26">
          <cell r="B26" t="str">
            <v>TUMBES</v>
          </cell>
        </row>
        <row r="27">
          <cell r="B27" t="str">
            <v>UCAYALI</v>
          </cell>
        </row>
        <row r="28">
          <cell r="B28" t="str">
            <v>PERU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44"/>
  <sheetViews>
    <sheetView view="pageBreakPreview" topLeftCell="A103" zoomScale="80" zoomScaleNormal="80" zoomScaleSheetLayoutView="80" zoomScalePageLayoutView="65" workbookViewId="0">
      <selection activeCell="A9" sqref="A9:BC135"/>
    </sheetView>
  </sheetViews>
  <sheetFormatPr baseColWidth="10" defaultColWidth="9.109375" defaultRowHeight="14.4"/>
  <cols>
    <col min="1" max="1" width="8.33203125" customWidth="1"/>
    <col min="2" max="2" width="10.33203125" hidden="1" customWidth="1"/>
    <col min="3" max="3" width="23.5546875" bestFit="1" customWidth="1"/>
    <col min="4" max="4" width="8.6640625" hidden="1" customWidth="1"/>
    <col min="5" max="5" width="12.6640625" customWidth="1"/>
    <col min="6" max="6" width="8.6640625" customWidth="1"/>
    <col min="7" max="21" width="8.5546875" customWidth="1"/>
    <col min="22" max="22" width="9.33203125" bestFit="1" customWidth="1"/>
    <col min="23" max="25" width="8.5546875" customWidth="1"/>
    <col min="26" max="27" width="9.33203125" bestFit="1" customWidth="1"/>
    <col min="28" max="39" width="8.5546875" customWidth="1"/>
    <col min="40" max="40" width="8.109375" customWidth="1"/>
    <col min="41" max="41" width="8.88671875" customWidth="1"/>
    <col min="42" max="42" width="9" customWidth="1"/>
    <col min="43" max="43" width="11.109375" customWidth="1"/>
    <col min="44" max="44" width="12.6640625" customWidth="1"/>
    <col min="45" max="45" width="9.33203125" bestFit="1" customWidth="1"/>
    <col min="46" max="46" width="10" bestFit="1" customWidth="1"/>
    <col min="47" max="47" width="10.88671875" customWidth="1"/>
    <col min="48" max="48" width="15.109375" customWidth="1"/>
    <col min="49" max="49" width="7.33203125" style="357" hidden="1" customWidth="1"/>
    <col min="50" max="50" width="10.33203125" bestFit="1" customWidth="1"/>
    <col min="52" max="52" width="11.5546875" customWidth="1"/>
    <col min="55" max="55" width="12.109375" customWidth="1"/>
  </cols>
  <sheetData>
    <row r="1" spans="1:55">
      <c r="A1" s="1" t="s">
        <v>16</v>
      </c>
      <c r="B1" s="1"/>
      <c r="C1" s="2"/>
      <c r="D1" s="3"/>
      <c r="E1" s="3"/>
      <c r="F1" s="3"/>
      <c r="G1" s="4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3"/>
      <c r="Y1" s="5"/>
      <c r="Z1" s="4"/>
      <c r="AA1" s="4"/>
      <c r="AB1" s="3"/>
      <c r="AC1" s="4"/>
      <c r="AD1" s="4"/>
      <c r="AE1" s="3"/>
      <c r="AF1" s="4"/>
      <c r="AG1" s="4"/>
      <c r="AH1" s="3"/>
      <c r="AI1" s="4"/>
      <c r="AJ1" s="4"/>
      <c r="AK1" s="3"/>
      <c r="AL1" s="3"/>
      <c r="AM1" s="4"/>
      <c r="AN1" s="3"/>
      <c r="AO1" s="3"/>
      <c r="AP1" s="3"/>
      <c r="AQ1" s="3"/>
      <c r="AR1" s="3"/>
      <c r="AS1" s="3"/>
      <c r="AT1" s="3"/>
      <c r="AU1" s="3"/>
      <c r="AV1" s="3"/>
      <c r="AW1" s="354"/>
    </row>
    <row r="2" spans="1:55" ht="20.25" customHeight="1">
      <c r="A2" s="6" t="s">
        <v>17</v>
      </c>
      <c r="B2" s="6"/>
      <c r="C2" s="7"/>
      <c r="D2" s="8"/>
      <c r="E2" s="298"/>
      <c r="F2" s="9" t="s">
        <v>453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9" t="s">
        <v>453</v>
      </c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354"/>
    </row>
    <row r="3" spans="1:55" ht="17.399999999999999">
      <c r="A3" s="6" t="s">
        <v>18</v>
      </c>
      <c r="B3" s="6"/>
      <c r="C3" s="7"/>
      <c r="D3" s="8"/>
      <c r="E3" s="298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354"/>
    </row>
    <row r="4" spans="1:55" ht="16.2" thickBot="1">
      <c r="A4" s="680" t="s">
        <v>19</v>
      </c>
      <c r="B4" s="680"/>
      <c r="C4" s="680"/>
      <c r="D4" s="12"/>
      <c r="E4" s="13"/>
      <c r="F4" s="14" t="s">
        <v>20</v>
      </c>
      <c r="G4" s="5" t="s">
        <v>21</v>
      </c>
      <c r="H4" s="5"/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3"/>
      <c r="AO4" s="3"/>
      <c r="AP4" s="3"/>
      <c r="AQ4" s="3"/>
      <c r="AR4" s="3"/>
      <c r="AS4" s="3"/>
      <c r="AT4" s="3"/>
      <c r="AU4" s="3"/>
      <c r="AV4" s="3"/>
      <c r="AW4" s="354"/>
    </row>
    <row r="5" spans="1:55" ht="16.2" thickBot="1">
      <c r="A5" s="696" t="s">
        <v>22</v>
      </c>
      <c r="B5" s="697" t="s">
        <v>23</v>
      </c>
      <c r="C5" s="698" t="s">
        <v>24</v>
      </c>
      <c r="D5" s="16"/>
      <c r="E5" s="699" t="s">
        <v>454</v>
      </c>
      <c r="F5" s="688" t="s">
        <v>25</v>
      </c>
      <c r="G5" s="689"/>
      <c r="H5" s="689"/>
      <c r="I5" s="689"/>
      <c r="J5" s="689"/>
      <c r="K5" s="689"/>
      <c r="L5" s="689"/>
      <c r="M5" s="689"/>
      <c r="N5" s="689"/>
      <c r="O5" s="689"/>
      <c r="P5" s="689"/>
      <c r="Q5" s="689"/>
      <c r="R5" s="689"/>
      <c r="S5" s="689"/>
      <c r="T5" s="689"/>
      <c r="U5" s="689"/>
      <c r="V5" s="689"/>
      <c r="W5" s="689"/>
      <c r="X5" s="689"/>
      <c r="Y5" s="690"/>
      <c r="Z5" s="691" t="s">
        <v>25</v>
      </c>
      <c r="AA5" s="692"/>
      <c r="AB5" s="692"/>
      <c r="AC5" s="692"/>
      <c r="AD5" s="692"/>
      <c r="AE5" s="692"/>
      <c r="AF5" s="692"/>
      <c r="AG5" s="692"/>
      <c r="AH5" s="692"/>
      <c r="AI5" s="692"/>
      <c r="AJ5" s="692"/>
      <c r="AK5" s="692"/>
      <c r="AL5" s="692"/>
      <c r="AM5" s="693"/>
      <c r="AN5" s="681" t="s">
        <v>466</v>
      </c>
      <c r="AO5" s="681" t="s">
        <v>446</v>
      </c>
      <c r="AP5" s="681" t="s">
        <v>447</v>
      </c>
      <c r="AQ5" s="681" t="s">
        <v>0</v>
      </c>
      <c r="AR5" s="683" t="s">
        <v>26</v>
      </c>
      <c r="AS5" s="685" t="s">
        <v>1</v>
      </c>
      <c r="AT5" s="686"/>
      <c r="AU5" s="687"/>
      <c r="AV5" s="683" t="s">
        <v>27</v>
      </c>
      <c r="AW5" s="354"/>
      <c r="AX5" s="694" t="s">
        <v>455</v>
      </c>
      <c r="AY5" s="694"/>
      <c r="AZ5" s="694"/>
      <c r="BA5" s="694"/>
      <c r="BB5" s="694"/>
      <c r="BC5" s="694"/>
    </row>
    <row r="6" spans="1:55" ht="29.4" thickBot="1">
      <c r="A6" s="696"/>
      <c r="B6" s="697"/>
      <c r="C6" s="698"/>
      <c r="D6" s="17"/>
      <c r="E6" s="699"/>
      <c r="F6" s="18" t="s">
        <v>28</v>
      </c>
      <c r="G6" s="19">
        <v>1</v>
      </c>
      <c r="H6" s="19">
        <v>2</v>
      </c>
      <c r="I6" s="19">
        <v>3</v>
      </c>
      <c r="J6" s="19">
        <v>4</v>
      </c>
      <c r="K6" s="19">
        <v>5</v>
      </c>
      <c r="L6" s="19">
        <v>6</v>
      </c>
      <c r="M6" s="19">
        <v>7</v>
      </c>
      <c r="N6" s="19">
        <v>8</v>
      </c>
      <c r="O6" s="19">
        <v>9</v>
      </c>
      <c r="P6" s="19">
        <v>10</v>
      </c>
      <c r="Q6" s="19">
        <v>11</v>
      </c>
      <c r="R6" s="19">
        <v>12</v>
      </c>
      <c r="S6" s="19">
        <v>13</v>
      </c>
      <c r="T6" s="19">
        <v>14</v>
      </c>
      <c r="U6" s="19">
        <v>15</v>
      </c>
      <c r="V6" s="19">
        <v>16</v>
      </c>
      <c r="W6" s="19">
        <v>17</v>
      </c>
      <c r="X6" s="19">
        <v>18</v>
      </c>
      <c r="Y6" s="19">
        <v>19</v>
      </c>
      <c r="Z6" s="19" t="s">
        <v>29</v>
      </c>
      <c r="AA6" s="19" t="s">
        <v>30</v>
      </c>
      <c r="AB6" s="19" t="s">
        <v>31</v>
      </c>
      <c r="AC6" s="19" t="s">
        <v>32</v>
      </c>
      <c r="AD6" s="19" t="s">
        <v>33</v>
      </c>
      <c r="AE6" s="20" t="s">
        <v>34</v>
      </c>
      <c r="AF6" s="20" t="s">
        <v>35</v>
      </c>
      <c r="AG6" s="20" t="s">
        <v>36</v>
      </c>
      <c r="AH6" s="20" t="s">
        <v>37</v>
      </c>
      <c r="AI6" s="20" t="s">
        <v>38</v>
      </c>
      <c r="AJ6" s="20" t="s">
        <v>39</v>
      </c>
      <c r="AK6" s="20" t="s">
        <v>40</v>
      </c>
      <c r="AL6" s="20" t="s">
        <v>451</v>
      </c>
      <c r="AM6" s="20" t="s">
        <v>452</v>
      </c>
      <c r="AN6" s="682"/>
      <c r="AO6" s="682"/>
      <c r="AP6" s="682"/>
      <c r="AQ6" s="682"/>
      <c r="AR6" s="684"/>
      <c r="AS6" s="21" t="s">
        <v>41</v>
      </c>
      <c r="AT6" s="22" t="s">
        <v>14</v>
      </c>
      <c r="AU6" s="23" t="s">
        <v>15</v>
      </c>
      <c r="AV6" s="695"/>
      <c r="AW6" s="354"/>
      <c r="AX6" s="377" t="s">
        <v>456</v>
      </c>
      <c r="AY6" s="377" t="s">
        <v>457</v>
      </c>
      <c r="AZ6" s="378" t="s">
        <v>458</v>
      </c>
      <c r="BA6" s="377" t="s">
        <v>459</v>
      </c>
      <c r="BB6" s="377" t="s">
        <v>460</v>
      </c>
      <c r="BC6" s="378" t="s">
        <v>461</v>
      </c>
    </row>
    <row r="7" spans="1:55" ht="15" hidden="1" thickBot="1">
      <c r="A7" s="24"/>
      <c r="B7" s="25"/>
      <c r="C7" s="26"/>
      <c r="D7" s="27"/>
      <c r="E7" s="291"/>
      <c r="F7" s="28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30"/>
      <c r="AN7" s="32"/>
      <c r="AO7" s="32"/>
      <c r="AP7" s="32"/>
      <c r="AQ7" s="31"/>
      <c r="AR7" s="33"/>
      <c r="AS7" s="33"/>
      <c r="AT7" s="33"/>
      <c r="AU7" s="33"/>
      <c r="AV7" s="33"/>
      <c r="AW7" s="354"/>
      <c r="AX7" s="398"/>
      <c r="BC7" s="399"/>
    </row>
    <row r="8" spans="1:55" ht="16.8" hidden="1" thickBot="1">
      <c r="A8" s="34"/>
      <c r="B8" s="35"/>
      <c r="C8" s="36"/>
      <c r="D8" s="37"/>
      <c r="E8" s="201"/>
      <c r="F8" s="38">
        <f t="shared" ref="F8:AV8" si="0">+F9*100/$E$9</f>
        <v>1.4307603144664292</v>
      </c>
      <c r="G8" s="38">
        <f t="shared" si="0"/>
        <v>1.6438554138690253</v>
      </c>
      <c r="H8" s="38">
        <f t="shared" si="0"/>
        <v>1.6385464702160888</v>
      </c>
      <c r="I8" s="38">
        <f t="shared" si="0"/>
        <v>1.689202640904526</v>
      </c>
      <c r="J8" s="38">
        <f t="shared" si="0"/>
        <v>1.7127242107001759</v>
      </c>
      <c r="K8" s="38">
        <f t="shared" si="0"/>
        <v>1.6999679988674254</v>
      </c>
      <c r="L8" s="38">
        <f t="shared" si="0"/>
        <v>1.7700902962832969</v>
      </c>
      <c r="M8" s="38">
        <f t="shared" si="0"/>
        <v>1.8096861676947829</v>
      </c>
      <c r="N8" s="38">
        <f t="shared" si="0"/>
        <v>1.818313201130805</v>
      </c>
      <c r="O8" s="38">
        <f t="shared" si="0"/>
        <v>1.7902937762958615</v>
      </c>
      <c r="P8" s="38">
        <f t="shared" si="0"/>
        <v>1.7807819189176834</v>
      </c>
      <c r="Q8" s="38">
        <f t="shared" si="0"/>
        <v>1.7911786002380177</v>
      </c>
      <c r="R8" s="38">
        <f t="shared" si="0"/>
        <v>1.7866807451987241</v>
      </c>
      <c r="S8" s="38">
        <f t="shared" si="0"/>
        <v>1.7609471155476839</v>
      </c>
      <c r="T8" s="38">
        <f t="shared" si="0"/>
        <v>1.6276336415961634</v>
      </c>
      <c r="U8" s="38">
        <f t="shared" si="0"/>
        <v>1.673423280602742</v>
      </c>
      <c r="V8" s="38">
        <f t="shared" si="0"/>
        <v>1.6998942635389123</v>
      </c>
      <c r="W8" s="38">
        <f t="shared" si="0"/>
        <v>1.6886127582764219</v>
      </c>
      <c r="X8" s="38">
        <f t="shared" si="0"/>
        <v>1.5763875882796221</v>
      </c>
      <c r="Y8" s="38">
        <f t="shared" si="0"/>
        <v>1.5680554961576521</v>
      </c>
      <c r="Z8" s="38">
        <f t="shared" si="0"/>
        <v>7.9079665123632026</v>
      </c>
      <c r="AA8" s="38">
        <f t="shared" si="0"/>
        <v>8.3374010656229682</v>
      </c>
      <c r="AB8" s="38">
        <f t="shared" si="0"/>
        <v>7.4298666422848516</v>
      </c>
      <c r="AC8" s="38">
        <f t="shared" si="0"/>
        <v>6.8029688792672474</v>
      </c>
      <c r="AD8" s="38">
        <f t="shared" si="0"/>
        <v>6.4280247337785967</v>
      </c>
      <c r="AE8" s="38">
        <f t="shared" si="0"/>
        <v>6.0131160402358939</v>
      </c>
      <c r="AF8" s="38">
        <f t="shared" si="0"/>
        <v>5.2889613789096313</v>
      </c>
      <c r="AG8" s="38">
        <f t="shared" si="0"/>
        <v>4.6611787919498715</v>
      </c>
      <c r="AH8" s="38">
        <f t="shared" si="0"/>
        <v>3.9510338430410807</v>
      </c>
      <c r="AI8" s="38">
        <f t="shared" si="0"/>
        <v>3.1310969899764194</v>
      </c>
      <c r="AJ8" s="38">
        <f t="shared" si="0"/>
        <v>2.2414065161384515</v>
      </c>
      <c r="AK8" s="38">
        <f t="shared" si="0"/>
        <v>1.6722435153465338</v>
      </c>
      <c r="AL8" s="38"/>
      <c r="AM8" s="38">
        <f t="shared" si="0"/>
        <v>1.1135509312034637</v>
      </c>
      <c r="AN8" s="38">
        <f t="shared" si="0"/>
        <v>0.40340598229467289</v>
      </c>
      <c r="AO8" s="38">
        <f t="shared" si="0"/>
        <v>17.806934365234678</v>
      </c>
      <c r="AP8" s="38">
        <f t="shared" si="0"/>
        <v>2.0929772998417642</v>
      </c>
      <c r="AQ8" s="38">
        <f>+AQ9*100/$E$9</f>
        <v>0.94897367796242738</v>
      </c>
      <c r="AR8" s="38">
        <f t="shared" si="0"/>
        <v>50.621072672065075</v>
      </c>
      <c r="AS8" s="38">
        <f t="shared" si="0"/>
        <v>4.2722249340437486</v>
      </c>
      <c r="AT8" s="38">
        <f t="shared" si="0"/>
        <v>4.0397374432422311</v>
      </c>
      <c r="AU8" s="38">
        <f t="shared" si="0"/>
        <v>21.709302891457174</v>
      </c>
      <c r="AV8" s="38">
        <f t="shared" si="0"/>
        <v>2.3914579096624249</v>
      </c>
      <c r="AW8" s="354"/>
      <c r="AX8" s="398"/>
      <c r="BC8" s="399"/>
    </row>
    <row r="9" spans="1:55" ht="16.2">
      <c r="A9" s="39">
        <f>A12+LAMBAYEQUE!A12+FERREÑAFE!A12</f>
        <v>178</v>
      </c>
      <c r="B9" s="40"/>
      <c r="C9" s="41" t="s">
        <v>42</v>
      </c>
      <c r="D9" s="42"/>
      <c r="E9" s="299">
        <f>E12+LAMBAYEQUE!E12+FERREÑAFE!E12</f>
        <v>1356202</v>
      </c>
      <c r="F9" s="43">
        <f>F12+LAMBAYEQUE!F12+FERREÑAFE!F12</f>
        <v>19404</v>
      </c>
      <c r="G9" s="43">
        <f>G12+LAMBAYEQUE!G12+FERREÑAFE!G12</f>
        <v>22294</v>
      </c>
      <c r="H9" s="43">
        <f>H12+LAMBAYEQUE!H12+FERREÑAFE!H12</f>
        <v>22222</v>
      </c>
      <c r="I9" s="43">
        <f>I12+LAMBAYEQUE!I12+FERREÑAFE!I12</f>
        <v>22909</v>
      </c>
      <c r="J9" s="43">
        <f>J12+LAMBAYEQUE!J12+FERREÑAFE!J12</f>
        <v>23228</v>
      </c>
      <c r="K9" s="43">
        <f>K12+LAMBAYEQUE!K12+FERREÑAFE!K12</f>
        <v>23055</v>
      </c>
      <c r="L9" s="43">
        <f>L12+LAMBAYEQUE!L12+FERREÑAFE!L12</f>
        <v>24006</v>
      </c>
      <c r="M9" s="43">
        <f>M12+LAMBAYEQUE!M12+FERREÑAFE!M12</f>
        <v>24543</v>
      </c>
      <c r="N9" s="43">
        <f>N12+LAMBAYEQUE!N12+FERREÑAFE!N12</f>
        <v>24660</v>
      </c>
      <c r="O9" s="43">
        <f>O12+LAMBAYEQUE!O12+FERREÑAFE!O12</f>
        <v>24280</v>
      </c>
      <c r="P9" s="43">
        <f>P12+LAMBAYEQUE!P12+FERREÑAFE!P12</f>
        <v>24151</v>
      </c>
      <c r="Q9" s="43">
        <f>Q12+LAMBAYEQUE!Q12+FERREÑAFE!Q12</f>
        <v>24292</v>
      </c>
      <c r="R9" s="43">
        <f>R12+LAMBAYEQUE!R12+FERREÑAFE!R12</f>
        <v>24231</v>
      </c>
      <c r="S9" s="43">
        <f>S12+LAMBAYEQUE!S12+FERREÑAFE!S12</f>
        <v>23882</v>
      </c>
      <c r="T9" s="43">
        <f>T12+LAMBAYEQUE!T12+FERREÑAFE!T12</f>
        <v>22074</v>
      </c>
      <c r="U9" s="43">
        <f>U12+LAMBAYEQUE!U12+FERREÑAFE!U12</f>
        <v>22695</v>
      </c>
      <c r="V9" s="43">
        <f>V12+LAMBAYEQUE!V12+FERREÑAFE!V12</f>
        <v>23054</v>
      </c>
      <c r="W9" s="43">
        <f>W12+LAMBAYEQUE!W12+FERREÑAFE!W12</f>
        <v>22901</v>
      </c>
      <c r="X9" s="43">
        <f>X12+LAMBAYEQUE!X12+FERREÑAFE!X12</f>
        <v>21379</v>
      </c>
      <c r="Y9" s="43">
        <f>Y12+LAMBAYEQUE!Y12+FERREÑAFE!Y12</f>
        <v>21266</v>
      </c>
      <c r="Z9" s="43">
        <f>Z12+LAMBAYEQUE!Z12+FERREÑAFE!Z12</f>
        <v>107248</v>
      </c>
      <c r="AA9" s="43">
        <f>AA12+LAMBAYEQUE!AA12+FERREÑAFE!AA12</f>
        <v>113072</v>
      </c>
      <c r="AB9" s="43">
        <f>AB12+LAMBAYEQUE!AB12+FERREÑAFE!AB12</f>
        <v>100764</v>
      </c>
      <c r="AC9" s="43">
        <f>AC12+LAMBAYEQUE!AC12+FERREÑAFE!AC12</f>
        <v>92262</v>
      </c>
      <c r="AD9" s="43">
        <f>AD12+LAMBAYEQUE!AD12+FERREÑAFE!AD12</f>
        <v>87177</v>
      </c>
      <c r="AE9" s="43">
        <f>AE12+LAMBAYEQUE!AE12+FERREÑAFE!AE12</f>
        <v>81550</v>
      </c>
      <c r="AF9" s="43">
        <f>AF12+LAMBAYEQUE!AF12+FERREÑAFE!AF12</f>
        <v>71729</v>
      </c>
      <c r="AG9" s="43">
        <f>AG12+LAMBAYEQUE!AG12+FERREÑAFE!AG12</f>
        <v>63215</v>
      </c>
      <c r="AH9" s="43">
        <f>AH12+LAMBAYEQUE!AH12+FERREÑAFE!AH12</f>
        <v>53584</v>
      </c>
      <c r="AI9" s="43">
        <f>AI12+LAMBAYEQUE!AI12+FERREÑAFE!AI12</f>
        <v>42464</v>
      </c>
      <c r="AJ9" s="43">
        <f>AJ12+LAMBAYEQUE!AJ12+FERREÑAFE!AJ12</f>
        <v>30398</v>
      </c>
      <c r="AK9" s="43">
        <f>AK12+LAMBAYEQUE!AK12+FERREÑAFE!AK12</f>
        <v>22679</v>
      </c>
      <c r="AL9" s="43">
        <f>AL12+LAMBAYEQUE!AL12+FERREÑAFE!AL12</f>
        <v>14432</v>
      </c>
      <c r="AM9" s="43">
        <f>AM12+LAMBAYEQUE!AM12+FERREÑAFE!AM12</f>
        <v>15102</v>
      </c>
      <c r="AN9" s="43">
        <f>AN12+LAMBAYEQUE!AO12+FERREÑAFE!AO12</f>
        <v>5471</v>
      </c>
      <c r="AO9" s="43">
        <f>AO12+LAMBAYEQUE!AR12+FERREÑAFE!AR12</f>
        <v>241498</v>
      </c>
      <c r="AP9" s="43">
        <f>AP12+LAMBAYEQUE!AS12+FERREÑAFE!AS12</f>
        <v>28385</v>
      </c>
      <c r="AQ9" s="43">
        <f>AQ12+LAMBAYEQUE!AN12+FERREÑAFE!AN12</f>
        <v>12870</v>
      </c>
      <c r="AR9" s="43">
        <f>AR12+LAMBAYEQUE!AR12+FERREÑAFE!AR12</f>
        <v>686524</v>
      </c>
      <c r="AS9" s="43">
        <f>AS12+LAMBAYEQUE!AS12+FERREÑAFE!AS12</f>
        <v>57940</v>
      </c>
      <c r="AT9" s="43">
        <f>AT12+LAMBAYEQUE!AT12+FERREÑAFE!AT12</f>
        <v>54787</v>
      </c>
      <c r="AU9" s="43">
        <f>AU12+LAMBAYEQUE!AU12+FERREÑAFE!AU12</f>
        <v>294422</v>
      </c>
      <c r="AV9" s="43">
        <f>AV12+LAMBAYEQUE!AV12+FERREÑAFE!AV12</f>
        <v>32433</v>
      </c>
      <c r="AW9" s="355">
        <f>E9-SUM(F9:AM9)</f>
        <v>0</v>
      </c>
      <c r="AX9" s="380">
        <f>E9</f>
        <v>1356202</v>
      </c>
      <c r="AY9" s="380">
        <f>SUM(F9:Q9)</f>
        <v>279044</v>
      </c>
      <c r="AZ9" s="380">
        <f>SUM(R9:W9)</f>
        <v>138837</v>
      </c>
      <c r="BA9" s="380">
        <f>SUM(X9:AA9)</f>
        <v>262965</v>
      </c>
      <c r="BB9" s="380">
        <f>SUM(AB9:AG9)</f>
        <v>496697</v>
      </c>
      <c r="BC9" s="380">
        <f>SUM(AH9:AM9)</f>
        <v>178659</v>
      </c>
    </row>
    <row r="10" spans="1:55" ht="15.6" hidden="1">
      <c r="A10" s="45"/>
      <c r="B10" s="46"/>
      <c r="C10" s="36"/>
      <c r="D10" s="47"/>
      <c r="E10" s="293"/>
      <c r="F10" s="48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50"/>
      <c r="W10" s="51"/>
      <c r="X10" s="51"/>
      <c r="Y10" s="51"/>
      <c r="Z10" s="51"/>
      <c r="AA10" s="51"/>
      <c r="AB10" s="51"/>
      <c r="AC10" s="51"/>
      <c r="AD10" s="51"/>
      <c r="AE10" s="51"/>
      <c r="AF10" s="50"/>
      <c r="AG10" s="50"/>
      <c r="AH10" s="50"/>
      <c r="AI10" s="50"/>
      <c r="AJ10" s="50"/>
      <c r="AK10" s="50"/>
      <c r="AL10" s="344"/>
      <c r="AM10" s="52"/>
      <c r="AN10" s="3"/>
      <c r="AO10" s="3"/>
      <c r="AP10" s="3"/>
      <c r="AQ10" s="53"/>
      <c r="AR10" s="53"/>
      <c r="AS10" s="53"/>
      <c r="AT10" s="53"/>
      <c r="AU10" s="53"/>
      <c r="AV10" s="53"/>
      <c r="AW10" s="355"/>
      <c r="AX10" s="379">
        <f>F10</f>
        <v>0</v>
      </c>
      <c r="AY10" s="379">
        <f>SUM(G10:R10)</f>
        <v>0</v>
      </c>
      <c r="AZ10" s="379">
        <f>SUM(S10:X10)</f>
        <v>0</v>
      </c>
      <c r="BA10" s="379">
        <f>SUM(Y10:AB10)</f>
        <v>0</v>
      </c>
      <c r="BB10" s="379">
        <f>SUM(AC10:AH10)</f>
        <v>0</v>
      </c>
      <c r="BC10" s="379">
        <f>SUM(AI10:AN10)</f>
        <v>0</v>
      </c>
    </row>
    <row r="11" spans="1:55" ht="15.6" hidden="1">
      <c r="A11" s="54"/>
      <c r="B11" s="55"/>
      <c r="C11" s="36"/>
      <c r="D11" s="47"/>
      <c r="E11" s="201"/>
      <c r="F11" s="56">
        <f t="shared" ref="F11:AV11" si="1">+F12*100/$E$12</f>
        <v>1.1964438840703495</v>
      </c>
      <c r="G11" s="56">
        <f t="shared" si="1"/>
        <v>1.4153965042146686</v>
      </c>
      <c r="H11" s="56">
        <f t="shared" si="1"/>
        <v>1.508151974358366</v>
      </c>
      <c r="I11" s="56">
        <f t="shared" si="1"/>
        <v>1.5960493626309564</v>
      </c>
      <c r="J11" s="56">
        <f t="shared" si="1"/>
        <v>1.629039127895219</v>
      </c>
      <c r="K11" s="56">
        <f t="shared" si="1"/>
        <v>1.6448561386383587</v>
      </c>
      <c r="L11" s="56">
        <f t="shared" si="1"/>
        <v>1.6542333664360773</v>
      </c>
      <c r="M11" s="56">
        <f t="shared" si="1"/>
        <v>1.7184052385939581</v>
      </c>
      <c r="N11" s="56">
        <f t="shared" si="1"/>
        <v>1.7190831104829498</v>
      </c>
      <c r="O11" s="56">
        <f t="shared" si="1"/>
        <v>1.6950186584237446</v>
      </c>
      <c r="P11" s="56">
        <f t="shared" si="1"/>
        <v>1.677281010661795</v>
      </c>
      <c r="Q11" s="56">
        <f t="shared" si="1"/>
        <v>1.6821390925329023</v>
      </c>
      <c r="R11" s="56">
        <f t="shared" si="1"/>
        <v>1.6904995124971331</v>
      </c>
      <c r="S11" s="56">
        <f t="shared" si="1"/>
        <v>1.6553631529177302</v>
      </c>
      <c r="T11" s="56">
        <f t="shared" si="1"/>
        <v>1.5388821666593231</v>
      </c>
      <c r="U11" s="56">
        <f t="shared" si="1"/>
        <v>1.6054265904286749</v>
      </c>
      <c r="V11" s="56">
        <f t="shared" si="1"/>
        <v>1.6581876191218621</v>
      </c>
      <c r="W11" s="56">
        <f t="shared" si="1"/>
        <v>1.6052006331323443</v>
      </c>
      <c r="X11" s="56">
        <f t="shared" si="1"/>
        <v>1.5043107003207463</v>
      </c>
      <c r="Y11" s="56">
        <f t="shared" si="1"/>
        <v>1.5096206967845147</v>
      </c>
      <c r="Z11" s="56">
        <f t="shared" si="1"/>
        <v>7.8260309584091701</v>
      </c>
      <c r="AA11" s="56">
        <f t="shared" si="1"/>
        <v>8.3608718788236214</v>
      </c>
      <c r="AB11" s="56">
        <f t="shared" si="1"/>
        <v>7.5523966725528542</v>
      </c>
      <c r="AC11" s="56">
        <f t="shared" si="1"/>
        <v>6.955869410240159</v>
      </c>
      <c r="AD11" s="56">
        <f t="shared" si="1"/>
        <v>6.6903695870517428</v>
      </c>
      <c r="AE11" s="56">
        <f t="shared" si="1"/>
        <v>6.274608161803501</v>
      </c>
      <c r="AF11" s="56">
        <f t="shared" si="1"/>
        <v>5.6272405078164276</v>
      </c>
      <c r="AG11" s="56">
        <f t="shared" si="1"/>
        <v>4.9382967113045302</v>
      </c>
      <c r="AH11" s="56">
        <f t="shared" si="1"/>
        <v>4.1528691492594811</v>
      </c>
      <c r="AI11" s="56">
        <f t="shared" si="1"/>
        <v>3.3249616155042858</v>
      </c>
      <c r="AJ11" s="56">
        <f t="shared" si="1"/>
        <v>2.3878037289732612</v>
      </c>
      <c r="AK11" s="56">
        <f t="shared" si="1"/>
        <v>1.7621279754339227</v>
      </c>
      <c r="AL11" s="56"/>
      <c r="AM11" s="56">
        <f t="shared" si="1"/>
        <v>1.1365652005427493</v>
      </c>
      <c r="AN11" s="56">
        <f t="shared" si="1"/>
        <v>7.9198032363863552E-2</v>
      </c>
      <c r="AO11" s="56">
        <f t="shared" si="1"/>
        <v>0.64160574293064354</v>
      </c>
      <c r="AP11" s="56">
        <f t="shared" si="1"/>
        <v>0.68894379651189719</v>
      </c>
      <c r="AQ11" s="56">
        <f>+AQ12*100/$E$12</f>
        <v>1.4012741731940082</v>
      </c>
      <c r="AR11" s="56">
        <f t="shared" si="1"/>
        <v>50.920041621333986</v>
      </c>
      <c r="AS11" s="56">
        <f t="shared" si="1"/>
        <v>4.0280277430368434</v>
      </c>
      <c r="AT11" s="56">
        <f t="shared" si="1"/>
        <v>3.8913235787568508</v>
      </c>
      <c r="AU11" s="56">
        <f t="shared" si="1"/>
        <v>22.130709517208341</v>
      </c>
      <c r="AV11" s="56">
        <f t="shared" si="1"/>
        <v>2.1397026176022993</v>
      </c>
      <c r="AW11" s="355">
        <f>E11-SUM(F11:AM11)</f>
        <v>-98.89360009851741</v>
      </c>
      <c r="AX11" s="379">
        <f>F11</f>
        <v>1.1964438840703495</v>
      </c>
      <c r="AY11" s="379">
        <f>SUM(G11:R11)</f>
        <v>19.630153097366129</v>
      </c>
      <c r="AZ11" s="379">
        <f>SUM(S11:X11)</f>
        <v>9.5673708625806793</v>
      </c>
      <c r="BA11" s="379">
        <f>SUM(Y11:AB11)</f>
        <v>25.248920206570162</v>
      </c>
      <c r="BB11" s="379">
        <f>SUM(AC11:AH11)</f>
        <v>34.639253527475844</v>
      </c>
      <c r="BC11" s="379">
        <f>SUM(AI11:AN11)</f>
        <v>8.6906565528180835</v>
      </c>
    </row>
    <row r="12" spans="1:55" ht="16.2">
      <c r="A12" s="57">
        <f>+A14+A25+A38+A33+A42+A51+A58+A63+A71+A76+A81+A87+A91+A99+A109+A118+A122+A125+A132+A138</f>
        <v>59</v>
      </c>
      <c r="B12" s="58"/>
      <c r="C12" s="59" t="s">
        <v>43</v>
      </c>
      <c r="D12" s="60"/>
      <c r="E12" s="210">
        <f t="shared" ref="E12:AV12" si="2">+E14+E25+E38+E33+E42+E51+E58+E63+E71+E76+E81+E87+E91+E99+E109+E118+E122+E125+E132+E138</f>
        <v>885123</v>
      </c>
      <c r="F12" s="48">
        <f t="shared" si="2"/>
        <v>10590</v>
      </c>
      <c r="G12" s="48">
        <f t="shared" si="2"/>
        <v>12528</v>
      </c>
      <c r="H12" s="48">
        <f t="shared" si="2"/>
        <v>13349</v>
      </c>
      <c r="I12" s="48">
        <f t="shared" si="2"/>
        <v>14127</v>
      </c>
      <c r="J12" s="48">
        <f t="shared" si="2"/>
        <v>14419</v>
      </c>
      <c r="K12" s="48">
        <f t="shared" si="2"/>
        <v>14559</v>
      </c>
      <c r="L12" s="48">
        <f t="shared" si="2"/>
        <v>14642</v>
      </c>
      <c r="M12" s="48">
        <f t="shared" si="2"/>
        <v>15210</v>
      </c>
      <c r="N12" s="48">
        <f t="shared" si="2"/>
        <v>15216</v>
      </c>
      <c r="O12" s="48">
        <f t="shared" si="2"/>
        <v>15003</v>
      </c>
      <c r="P12" s="48">
        <f t="shared" si="2"/>
        <v>14846</v>
      </c>
      <c r="Q12" s="48">
        <f t="shared" si="2"/>
        <v>14889</v>
      </c>
      <c r="R12" s="48">
        <f t="shared" si="2"/>
        <v>14963</v>
      </c>
      <c r="S12" s="48">
        <f t="shared" si="2"/>
        <v>14652</v>
      </c>
      <c r="T12" s="48">
        <f t="shared" si="2"/>
        <v>13621</v>
      </c>
      <c r="U12" s="48">
        <f t="shared" si="2"/>
        <v>14210</v>
      </c>
      <c r="V12" s="48">
        <f t="shared" si="2"/>
        <v>14677</v>
      </c>
      <c r="W12" s="48">
        <f t="shared" si="2"/>
        <v>14208</v>
      </c>
      <c r="X12" s="48">
        <f t="shared" si="2"/>
        <v>13315</v>
      </c>
      <c r="Y12" s="48">
        <f t="shared" si="2"/>
        <v>13362</v>
      </c>
      <c r="Z12" s="48">
        <f t="shared" si="2"/>
        <v>69270</v>
      </c>
      <c r="AA12" s="48">
        <f t="shared" si="2"/>
        <v>74004</v>
      </c>
      <c r="AB12" s="48">
        <f t="shared" si="2"/>
        <v>66848</v>
      </c>
      <c r="AC12" s="48">
        <f t="shared" si="2"/>
        <v>61568</v>
      </c>
      <c r="AD12" s="48">
        <f t="shared" si="2"/>
        <v>59218</v>
      </c>
      <c r="AE12" s="48">
        <f t="shared" si="2"/>
        <v>55538</v>
      </c>
      <c r="AF12" s="48">
        <f t="shared" si="2"/>
        <v>49808</v>
      </c>
      <c r="AG12" s="48">
        <f t="shared" si="2"/>
        <v>43710</v>
      </c>
      <c r="AH12" s="48">
        <f t="shared" si="2"/>
        <v>36758</v>
      </c>
      <c r="AI12" s="48">
        <f t="shared" si="2"/>
        <v>29430</v>
      </c>
      <c r="AJ12" s="48">
        <f t="shared" si="2"/>
        <v>21135</v>
      </c>
      <c r="AK12" s="48">
        <f t="shared" si="2"/>
        <v>15597</v>
      </c>
      <c r="AL12" s="48">
        <f t="shared" si="2"/>
        <v>9793</v>
      </c>
      <c r="AM12" s="61">
        <f t="shared" si="2"/>
        <v>10060</v>
      </c>
      <c r="AN12" s="63">
        <f t="shared" si="2"/>
        <v>701</v>
      </c>
      <c r="AO12" s="63">
        <f t="shared" si="2"/>
        <v>5679</v>
      </c>
      <c r="AP12" s="63">
        <f t="shared" si="2"/>
        <v>6098</v>
      </c>
      <c r="AQ12" s="62">
        <f t="shared" si="2"/>
        <v>12403</v>
      </c>
      <c r="AR12" s="209">
        <f t="shared" si="2"/>
        <v>450705</v>
      </c>
      <c r="AS12" s="63">
        <f t="shared" si="2"/>
        <v>35653</v>
      </c>
      <c r="AT12" s="62">
        <f t="shared" si="2"/>
        <v>34443</v>
      </c>
      <c r="AU12" s="62">
        <f t="shared" si="2"/>
        <v>195884</v>
      </c>
      <c r="AV12" s="62">
        <f t="shared" si="2"/>
        <v>18939</v>
      </c>
      <c r="AW12" s="355">
        <f>E12-SUM(F12:AM12)</f>
        <v>0</v>
      </c>
      <c r="AX12" s="379">
        <f t="shared" ref="AX12:AX76" si="3">E12</f>
        <v>885123</v>
      </c>
      <c r="AY12" s="379">
        <f t="shared" ref="AY12:AY76" si="4">SUM(F12:Q12)</f>
        <v>169378</v>
      </c>
      <c r="AZ12" s="379">
        <f t="shared" ref="AZ12:AZ76" si="5">SUM(R12:W12)</f>
        <v>86331</v>
      </c>
      <c r="BA12" s="379">
        <f t="shared" ref="BA12:BA76" si="6">SUM(X12:AA12)</f>
        <v>169951</v>
      </c>
      <c r="BB12" s="379">
        <f t="shared" ref="BB12:BB76" si="7">SUM(AB12:AG12)</f>
        <v>336690</v>
      </c>
      <c r="BC12" s="379">
        <f t="shared" ref="BC12:BC76" si="8">SUM(AH12:AM12)</f>
        <v>122773</v>
      </c>
    </row>
    <row r="13" spans="1:55" ht="15.6" hidden="1">
      <c r="A13" s="54"/>
      <c r="B13" s="64"/>
      <c r="C13" s="36"/>
      <c r="D13" s="47"/>
      <c r="E13" s="293"/>
      <c r="F13" s="65">
        <f t="shared" ref="F13:AV13" si="9">+F14*100/$E$14</f>
        <v>1.0874284387273958</v>
      </c>
      <c r="G13" s="66">
        <f t="shared" si="9"/>
        <v>1.3630718591290476</v>
      </c>
      <c r="H13" s="66">
        <f t="shared" si="9"/>
        <v>1.4532701944985746</v>
      </c>
      <c r="I13" s="66">
        <f t="shared" si="9"/>
        <v>1.5518825536898859</v>
      </c>
      <c r="J13" s="66">
        <f t="shared" si="9"/>
        <v>1.6175119394998032</v>
      </c>
      <c r="K13" s="66">
        <f t="shared" si="9"/>
        <v>1.6343399871433717</v>
      </c>
      <c r="L13" s="66">
        <f t="shared" si="9"/>
        <v>1.6215506709342595</v>
      </c>
      <c r="M13" s="66">
        <f t="shared" si="9"/>
        <v>1.6390518404835708</v>
      </c>
      <c r="N13" s="66">
        <f t="shared" si="9"/>
        <v>1.6868434957913052</v>
      </c>
      <c r="O13" s="66">
        <f t="shared" si="9"/>
        <v>1.62659908522733</v>
      </c>
      <c r="P13" s="66">
        <f t="shared" si="9"/>
        <v>1.5562578460772138</v>
      </c>
      <c r="Q13" s="66">
        <f t="shared" si="9"/>
        <v>1.5791439908724669</v>
      </c>
      <c r="R13" s="66">
        <f t="shared" si="9"/>
        <v>1.6181850614055457</v>
      </c>
      <c r="S13" s="66">
        <f t="shared" si="9"/>
        <v>1.5922698680344505</v>
      </c>
      <c r="T13" s="66">
        <f t="shared" si="9"/>
        <v>1.4879359726443258</v>
      </c>
      <c r="U13" s="66">
        <f t="shared" si="9"/>
        <v>1.493657508843139</v>
      </c>
      <c r="V13" s="66">
        <f t="shared" si="9"/>
        <v>1.5475072613025582</v>
      </c>
      <c r="W13" s="66">
        <f t="shared" si="9"/>
        <v>1.5098124345809647</v>
      </c>
      <c r="X13" s="66">
        <f t="shared" si="9"/>
        <v>1.4037957344264833</v>
      </c>
      <c r="Y13" s="66">
        <f t="shared" si="9"/>
        <v>1.419950660164309</v>
      </c>
      <c r="Z13" s="66">
        <f t="shared" si="9"/>
        <v>7.4814134213776784</v>
      </c>
      <c r="AA13" s="66">
        <f t="shared" si="9"/>
        <v>8.049864870777423</v>
      </c>
      <c r="AB13" s="66">
        <f t="shared" si="9"/>
        <v>7.6682047502212889</v>
      </c>
      <c r="AC13" s="66">
        <f t="shared" si="9"/>
        <v>7.0940317646227324</v>
      </c>
      <c r="AD13" s="66">
        <f t="shared" si="9"/>
        <v>6.7322287402860095</v>
      </c>
      <c r="AE13" s="66">
        <f t="shared" si="9"/>
        <v>6.3148931587255106</v>
      </c>
      <c r="AF13" s="66">
        <f t="shared" si="9"/>
        <v>5.6340303510667296</v>
      </c>
      <c r="AG13" s="66">
        <f t="shared" si="9"/>
        <v>5.1739515284915676</v>
      </c>
      <c r="AH13" s="66">
        <f t="shared" si="9"/>
        <v>4.3964957273587029</v>
      </c>
      <c r="AI13" s="66">
        <f t="shared" si="9"/>
        <v>3.6924102139517978</v>
      </c>
      <c r="AJ13" s="66">
        <f t="shared" si="9"/>
        <v>2.7527320335349335</v>
      </c>
      <c r="AK13" s="66">
        <f t="shared" si="9"/>
        <v>2.0227313267569325</v>
      </c>
      <c r="AL13" s="66">
        <f t="shared" si="9"/>
        <v>1.2422464770482258</v>
      </c>
      <c r="AM13" s="67">
        <f t="shared" si="9"/>
        <v>1.2546992323044666</v>
      </c>
      <c r="AN13" s="69">
        <f t="shared" si="9"/>
        <v>7.4716531537444092E-2</v>
      </c>
      <c r="AO13" s="69">
        <f t="shared" si="9"/>
        <v>0.60850220279143652</v>
      </c>
      <c r="AP13" s="69">
        <f t="shared" si="9"/>
        <v>0.63744644473837431</v>
      </c>
      <c r="AQ13" s="68">
        <f>+AQ14*100/$E$14</f>
        <v>1.2833069132985329</v>
      </c>
      <c r="AR13" s="69">
        <f t="shared" si="9"/>
        <v>51.623065195222182</v>
      </c>
      <c r="AS13" s="69">
        <f t="shared" si="9"/>
        <v>3.8310733265348023</v>
      </c>
      <c r="AT13" s="68">
        <f t="shared" si="9"/>
        <v>3.689044604423084</v>
      </c>
      <c r="AU13" s="68">
        <f t="shared" si="9"/>
        <v>22.258795179100911</v>
      </c>
      <c r="AV13" s="68">
        <f t="shared" si="9"/>
        <v>2.2250044594326255</v>
      </c>
      <c r="AW13" s="355">
        <f>E13-SUM(F13:AM13)</f>
        <v>-100</v>
      </c>
      <c r="AX13" s="379">
        <f t="shared" si="3"/>
        <v>0</v>
      </c>
      <c r="AY13" s="379">
        <f t="shared" si="4"/>
        <v>18.416951902074224</v>
      </c>
      <c r="AZ13" s="379">
        <f t="shared" si="5"/>
        <v>9.2493681068109836</v>
      </c>
      <c r="BA13" s="379">
        <f t="shared" si="6"/>
        <v>18.355024686745892</v>
      </c>
      <c r="BB13" s="379">
        <f t="shared" si="7"/>
        <v>38.617340293413832</v>
      </c>
      <c r="BC13" s="379">
        <f t="shared" si="8"/>
        <v>15.361315010955058</v>
      </c>
    </row>
    <row r="14" spans="1:55" ht="15.6">
      <c r="A14" s="70">
        <v>7</v>
      </c>
      <c r="B14" s="71"/>
      <c r="C14" s="358" t="s">
        <v>44</v>
      </c>
      <c r="D14" s="73"/>
      <c r="E14" s="210">
        <v>297123</v>
      </c>
      <c r="F14" s="49">
        <v>3231</v>
      </c>
      <c r="G14" s="49">
        <v>4050</v>
      </c>
      <c r="H14" s="49">
        <v>4318</v>
      </c>
      <c r="I14" s="49">
        <v>4611</v>
      </c>
      <c r="J14" s="49">
        <v>4806</v>
      </c>
      <c r="K14" s="49">
        <v>4856</v>
      </c>
      <c r="L14" s="49">
        <v>4818</v>
      </c>
      <c r="M14" s="49">
        <v>4870</v>
      </c>
      <c r="N14" s="49">
        <v>5012</v>
      </c>
      <c r="O14" s="49">
        <v>4833</v>
      </c>
      <c r="P14" s="49">
        <v>4624</v>
      </c>
      <c r="Q14" s="49">
        <v>4692</v>
      </c>
      <c r="R14" s="49">
        <v>4808</v>
      </c>
      <c r="S14" s="49">
        <v>4731</v>
      </c>
      <c r="T14" s="49">
        <v>4421</v>
      </c>
      <c r="U14" s="49">
        <v>4438</v>
      </c>
      <c r="V14" s="49">
        <v>4598</v>
      </c>
      <c r="W14" s="49">
        <v>4486</v>
      </c>
      <c r="X14" s="49">
        <v>4171</v>
      </c>
      <c r="Y14" s="49">
        <v>4219</v>
      </c>
      <c r="Z14" s="49">
        <v>22229</v>
      </c>
      <c r="AA14" s="49">
        <v>23918</v>
      </c>
      <c r="AB14" s="49">
        <v>22784</v>
      </c>
      <c r="AC14" s="49">
        <v>21078</v>
      </c>
      <c r="AD14" s="49">
        <v>20003</v>
      </c>
      <c r="AE14" s="49">
        <v>18763</v>
      </c>
      <c r="AF14" s="49">
        <v>16740</v>
      </c>
      <c r="AG14" s="49">
        <v>15373</v>
      </c>
      <c r="AH14" s="49">
        <v>13063</v>
      </c>
      <c r="AI14" s="49">
        <v>10971</v>
      </c>
      <c r="AJ14" s="49">
        <v>8179</v>
      </c>
      <c r="AK14" s="49">
        <v>6010</v>
      </c>
      <c r="AL14" s="155">
        <v>3691</v>
      </c>
      <c r="AM14" s="74">
        <v>3728</v>
      </c>
      <c r="AN14" s="63">
        <v>222</v>
      </c>
      <c r="AO14" s="63">
        <v>1808</v>
      </c>
      <c r="AP14" s="63">
        <v>1894</v>
      </c>
      <c r="AQ14" s="62">
        <v>3813</v>
      </c>
      <c r="AR14" s="62">
        <v>153384</v>
      </c>
      <c r="AS14" s="62">
        <v>11383</v>
      </c>
      <c r="AT14" s="62">
        <v>10961</v>
      </c>
      <c r="AU14" s="62">
        <v>66136</v>
      </c>
      <c r="AV14" s="62">
        <v>6611</v>
      </c>
      <c r="AW14" s="355">
        <v>6611</v>
      </c>
      <c r="AX14" s="379">
        <f t="shared" si="3"/>
        <v>297123</v>
      </c>
      <c r="AY14" s="379">
        <f t="shared" si="4"/>
        <v>54721</v>
      </c>
      <c r="AZ14" s="379">
        <f t="shared" si="5"/>
        <v>27482</v>
      </c>
      <c r="BA14" s="379">
        <f t="shared" si="6"/>
        <v>54537</v>
      </c>
      <c r="BB14" s="379">
        <f t="shared" si="7"/>
        <v>114741</v>
      </c>
      <c r="BC14" s="379">
        <f t="shared" si="8"/>
        <v>45642</v>
      </c>
    </row>
    <row r="15" spans="1:55" ht="15.6">
      <c r="A15" s="75">
        <v>1</v>
      </c>
      <c r="B15" s="76" t="s">
        <v>45</v>
      </c>
      <c r="C15" s="77" t="s">
        <v>46</v>
      </c>
      <c r="D15" s="78">
        <v>0.21001975511294799</v>
      </c>
      <c r="E15" s="293">
        <f>ROUND($E$14*D15,0)+1</f>
        <v>62403</v>
      </c>
      <c r="F15" s="79">
        <f>ROUND((F13*$E$15)/100,0)</f>
        <v>679</v>
      </c>
      <c r="G15" s="79">
        <f t="shared" ref="G15:AU15" si="10">ROUND((G13*$E$15)/100,0)</f>
        <v>851</v>
      </c>
      <c r="H15" s="79">
        <f t="shared" si="10"/>
        <v>907</v>
      </c>
      <c r="I15" s="79">
        <f t="shared" si="10"/>
        <v>968</v>
      </c>
      <c r="J15" s="79">
        <f t="shared" si="10"/>
        <v>1009</v>
      </c>
      <c r="K15" s="79">
        <f t="shared" si="10"/>
        <v>1020</v>
      </c>
      <c r="L15" s="79">
        <f t="shared" si="10"/>
        <v>1012</v>
      </c>
      <c r="M15" s="79">
        <f>ROUND((M13*$E$15)/100,0)</f>
        <v>1023</v>
      </c>
      <c r="N15" s="79">
        <f t="shared" si="10"/>
        <v>1053</v>
      </c>
      <c r="O15" s="79">
        <f t="shared" si="10"/>
        <v>1015</v>
      </c>
      <c r="P15" s="79">
        <f t="shared" si="10"/>
        <v>971</v>
      </c>
      <c r="Q15" s="79">
        <f t="shared" si="10"/>
        <v>985</v>
      </c>
      <c r="R15" s="79">
        <f t="shared" si="10"/>
        <v>1010</v>
      </c>
      <c r="S15" s="79">
        <f>ROUND((S13*$E$15)/100,0)-1</f>
        <v>993</v>
      </c>
      <c r="T15" s="79">
        <f t="shared" si="10"/>
        <v>929</v>
      </c>
      <c r="U15" s="79">
        <f t="shared" si="10"/>
        <v>932</v>
      </c>
      <c r="V15" s="79">
        <f t="shared" si="10"/>
        <v>966</v>
      </c>
      <c r="W15" s="79">
        <f t="shared" si="10"/>
        <v>942</v>
      </c>
      <c r="X15" s="79">
        <f t="shared" si="10"/>
        <v>876</v>
      </c>
      <c r="Y15" s="79">
        <f t="shared" si="10"/>
        <v>886</v>
      </c>
      <c r="Z15" s="79">
        <f>ROUND((Z13*$E$15)/100,0)-1</f>
        <v>4668</v>
      </c>
      <c r="AA15" s="79">
        <f t="shared" si="10"/>
        <v>5023</v>
      </c>
      <c r="AB15" s="79">
        <f t="shared" si="10"/>
        <v>4785</v>
      </c>
      <c r="AC15" s="79">
        <f t="shared" si="10"/>
        <v>4427</v>
      </c>
      <c r="AD15" s="79">
        <f t="shared" si="10"/>
        <v>4201</v>
      </c>
      <c r="AE15" s="79">
        <f t="shared" si="10"/>
        <v>3941</v>
      </c>
      <c r="AF15" s="79">
        <f t="shared" si="10"/>
        <v>3516</v>
      </c>
      <c r="AG15" s="79">
        <f t="shared" si="10"/>
        <v>3229</v>
      </c>
      <c r="AH15" s="79">
        <f t="shared" si="10"/>
        <v>2744</v>
      </c>
      <c r="AI15" s="79">
        <f t="shared" si="10"/>
        <v>2304</v>
      </c>
      <c r="AJ15" s="79">
        <f t="shared" si="10"/>
        <v>1718</v>
      </c>
      <c r="AK15" s="79">
        <f t="shared" si="10"/>
        <v>1262</v>
      </c>
      <c r="AL15" s="79">
        <f t="shared" si="10"/>
        <v>775</v>
      </c>
      <c r="AM15" s="79">
        <f t="shared" si="10"/>
        <v>783</v>
      </c>
      <c r="AN15" s="79">
        <f>ROUND((AN13*$E$15)/100,0)+1</f>
        <v>48</v>
      </c>
      <c r="AO15" s="79">
        <f t="shared" si="10"/>
        <v>380</v>
      </c>
      <c r="AP15" s="79">
        <f t="shared" si="10"/>
        <v>398</v>
      </c>
      <c r="AQ15" s="79">
        <f t="shared" si="10"/>
        <v>801</v>
      </c>
      <c r="AR15" s="79">
        <f t="shared" si="10"/>
        <v>32214</v>
      </c>
      <c r="AS15" s="79">
        <f>ROUND((AS13*$E$15)/100,0)-1</f>
        <v>2390</v>
      </c>
      <c r="AT15" s="79">
        <f t="shared" si="10"/>
        <v>2302</v>
      </c>
      <c r="AU15" s="79">
        <f t="shared" si="10"/>
        <v>13890</v>
      </c>
      <c r="AV15" s="79">
        <f>ROUND((AV13*$E$15)/100,0)+1</f>
        <v>1389</v>
      </c>
      <c r="AW15" s="355">
        <f t="shared" ref="AW15:AW23" si="11">E15-SUM(F15:AM15)</f>
        <v>0</v>
      </c>
      <c r="AX15" s="394">
        <f t="shared" si="3"/>
        <v>62403</v>
      </c>
      <c r="AY15" s="400">
        <f t="shared" si="4"/>
        <v>11493</v>
      </c>
      <c r="AZ15" s="394">
        <f t="shared" si="5"/>
        <v>5772</v>
      </c>
      <c r="BA15" s="400">
        <f t="shared" si="6"/>
        <v>11453</v>
      </c>
      <c r="BB15" s="394">
        <f t="shared" si="7"/>
        <v>24099</v>
      </c>
      <c r="BC15" s="394">
        <f t="shared" si="8"/>
        <v>9586</v>
      </c>
    </row>
    <row r="16" spans="1:55" ht="15.6">
      <c r="A16" s="75">
        <f t="shared" ref="A16:A21" si="12">1+A15</f>
        <v>2</v>
      </c>
      <c r="B16" s="76" t="s">
        <v>47</v>
      </c>
      <c r="C16" s="77" t="s">
        <v>48</v>
      </c>
      <c r="D16" s="78">
        <v>0.189739747859863</v>
      </c>
      <c r="E16" s="293">
        <f t="shared" ref="E16:E22" si="13">ROUND($E$14*D16,0)</f>
        <v>56376</v>
      </c>
      <c r="F16" s="79">
        <f>ROUND((F13*$E$16)/100,0)</f>
        <v>613</v>
      </c>
      <c r="G16" s="79">
        <f>ROUND((G13*$E$16)/100,0)+1</f>
        <v>769</v>
      </c>
      <c r="H16" s="79">
        <f t="shared" ref="H16:AV16" si="14">ROUND((H13*$E$16)/100,0)</f>
        <v>819</v>
      </c>
      <c r="I16" s="79">
        <f t="shared" si="14"/>
        <v>875</v>
      </c>
      <c r="J16" s="79">
        <f t="shared" si="14"/>
        <v>912</v>
      </c>
      <c r="K16" s="79">
        <f>ROUND((K13*$E$16)/100,0)+1</f>
        <v>922</v>
      </c>
      <c r="L16" s="79">
        <f t="shared" si="14"/>
        <v>914</v>
      </c>
      <c r="M16" s="79">
        <f>ROUND((M13*$E$16)/100,0)+1</f>
        <v>925</v>
      </c>
      <c r="N16" s="79">
        <f t="shared" si="14"/>
        <v>951</v>
      </c>
      <c r="O16" s="79">
        <f t="shared" si="14"/>
        <v>917</v>
      </c>
      <c r="P16" s="79">
        <f t="shared" si="14"/>
        <v>877</v>
      </c>
      <c r="Q16" s="79">
        <f t="shared" si="14"/>
        <v>890</v>
      </c>
      <c r="R16" s="79">
        <f t="shared" si="14"/>
        <v>912</v>
      </c>
      <c r="S16" s="79">
        <f t="shared" si="14"/>
        <v>898</v>
      </c>
      <c r="T16" s="79">
        <f t="shared" si="14"/>
        <v>839</v>
      </c>
      <c r="U16" s="79">
        <f t="shared" si="14"/>
        <v>842</v>
      </c>
      <c r="V16" s="79">
        <f t="shared" si="14"/>
        <v>872</v>
      </c>
      <c r="W16" s="79">
        <f t="shared" si="14"/>
        <v>851</v>
      </c>
      <c r="X16" s="79">
        <f t="shared" si="14"/>
        <v>791</v>
      </c>
      <c r="Y16" s="79">
        <f t="shared" si="14"/>
        <v>801</v>
      </c>
      <c r="Z16" s="79">
        <f t="shared" si="14"/>
        <v>4218</v>
      </c>
      <c r="AA16" s="79">
        <f t="shared" si="14"/>
        <v>4538</v>
      </c>
      <c r="AB16" s="79">
        <f t="shared" si="14"/>
        <v>4323</v>
      </c>
      <c r="AC16" s="79">
        <f t="shared" si="14"/>
        <v>3999</v>
      </c>
      <c r="AD16" s="79">
        <f t="shared" si="14"/>
        <v>3795</v>
      </c>
      <c r="AE16" s="79">
        <f t="shared" si="14"/>
        <v>3560</v>
      </c>
      <c r="AF16" s="79">
        <f t="shared" si="14"/>
        <v>3176</v>
      </c>
      <c r="AG16" s="79">
        <f t="shared" si="14"/>
        <v>2917</v>
      </c>
      <c r="AH16" s="79">
        <f t="shared" si="14"/>
        <v>2479</v>
      </c>
      <c r="AI16" s="79">
        <f t="shared" si="14"/>
        <v>2082</v>
      </c>
      <c r="AJ16" s="79">
        <f t="shared" si="14"/>
        <v>1552</v>
      </c>
      <c r="AK16" s="79">
        <f t="shared" si="14"/>
        <v>1140</v>
      </c>
      <c r="AL16" s="79">
        <f t="shared" si="14"/>
        <v>700</v>
      </c>
      <c r="AM16" s="79">
        <f t="shared" si="14"/>
        <v>707</v>
      </c>
      <c r="AN16" s="79">
        <f t="shared" si="14"/>
        <v>42</v>
      </c>
      <c r="AO16" s="79">
        <f t="shared" si="14"/>
        <v>343</v>
      </c>
      <c r="AP16" s="79">
        <f t="shared" si="14"/>
        <v>359</v>
      </c>
      <c r="AQ16" s="79">
        <f t="shared" si="14"/>
        <v>723</v>
      </c>
      <c r="AR16" s="79">
        <f t="shared" si="14"/>
        <v>29103</v>
      </c>
      <c r="AS16" s="79">
        <f t="shared" si="14"/>
        <v>2160</v>
      </c>
      <c r="AT16" s="79">
        <f t="shared" si="14"/>
        <v>2080</v>
      </c>
      <c r="AU16" s="79">
        <f t="shared" si="14"/>
        <v>12549</v>
      </c>
      <c r="AV16" s="79">
        <f t="shared" si="14"/>
        <v>1254</v>
      </c>
      <c r="AW16" s="355">
        <f t="shared" si="11"/>
        <v>0</v>
      </c>
      <c r="AX16" s="395">
        <f t="shared" si="3"/>
        <v>56376</v>
      </c>
      <c r="AY16" s="400">
        <f t="shared" si="4"/>
        <v>10384</v>
      </c>
      <c r="AZ16" s="395">
        <f t="shared" si="5"/>
        <v>5214</v>
      </c>
      <c r="BA16" s="400">
        <f t="shared" si="6"/>
        <v>10348</v>
      </c>
      <c r="BB16" s="395">
        <f t="shared" si="7"/>
        <v>21770</v>
      </c>
      <c r="BC16" s="395">
        <f t="shared" si="8"/>
        <v>8660</v>
      </c>
    </row>
    <row r="17" spans="1:55" ht="15.6">
      <c r="A17" s="75">
        <f t="shared" si="12"/>
        <v>3</v>
      </c>
      <c r="B17" s="76" t="s">
        <v>49</v>
      </c>
      <c r="C17" s="77" t="s">
        <v>50</v>
      </c>
      <c r="D17" s="78">
        <v>7.8066098508345796E-2</v>
      </c>
      <c r="E17" s="293">
        <f t="shared" si="13"/>
        <v>23195</v>
      </c>
      <c r="F17" s="79">
        <f t="shared" ref="F17" si="15">ROUND((F13*$E$17)/100,0)</f>
        <v>252</v>
      </c>
      <c r="G17" s="79">
        <f t="shared" ref="G17:AV17" si="16">ROUND((G13*$E$17)/100,0)</f>
        <v>316</v>
      </c>
      <c r="H17" s="79">
        <f t="shared" si="16"/>
        <v>337</v>
      </c>
      <c r="I17" s="79">
        <f t="shared" si="16"/>
        <v>360</v>
      </c>
      <c r="J17" s="79">
        <f t="shared" si="16"/>
        <v>375</v>
      </c>
      <c r="K17" s="79">
        <f t="shared" si="16"/>
        <v>379</v>
      </c>
      <c r="L17" s="79">
        <f t="shared" si="16"/>
        <v>376</v>
      </c>
      <c r="M17" s="79">
        <f t="shared" si="16"/>
        <v>380</v>
      </c>
      <c r="N17" s="79">
        <f t="shared" si="16"/>
        <v>391</v>
      </c>
      <c r="O17" s="79">
        <f t="shared" si="16"/>
        <v>377</v>
      </c>
      <c r="P17" s="79">
        <f>ROUND((P13*$E$17)/100,0)+1</f>
        <v>362</v>
      </c>
      <c r="Q17" s="79">
        <f>ROUND((Q13*$E$17)/100,0)+1</f>
        <v>367</v>
      </c>
      <c r="R17" s="79">
        <f t="shared" si="16"/>
        <v>375</v>
      </c>
      <c r="S17" s="79">
        <f t="shared" si="16"/>
        <v>369</v>
      </c>
      <c r="T17" s="79">
        <f t="shared" si="16"/>
        <v>345</v>
      </c>
      <c r="U17" s="79">
        <f t="shared" si="16"/>
        <v>346</v>
      </c>
      <c r="V17" s="79">
        <f t="shared" si="16"/>
        <v>359</v>
      </c>
      <c r="W17" s="79">
        <f>ROUND((W13*$E$17)/100,0)+1</f>
        <v>351</v>
      </c>
      <c r="X17" s="79">
        <f t="shared" si="16"/>
        <v>326</v>
      </c>
      <c r="Y17" s="79">
        <f t="shared" si="16"/>
        <v>329</v>
      </c>
      <c r="Z17" s="79">
        <f t="shared" si="16"/>
        <v>1735</v>
      </c>
      <c r="AA17" s="79">
        <f t="shared" si="16"/>
        <v>1867</v>
      </c>
      <c r="AB17" s="79">
        <f t="shared" si="16"/>
        <v>1779</v>
      </c>
      <c r="AC17" s="79">
        <f t="shared" si="16"/>
        <v>1645</v>
      </c>
      <c r="AD17" s="79">
        <f t="shared" si="16"/>
        <v>1562</v>
      </c>
      <c r="AE17" s="79">
        <f>ROUND((AE13*$E$17)/100,0)+1</f>
        <v>1466</v>
      </c>
      <c r="AF17" s="79">
        <f t="shared" si="16"/>
        <v>1307</v>
      </c>
      <c r="AG17" s="79">
        <f t="shared" si="16"/>
        <v>1200</v>
      </c>
      <c r="AH17" s="79">
        <f t="shared" si="16"/>
        <v>1020</v>
      </c>
      <c r="AI17" s="79">
        <f t="shared" si="16"/>
        <v>856</v>
      </c>
      <c r="AJ17" s="79">
        <f t="shared" si="16"/>
        <v>638</v>
      </c>
      <c r="AK17" s="79">
        <f t="shared" si="16"/>
        <v>469</v>
      </c>
      <c r="AL17" s="79">
        <f t="shared" si="16"/>
        <v>288</v>
      </c>
      <c r="AM17" s="79">
        <f t="shared" si="16"/>
        <v>291</v>
      </c>
      <c r="AN17" s="79">
        <f t="shared" si="16"/>
        <v>17</v>
      </c>
      <c r="AO17" s="79">
        <f t="shared" si="16"/>
        <v>141</v>
      </c>
      <c r="AP17" s="79">
        <f t="shared" si="16"/>
        <v>148</v>
      </c>
      <c r="AQ17" s="79">
        <f t="shared" si="16"/>
        <v>298</v>
      </c>
      <c r="AR17" s="79">
        <f t="shared" si="16"/>
        <v>11974</v>
      </c>
      <c r="AS17" s="79">
        <f t="shared" si="16"/>
        <v>889</v>
      </c>
      <c r="AT17" s="79">
        <f t="shared" si="16"/>
        <v>856</v>
      </c>
      <c r="AU17" s="79">
        <f t="shared" si="16"/>
        <v>5163</v>
      </c>
      <c r="AV17" s="79">
        <f t="shared" si="16"/>
        <v>516</v>
      </c>
      <c r="AW17" s="355">
        <f t="shared" si="11"/>
        <v>0</v>
      </c>
      <c r="AX17" s="395">
        <f t="shared" si="3"/>
        <v>23195</v>
      </c>
      <c r="AY17" s="400">
        <f t="shared" si="4"/>
        <v>4272</v>
      </c>
      <c r="AZ17" s="395">
        <f t="shared" si="5"/>
        <v>2145</v>
      </c>
      <c r="BA17" s="400">
        <f t="shared" si="6"/>
        <v>4257</v>
      </c>
      <c r="BB17" s="395">
        <f t="shared" si="7"/>
        <v>8959</v>
      </c>
      <c r="BC17" s="395">
        <f t="shared" si="8"/>
        <v>3562</v>
      </c>
    </row>
    <row r="18" spans="1:55" ht="15.6">
      <c r="A18" s="75">
        <f t="shared" si="12"/>
        <v>4</v>
      </c>
      <c r="B18" s="76" t="s">
        <v>51</v>
      </c>
      <c r="C18" s="77" t="s">
        <v>52</v>
      </c>
      <c r="D18" s="78">
        <v>0.116636286420507</v>
      </c>
      <c r="E18" s="293">
        <f t="shared" si="13"/>
        <v>34655</v>
      </c>
      <c r="F18" s="79">
        <f t="shared" ref="F18" si="17">ROUND((F13*$E$18)/100,0)</f>
        <v>377</v>
      </c>
      <c r="G18" s="79">
        <f t="shared" ref="G18:AV18" si="18">ROUND((G13*$E$18)/100,0)</f>
        <v>472</v>
      </c>
      <c r="H18" s="79">
        <f t="shared" si="18"/>
        <v>504</v>
      </c>
      <c r="I18" s="79">
        <f t="shared" si="18"/>
        <v>538</v>
      </c>
      <c r="J18" s="79">
        <f t="shared" si="18"/>
        <v>561</v>
      </c>
      <c r="K18" s="79">
        <f t="shared" si="18"/>
        <v>566</v>
      </c>
      <c r="L18" s="79">
        <f t="shared" si="18"/>
        <v>562</v>
      </c>
      <c r="M18" s="79">
        <f t="shared" si="18"/>
        <v>568</v>
      </c>
      <c r="N18" s="79">
        <f t="shared" si="18"/>
        <v>585</v>
      </c>
      <c r="O18" s="79">
        <f t="shared" si="18"/>
        <v>564</v>
      </c>
      <c r="P18" s="79">
        <f t="shared" si="18"/>
        <v>539</v>
      </c>
      <c r="Q18" s="79">
        <f t="shared" si="18"/>
        <v>547</v>
      </c>
      <c r="R18" s="79">
        <f t="shared" si="18"/>
        <v>561</v>
      </c>
      <c r="S18" s="79">
        <f t="shared" si="18"/>
        <v>552</v>
      </c>
      <c r="T18" s="79">
        <f t="shared" si="18"/>
        <v>516</v>
      </c>
      <c r="U18" s="79">
        <f t="shared" si="18"/>
        <v>518</v>
      </c>
      <c r="V18" s="79">
        <f t="shared" si="18"/>
        <v>536</v>
      </c>
      <c r="W18" s="79">
        <f t="shared" si="18"/>
        <v>523</v>
      </c>
      <c r="X18" s="79">
        <f t="shared" si="18"/>
        <v>486</v>
      </c>
      <c r="Y18" s="79">
        <f t="shared" si="18"/>
        <v>492</v>
      </c>
      <c r="Z18" s="79">
        <f t="shared" si="18"/>
        <v>2593</v>
      </c>
      <c r="AA18" s="79">
        <f t="shared" si="18"/>
        <v>2790</v>
      </c>
      <c r="AB18" s="79">
        <f t="shared" si="18"/>
        <v>2657</v>
      </c>
      <c r="AC18" s="79">
        <f t="shared" si="18"/>
        <v>2458</v>
      </c>
      <c r="AD18" s="79">
        <f>ROUND((AD13*$E$18)/100,0)-1</f>
        <v>2332</v>
      </c>
      <c r="AE18" s="79">
        <f t="shared" si="18"/>
        <v>2188</v>
      </c>
      <c r="AF18" s="79">
        <f t="shared" si="18"/>
        <v>1952</v>
      </c>
      <c r="AG18" s="79">
        <f t="shared" si="18"/>
        <v>1793</v>
      </c>
      <c r="AH18" s="79">
        <f t="shared" si="18"/>
        <v>1524</v>
      </c>
      <c r="AI18" s="79">
        <f t="shared" si="18"/>
        <v>1280</v>
      </c>
      <c r="AJ18" s="79">
        <f t="shared" si="18"/>
        <v>954</v>
      </c>
      <c r="AK18" s="79">
        <f t="shared" si="18"/>
        <v>701</v>
      </c>
      <c r="AL18" s="79">
        <f t="shared" si="18"/>
        <v>431</v>
      </c>
      <c r="AM18" s="79">
        <f t="shared" si="18"/>
        <v>435</v>
      </c>
      <c r="AN18" s="79">
        <f t="shared" si="18"/>
        <v>26</v>
      </c>
      <c r="AO18" s="79">
        <f t="shared" si="18"/>
        <v>211</v>
      </c>
      <c r="AP18" s="79">
        <f t="shared" si="18"/>
        <v>221</v>
      </c>
      <c r="AQ18" s="79">
        <f t="shared" si="18"/>
        <v>445</v>
      </c>
      <c r="AR18" s="79">
        <f t="shared" si="18"/>
        <v>17890</v>
      </c>
      <c r="AS18" s="79">
        <f t="shared" si="18"/>
        <v>1328</v>
      </c>
      <c r="AT18" s="79">
        <f t="shared" si="18"/>
        <v>1278</v>
      </c>
      <c r="AU18" s="79">
        <f t="shared" si="18"/>
        <v>7714</v>
      </c>
      <c r="AV18" s="79">
        <f t="shared" si="18"/>
        <v>771</v>
      </c>
      <c r="AW18" s="355">
        <f t="shared" si="11"/>
        <v>0</v>
      </c>
      <c r="AX18" s="395">
        <f t="shared" si="3"/>
        <v>34655</v>
      </c>
      <c r="AY18" s="400">
        <f t="shared" si="4"/>
        <v>6383</v>
      </c>
      <c r="AZ18" s="395">
        <f t="shared" si="5"/>
        <v>3206</v>
      </c>
      <c r="BA18" s="400">
        <f t="shared" si="6"/>
        <v>6361</v>
      </c>
      <c r="BB18" s="395">
        <f t="shared" si="7"/>
        <v>13380</v>
      </c>
      <c r="BC18" s="395">
        <f t="shared" si="8"/>
        <v>5325</v>
      </c>
    </row>
    <row r="19" spans="1:55" ht="15.6">
      <c r="A19" s="75">
        <f t="shared" si="12"/>
        <v>5</v>
      </c>
      <c r="B19" s="76" t="s">
        <v>53</v>
      </c>
      <c r="C19" s="77" t="s">
        <v>54</v>
      </c>
      <c r="D19" s="78">
        <v>0.13591422272696899</v>
      </c>
      <c r="E19" s="293">
        <f t="shared" si="13"/>
        <v>40383</v>
      </c>
      <c r="F19" s="79">
        <f t="shared" ref="F19" si="19">ROUND((F13*$E$19)/100,0)</f>
        <v>439</v>
      </c>
      <c r="G19" s="79">
        <f t="shared" ref="G19:AV19" si="20">ROUND((G13*$E$19)/100,0)</f>
        <v>550</v>
      </c>
      <c r="H19" s="79">
        <f t="shared" si="20"/>
        <v>587</v>
      </c>
      <c r="I19" s="79">
        <f t="shared" si="20"/>
        <v>627</v>
      </c>
      <c r="J19" s="79">
        <f t="shared" si="20"/>
        <v>653</v>
      </c>
      <c r="K19" s="79">
        <f t="shared" si="20"/>
        <v>660</v>
      </c>
      <c r="L19" s="79">
        <f t="shared" si="20"/>
        <v>655</v>
      </c>
      <c r="M19" s="79">
        <f t="shared" si="20"/>
        <v>662</v>
      </c>
      <c r="N19" s="79">
        <f t="shared" si="20"/>
        <v>681</v>
      </c>
      <c r="O19" s="79">
        <f t="shared" si="20"/>
        <v>657</v>
      </c>
      <c r="P19" s="79">
        <f t="shared" si="20"/>
        <v>628</v>
      </c>
      <c r="Q19" s="79">
        <f t="shared" si="20"/>
        <v>638</v>
      </c>
      <c r="R19" s="79">
        <f t="shared" si="20"/>
        <v>653</v>
      </c>
      <c r="S19" s="79">
        <f t="shared" si="20"/>
        <v>643</v>
      </c>
      <c r="T19" s="79">
        <f t="shared" si="20"/>
        <v>601</v>
      </c>
      <c r="U19" s="79">
        <f t="shared" si="20"/>
        <v>603</v>
      </c>
      <c r="V19" s="79">
        <f t="shared" si="20"/>
        <v>625</v>
      </c>
      <c r="W19" s="79">
        <f t="shared" si="20"/>
        <v>610</v>
      </c>
      <c r="X19" s="79">
        <f t="shared" si="20"/>
        <v>567</v>
      </c>
      <c r="Y19" s="79">
        <f t="shared" si="20"/>
        <v>573</v>
      </c>
      <c r="Z19" s="79">
        <f t="shared" si="20"/>
        <v>3021</v>
      </c>
      <c r="AA19" s="79">
        <f t="shared" si="20"/>
        <v>3251</v>
      </c>
      <c r="AB19" s="79">
        <f t="shared" si="20"/>
        <v>3097</v>
      </c>
      <c r="AC19" s="79">
        <f t="shared" si="20"/>
        <v>2865</v>
      </c>
      <c r="AD19" s="79">
        <f t="shared" si="20"/>
        <v>2719</v>
      </c>
      <c r="AE19" s="79">
        <f t="shared" si="20"/>
        <v>2550</v>
      </c>
      <c r="AF19" s="79">
        <f t="shared" si="20"/>
        <v>2275</v>
      </c>
      <c r="AG19" s="79">
        <f t="shared" si="20"/>
        <v>2089</v>
      </c>
      <c r="AH19" s="79">
        <f t="shared" si="20"/>
        <v>1775</v>
      </c>
      <c r="AI19" s="79">
        <f t="shared" si="20"/>
        <v>1491</v>
      </c>
      <c r="AJ19" s="79">
        <f t="shared" si="20"/>
        <v>1112</v>
      </c>
      <c r="AK19" s="79">
        <f t="shared" si="20"/>
        <v>817</v>
      </c>
      <c r="AL19" s="79">
        <f t="shared" si="20"/>
        <v>502</v>
      </c>
      <c r="AM19" s="79">
        <f t="shared" si="20"/>
        <v>507</v>
      </c>
      <c r="AN19" s="79">
        <f t="shared" si="20"/>
        <v>30</v>
      </c>
      <c r="AO19" s="79">
        <f t="shared" si="20"/>
        <v>246</v>
      </c>
      <c r="AP19" s="79">
        <f t="shared" si="20"/>
        <v>257</v>
      </c>
      <c r="AQ19" s="79">
        <f t="shared" si="20"/>
        <v>518</v>
      </c>
      <c r="AR19" s="79">
        <f t="shared" si="20"/>
        <v>20847</v>
      </c>
      <c r="AS19" s="79">
        <f t="shared" si="20"/>
        <v>1547</v>
      </c>
      <c r="AT19" s="79">
        <f t="shared" si="20"/>
        <v>1490</v>
      </c>
      <c r="AU19" s="79">
        <f t="shared" si="20"/>
        <v>8989</v>
      </c>
      <c r="AV19" s="79">
        <f t="shared" si="20"/>
        <v>899</v>
      </c>
      <c r="AW19" s="355">
        <f t="shared" si="11"/>
        <v>0</v>
      </c>
      <c r="AX19" s="395">
        <f t="shared" si="3"/>
        <v>40383</v>
      </c>
      <c r="AY19" s="400">
        <f t="shared" si="4"/>
        <v>7437</v>
      </c>
      <c r="AZ19" s="395">
        <f t="shared" si="5"/>
        <v>3735</v>
      </c>
      <c r="BA19" s="400">
        <f t="shared" si="6"/>
        <v>7412</v>
      </c>
      <c r="BB19" s="395">
        <f t="shared" si="7"/>
        <v>15595</v>
      </c>
      <c r="BC19" s="395">
        <f t="shared" si="8"/>
        <v>6204</v>
      </c>
    </row>
    <row r="20" spans="1:55" ht="15.6">
      <c r="A20" s="75">
        <f t="shared" si="12"/>
        <v>6</v>
      </c>
      <c r="B20" s="76" t="s">
        <v>55</v>
      </c>
      <c r="C20" s="77" t="s">
        <v>56</v>
      </c>
      <c r="D20" s="78">
        <v>0.105226992928242</v>
      </c>
      <c r="E20" s="293">
        <f t="shared" si="13"/>
        <v>31265</v>
      </c>
      <c r="F20" s="79">
        <f t="shared" ref="F20" si="21">ROUND((F13*$E$20)/100,0)</f>
        <v>340</v>
      </c>
      <c r="G20" s="79">
        <f t="shared" ref="G20:AV20" si="22">ROUND((G13*$E$20)/100,0)</f>
        <v>426</v>
      </c>
      <c r="H20" s="79">
        <f t="shared" si="22"/>
        <v>454</v>
      </c>
      <c r="I20" s="79">
        <f t="shared" si="22"/>
        <v>485</v>
      </c>
      <c r="J20" s="79">
        <f t="shared" si="22"/>
        <v>506</v>
      </c>
      <c r="K20" s="79">
        <f t="shared" si="22"/>
        <v>511</v>
      </c>
      <c r="L20" s="79">
        <f t="shared" si="22"/>
        <v>507</v>
      </c>
      <c r="M20" s="79">
        <f t="shared" si="22"/>
        <v>512</v>
      </c>
      <c r="N20" s="79">
        <f t="shared" si="22"/>
        <v>527</v>
      </c>
      <c r="O20" s="79">
        <f t="shared" si="22"/>
        <v>509</v>
      </c>
      <c r="P20" s="79">
        <f t="shared" si="22"/>
        <v>487</v>
      </c>
      <c r="Q20" s="79">
        <f t="shared" si="22"/>
        <v>494</v>
      </c>
      <c r="R20" s="79">
        <f t="shared" si="22"/>
        <v>506</v>
      </c>
      <c r="S20" s="79">
        <f t="shared" si="22"/>
        <v>498</v>
      </c>
      <c r="T20" s="79">
        <f t="shared" si="22"/>
        <v>465</v>
      </c>
      <c r="U20" s="79">
        <f t="shared" si="22"/>
        <v>467</v>
      </c>
      <c r="V20" s="79">
        <f t="shared" si="22"/>
        <v>484</v>
      </c>
      <c r="W20" s="79">
        <f t="shared" si="22"/>
        <v>472</v>
      </c>
      <c r="X20" s="79">
        <f t="shared" si="22"/>
        <v>439</v>
      </c>
      <c r="Y20" s="79">
        <f t="shared" si="22"/>
        <v>444</v>
      </c>
      <c r="Z20" s="79">
        <f t="shared" si="22"/>
        <v>2339</v>
      </c>
      <c r="AA20" s="79">
        <f t="shared" si="22"/>
        <v>2517</v>
      </c>
      <c r="AB20" s="79">
        <f t="shared" si="22"/>
        <v>2397</v>
      </c>
      <c r="AC20" s="79">
        <f>ROUND((AC13*$E$20)/100,0)+1</f>
        <v>2219</v>
      </c>
      <c r="AD20" s="79">
        <f t="shared" si="22"/>
        <v>2105</v>
      </c>
      <c r="AE20" s="79">
        <f t="shared" si="22"/>
        <v>1974</v>
      </c>
      <c r="AF20" s="79">
        <f t="shared" si="22"/>
        <v>1761</v>
      </c>
      <c r="AG20" s="79">
        <f t="shared" si="22"/>
        <v>1618</v>
      </c>
      <c r="AH20" s="79">
        <f t="shared" si="22"/>
        <v>1375</v>
      </c>
      <c r="AI20" s="79">
        <f t="shared" si="22"/>
        <v>1154</v>
      </c>
      <c r="AJ20" s="79">
        <f t="shared" si="22"/>
        <v>861</v>
      </c>
      <c r="AK20" s="79">
        <f t="shared" si="22"/>
        <v>632</v>
      </c>
      <c r="AL20" s="79">
        <f t="shared" si="22"/>
        <v>388</v>
      </c>
      <c r="AM20" s="79">
        <f t="shared" si="22"/>
        <v>392</v>
      </c>
      <c r="AN20" s="79">
        <f t="shared" si="22"/>
        <v>23</v>
      </c>
      <c r="AO20" s="79">
        <f t="shared" si="22"/>
        <v>190</v>
      </c>
      <c r="AP20" s="79">
        <f t="shared" si="22"/>
        <v>199</v>
      </c>
      <c r="AQ20" s="79">
        <f t="shared" si="22"/>
        <v>401</v>
      </c>
      <c r="AR20" s="79">
        <f t="shared" si="22"/>
        <v>16140</v>
      </c>
      <c r="AS20" s="79">
        <f t="shared" si="22"/>
        <v>1198</v>
      </c>
      <c r="AT20" s="79">
        <f t="shared" si="22"/>
        <v>1153</v>
      </c>
      <c r="AU20" s="79">
        <f t="shared" si="22"/>
        <v>6959</v>
      </c>
      <c r="AV20" s="79">
        <f t="shared" si="22"/>
        <v>696</v>
      </c>
      <c r="AW20" s="355">
        <f t="shared" si="11"/>
        <v>0</v>
      </c>
      <c r="AX20" s="395">
        <f t="shared" si="3"/>
        <v>31265</v>
      </c>
      <c r="AY20" s="400">
        <f t="shared" si="4"/>
        <v>5758</v>
      </c>
      <c r="AZ20" s="395">
        <f t="shared" si="5"/>
        <v>2892</v>
      </c>
      <c r="BA20" s="400">
        <f t="shared" si="6"/>
        <v>5739</v>
      </c>
      <c r="BB20" s="395">
        <f t="shared" si="7"/>
        <v>12074</v>
      </c>
      <c r="BC20" s="395">
        <f t="shared" si="8"/>
        <v>4802</v>
      </c>
    </row>
    <row r="21" spans="1:55" ht="15.6">
      <c r="A21" s="75">
        <f t="shared" si="12"/>
        <v>7</v>
      </c>
      <c r="B21" s="76" t="s">
        <v>57</v>
      </c>
      <c r="C21" s="77" t="s">
        <v>58</v>
      </c>
      <c r="D21" s="78">
        <v>7.3132092037830596E-2</v>
      </c>
      <c r="E21" s="293">
        <f t="shared" si="13"/>
        <v>21729</v>
      </c>
      <c r="F21" s="79">
        <f t="shared" ref="F21" si="23">ROUND((F13*$E$21)/100,0)</f>
        <v>236</v>
      </c>
      <c r="G21" s="79">
        <f t="shared" ref="G21:AV21" si="24">ROUND((G13*$E$21)/100,0)</f>
        <v>296</v>
      </c>
      <c r="H21" s="79">
        <f t="shared" si="24"/>
        <v>316</v>
      </c>
      <c r="I21" s="79">
        <f t="shared" si="24"/>
        <v>337</v>
      </c>
      <c r="J21" s="79">
        <f t="shared" si="24"/>
        <v>351</v>
      </c>
      <c r="K21" s="79">
        <f t="shared" si="24"/>
        <v>355</v>
      </c>
      <c r="L21" s="79">
        <f t="shared" si="24"/>
        <v>352</v>
      </c>
      <c r="M21" s="79">
        <f t="shared" si="24"/>
        <v>356</v>
      </c>
      <c r="N21" s="79">
        <f t="shared" si="24"/>
        <v>367</v>
      </c>
      <c r="O21" s="79">
        <f t="shared" si="24"/>
        <v>353</v>
      </c>
      <c r="P21" s="79">
        <f t="shared" si="24"/>
        <v>338</v>
      </c>
      <c r="Q21" s="79">
        <f t="shared" si="24"/>
        <v>343</v>
      </c>
      <c r="R21" s="79">
        <f t="shared" si="24"/>
        <v>352</v>
      </c>
      <c r="S21" s="79">
        <f t="shared" si="24"/>
        <v>346</v>
      </c>
      <c r="T21" s="79">
        <f t="shared" si="24"/>
        <v>323</v>
      </c>
      <c r="U21" s="79">
        <f t="shared" si="24"/>
        <v>325</v>
      </c>
      <c r="V21" s="79">
        <f t="shared" si="24"/>
        <v>336</v>
      </c>
      <c r="W21" s="79">
        <f t="shared" si="24"/>
        <v>328</v>
      </c>
      <c r="X21" s="79">
        <f t="shared" si="24"/>
        <v>305</v>
      </c>
      <c r="Y21" s="79">
        <f t="shared" si="24"/>
        <v>309</v>
      </c>
      <c r="Z21" s="79">
        <f t="shared" si="24"/>
        <v>1626</v>
      </c>
      <c r="AA21" s="79">
        <f t="shared" si="24"/>
        <v>1749</v>
      </c>
      <c r="AB21" s="79">
        <f>ROUND((AB13*$E$21)/100,0)+1</f>
        <v>1667</v>
      </c>
      <c r="AC21" s="79">
        <f t="shared" si="24"/>
        <v>1541</v>
      </c>
      <c r="AD21" s="79">
        <f t="shared" si="24"/>
        <v>1463</v>
      </c>
      <c r="AE21" s="79">
        <f t="shared" si="24"/>
        <v>1372</v>
      </c>
      <c r="AF21" s="79">
        <f>ROUND((AF13*$E$21)/100,0)+1</f>
        <v>1225</v>
      </c>
      <c r="AG21" s="79">
        <f t="shared" si="24"/>
        <v>1124</v>
      </c>
      <c r="AH21" s="79">
        <f t="shared" si="24"/>
        <v>955</v>
      </c>
      <c r="AI21" s="79">
        <f t="shared" si="24"/>
        <v>802</v>
      </c>
      <c r="AJ21" s="79">
        <f t="shared" si="24"/>
        <v>598</v>
      </c>
      <c r="AK21" s="79">
        <f t="shared" si="24"/>
        <v>440</v>
      </c>
      <c r="AL21" s="79">
        <f t="shared" si="24"/>
        <v>270</v>
      </c>
      <c r="AM21" s="79">
        <f t="shared" si="24"/>
        <v>273</v>
      </c>
      <c r="AN21" s="79">
        <f t="shared" si="24"/>
        <v>16</v>
      </c>
      <c r="AO21" s="79">
        <f t="shared" si="24"/>
        <v>132</v>
      </c>
      <c r="AP21" s="79">
        <f t="shared" si="24"/>
        <v>139</v>
      </c>
      <c r="AQ21" s="79">
        <f t="shared" si="24"/>
        <v>279</v>
      </c>
      <c r="AR21" s="79">
        <f t="shared" si="24"/>
        <v>11217</v>
      </c>
      <c r="AS21" s="79">
        <f t="shared" si="24"/>
        <v>832</v>
      </c>
      <c r="AT21" s="79">
        <f t="shared" si="24"/>
        <v>802</v>
      </c>
      <c r="AU21" s="79">
        <f t="shared" si="24"/>
        <v>4837</v>
      </c>
      <c r="AV21" s="79">
        <f t="shared" si="24"/>
        <v>483</v>
      </c>
      <c r="AW21" s="355">
        <f t="shared" si="11"/>
        <v>0</v>
      </c>
      <c r="AX21" s="395">
        <f t="shared" si="3"/>
        <v>21729</v>
      </c>
      <c r="AY21" s="400">
        <f t="shared" si="4"/>
        <v>4000</v>
      </c>
      <c r="AZ21" s="395">
        <f t="shared" si="5"/>
        <v>2010</v>
      </c>
      <c r="BA21" s="400">
        <f t="shared" si="6"/>
        <v>3989</v>
      </c>
      <c r="BB21" s="395">
        <f t="shared" si="7"/>
        <v>8392</v>
      </c>
      <c r="BC21" s="395">
        <f t="shared" si="8"/>
        <v>3338</v>
      </c>
    </row>
    <row r="22" spans="1:55" ht="15.6">
      <c r="A22" s="54"/>
      <c r="B22" s="80"/>
      <c r="C22" s="77" t="s">
        <v>59</v>
      </c>
      <c r="D22" s="78">
        <v>9.1264804405294706E-2</v>
      </c>
      <c r="E22" s="293">
        <f t="shared" si="13"/>
        <v>27117</v>
      </c>
      <c r="F22" s="79">
        <f t="shared" ref="F22" si="25">ROUND((F13*$E$22)/100,0)</f>
        <v>295</v>
      </c>
      <c r="G22" s="79">
        <f t="shared" ref="G22:AV22" si="26">ROUND((G13*$E$22)/100,0)</f>
        <v>370</v>
      </c>
      <c r="H22" s="79">
        <f t="shared" si="26"/>
        <v>394</v>
      </c>
      <c r="I22" s="79">
        <f t="shared" si="26"/>
        <v>421</v>
      </c>
      <c r="J22" s="79">
        <f t="shared" si="26"/>
        <v>439</v>
      </c>
      <c r="K22" s="79">
        <f t="shared" si="26"/>
        <v>443</v>
      </c>
      <c r="L22" s="79">
        <f t="shared" si="26"/>
        <v>440</v>
      </c>
      <c r="M22" s="79">
        <f t="shared" si="26"/>
        <v>444</v>
      </c>
      <c r="N22" s="79">
        <f t="shared" si="26"/>
        <v>457</v>
      </c>
      <c r="O22" s="79">
        <f t="shared" si="26"/>
        <v>441</v>
      </c>
      <c r="P22" s="79">
        <f t="shared" si="26"/>
        <v>422</v>
      </c>
      <c r="Q22" s="79">
        <f t="shared" si="26"/>
        <v>428</v>
      </c>
      <c r="R22" s="79">
        <f t="shared" si="26"/>
        <v>439</v>
      </c>
      <c r="S22" s="79">
        <f t="shared" si="26"/>
        <v>432</v>
      </c>
      <c r="T22" s="79">
        <f t="shared" si="26"/>
        <v>403</v>
      </c>
      <c r="U22" s="79">
        <f t="shared" si="26"/>
        <v>405</v>
      </c>
      <c r="V22" s="79">
        <f t="shared" si="26"/>
        <v>420</v>
      </c>
      <c r="W22" s="79">
        <f t="shared" si="26"/>
        <v>409</v>
      </c>
      <c r="X22" s="79">
        <f t="shared" si="26"/>
        <v>381</v>
      </c>
      <c r="Y22" s="79">
        <f t="shared" si="26"/>
        <v>385</v>
      </c>
      <c r="Z22" s="79">
        <f t="shared" si="26"/>
        <v>2029</v>
      </c>
      <c r="AA22" s="79">
        <f t="shared" si="26"/>
        <v>2183</v>
      </c>
      <c r="AB22" s="79">
        <f t="shared" si="26"/>
        <v>2079</v>
      </c>
      <c r="AC22" s="79">
        <f t="shared" si="26"/>
        <v>1924</v>
      </c>
      <c r="AD22" s="79">
        <f t="shared" si="26"/>
        <v>1826</v>
      </c>
      <c r="AE22" s="79">
        <f t="shared" si="26"/>
        <v>1712</v>
      </c>
      <c r="AF22" s="79">
        <f t="shared" si="26"/>
        <v>1528</v>
      </c>
      <c r="AG22" s="79">
        <f t="shared" si="26"/>
        <v>1403</v>
      </c>
      <c r="AH22" s="79">
        <f>ROUND((AH13*$E$22)/100,0)-1</f>
        <v>1191</v>
      </c>
      <c r="AI22" s="79">
        <f>ROUND((AI13*$E$22)/100,0)+1</f>
        <v>1002</v>
      </c>
      <c r="AJ22" s="79">
        <f t="shared" si="26"/>
        <v>746</v>
      </c>
      <c r="AK22" s="79">
        <f t="shared" si="26"/>
        <v>549</v>
      </c>
      <c r="AL22" s="79">
        <f t="shared" si="26"/>
        <v>337</v>
      </c>
      <c r="AM22" s="79">
        <f t="shared" si="26"/>
        <v>340</v>
      </c>
      <c r="AN22" s="79">
        <f t="shared" si="26"/>
        <v>20</v>
      </c>
      <c r="AO22" s="79">
        <f t="shared" si="26"/>
        <v>165</v>
      </c>
      <c r="AP22" s="79">
        <f t="shared" si="26"/>
        <v>173</v>
      </c>
      <c r="AQ22" s="79">
        <f t="shared" si="26"/>
        <v>348</v>
      </c>
      <c r="AR22" s="79">
        <f t="shared" si="26"/>
        <v>13999</v>
      </c>
      <c r="AS22" s="79">
        <f t="shared" si="26"/>
        <v>1039</v>
      </c>
      <c r="AT22" s="79">
        <f t="shared" si="26"/>
        <v>1000</v>
      </c>
      <c r="AU22" s="79">
        <f>ROUND((AU13*$E$22)/100,0)-1</f>
        <v>6035</v>
      </c>
      <c r="AV22" s="79">
        <f t="shared" si="26"/>
        <v>603</v>
      </c>
      <c r="AW22" s="355">
        <f t="shared" si="11"/>
        <v>0</v>
      </c>
      <c r="AX22" s="396">
        <f t="shared" si="3"/>
        <v>27117</v>
      </c>
      <c r="AY22" s="400">
        <f t="shared" si="4"/>
        <v>4994</v>
      </c>
      <c r="AZ22" s="396">
        <f t="shared" si="5"/>
        <v>2508</v>
      </c>
      <c r="BA22" s="400">
        <f t="shared" si="6"/>
        <v>4978</v>
      </c>
      <c r="BB22" s="396">
        <f t="shared" si="7"/>
        <v>10472</v>
      </c>
      <c r="BC22" s="396">
        <f t="shared" si="8"/>
        <v>4165</v>
      </c>
    </row>
    <row r="23" spans="1:55" ht="15.6" hidden="1">
      <c r="A23" s="54"/>
      <c r="B23" s="80"/>
      <c r="C23" s="81"/>
      <c r="D23" s="82">
        <f t="shared" ref="D23:E23" si="27">SUM(D15:D22)</f>
        <v>1</v>
      </c>
      <c r="E23" s="83">
        <f t="shared" si="27"/>
        <v>297123</v>
      </c>
      <c r="F23" s="84">
        <f t="shared" ref="F23:J23" si="28">SUM(F15:F22)-F14</f>
        <v>0</v>
      </c>
      <c r="G23" s="84">
        <f t="shared" si="28"/>
        <v>0</v>
      </c>
      <c r="H23" s="84">
        <f t="shared" si="28"/>
        <v>0</v>
      </c>
      <c r="I23" s="84">
        <f t="shared" si="28"/>
        <v>0</v>
      </c>
      <c r="J23" s="84">
        <f t="shared" si="28"/>
        <v>0</v>
      </c>
      <c r="K23" s="84">
        <f>SUM(K15:K22)-K14</f>
        <v>0</v>
      </c>
      <c r="L23" s="84">
        <f t="shared" ref="L23:AV23" si="29">SUM(L15:L22)-L14</f>
        <v>0</v>
      </c>
      <c r="M23" s="84">
        <f t="shared" si="29"/>
        <v>0</v>
      </c>
      <c r="N23" s="84">
        <f t="shared" si="29"/>
        <v>0</v>
      </c>
      <c r="O23" s="84">
        <f t="shared" si="29"/>
        <v>0</v>
      </c>
      <c r="P23" s="84">
        <f t="shared" si="29"/>
        <v>0</v>
      </c>
      <c r="Q23" s="84">
        <f t="shared" si="29"/>
        <v>0</v>
      </c>
      <c r="R23" s="84">
        <f t="shared" si="29"/>
        <v>0</v>
      </c>
      <c r="S23" s="84">
        <f t="shared" si="29"/>
        <v>0</v>
      </c>
      <c r="T23" s="84">
        <f t="shared" si="29"/>
        <v>0</v>
      </c>
      <c r="U23" s="84">
        <f t="shared" si="29"/>
        <v>0</v>
      </c>
      <c r="V23" s="84">
        <f t="shared" si="29"/>
        <v>0</v>
      </c>
      <c r="W23" s="84">
        <f t="shared" si="29"/>
        <v>0</v>
      </c>
      <c r="X23" s="84">
        <f t="shared" si="29"/>
        <v>0</v>
      </c>
      <c r="Y23" s="84">
        <f t="shared" si="29"/>
        <v>0</v>
      </c>
      <c r="Z23" s="84">
        <f t="shared" si="29"/>
        <v>0</v>
      </c>
      <c r="AA23" s="84">
        <f t="shared" si="29"/>
        <v>0</v>
      </c>
      <c r="AB23" s="84">
        <f t="shared" si="29"/>
        <v>0</v>
      </c>
      <c r="AC23" s="84">
        <f t="shared" si="29"/>
        <v>0</v>
      </c>
      <c r="AD23" s="84">
        <f t="shared" si="29"/>
        <v>0</v>
      </c>
      <c r="AE23" s="84">
        <f t="shared" si="29"/>
        <v>0</v>
      </c>
      <c r="AF23" s="84">
        <f t="shared" si="29"/>
        <v>0</v>
      </c>
      <c r="AG23" s="84">
        <f t="shared" si="29"/>
        <v>0</v>
      </c>
      <c r="AH23" s="84">
        <f t="shared" si="29"/>
        <v>0</v>
      </c>
      <c r="AI23" s="84">
        <f t="shared" si="29"/>
        <v>0</v>
      </c>
      <c r="AJ23" s="84">
        <f t="shared" si="29"/>
        <v>0</v>
      </c>
      <c r="AK23" s="84">
        <f t="shared" si="29"/>
        <v>0</v>
      </c>
      <c r="AL23" s="84">
        <f t="shared" si="29"/>
        <v>0</v>
      </c>
      <c r="AM23" s="84">
        <f t="shared" si="29"/>
        <v>0</v>
      </c>
      <c r="AN23" s="84">
        <f t="shared" si="29"/>
        <v>0</v>
      </c>
      <c r="AO23" s="84">
        <f t="shared" si="29"/>
        <v>0</v>
      </c>
      <c r="AP23" s="84">
        <f t="shared" si="29"/>
        <v>0</v>
      </c>
      <c r="AQ23" s="84">
        <f t="shared" si="29"/>
        <v>0</v>
      </c>
      <c r="AR23" s="84">
        <f t="shared" si="29"/>
        <v>0</v>
      </c>
      <c r="AS23" s="84">
        <f t="shared" si="29"/>
        <v>0</v>
      </c>
      <c r="AT23" s="84">
        <f t="shared" si="29"/>
        <v>0</v>
      </c>
      <c r="AU23" s="84">
        <f t="shared" si="29"/>
        <v>0</v>
      </c>
      <c r="AV23" s="84">
        <f t="shared" si="29"/>
        <v>0</v>
      </c>
      <c r="AW23" s="355">
        <f t="shared" si="11"/>
        <v>297123</v>
      </c>
      <c r="AX23" s="401">
        <f t="shared" si="3"/>
        <v>297123</v>
      </c>
      <c r="AY23" s="431">
        <f>SUM(F23:Q23)</f>
        <v>0</v>
      </c>
      <c r="AZ23" s="400">
        <f t="shared" si="5"/>
        <v>0</v>
      </c>
      <c r="BA23" s="400">
        <f t="shared" si="6"/>
        <v>0</v>
      </c>
      <c r="BB23" s="400">
        <f t="shared" si="7"/>
        <v>0</v>
      </c>
      <c r="BC23" s="402">
        <f t="shared" si="8"/>
        <v>0</v>
      </c>
    </row>
    <row r="24" spans="1:55" ht="15.6" hidden="1">
      <c r="A24" s="54"/>
      <c r="B24" s="80"/>
      <c r="C24" s="81"/>
      <c r="D24" s="47"/>
      <c r="E24" s="293"/>
      <c r="F24" s="85">
        <f t="shared" ref="F24:AV24" si="30">+F25*100/$E$25</f>
        <v>1.1575339063043371</v>
      </c>
      <c r="G24" s="86">
        <f t="shared" si="30"/>
        <v>1.321476476725123</v>
      </c>
      <c r="H24" s="86">
        <f t="shared" si="30"/>
        <v>1.1028863828307418</v>
      </c>
      <c r="I24" s="86">
        <f t="shared" si="30"/>
        <v>1.4009637835958071</v>
      </c>
      <c r="J24" s="86">
        <f t="shared" si="30"/>
        <v>1.4605792637488202</v>
      </c>
      <c r="K24" s="86">
        <f t="shared" si="30"/>
        <v>1.4456753937105669</v>
      </c>
      <c r="L24" s="86">
        <f t="shared" si="30"/>
        <v>1.4903870038253266</v>
      </c>
      <c r="M24" s="86">
        <f t="shared" si="30"/>
        <v>1.768592577872721</v>
      </c>
      <c r="N24" s="86">
        <f t="shared" si="30"/>
        <v>1.604650007451935</v>
      </c>
      <c r="O24" s="86">
        <f t="shared" si="30"/>
        <v>1.5500024839783397</v>
      </c>
      <c r="P24" s="86">
        <f t="shared" si="30"/>
        <v>1.7189130110785433</v>
      </c>
      <c r="Q24" s="86">
        <f t="shared" si="30"/>
        <v>1.5599383973371752</v>
      </c>
      <c r="R24" s="86">
        <f t="shared" si="30"/>
        <v>1.7040091410402902</v>
      </c>
      <c r="S24" s="86">
        <f t="shared" si="30"/>
        <v>1.6245218341696059</v>
      </c>
      <c r="T24" s="86">
        <f t="shared" si="30"/>
        <v>1.584778180734264</v>
      </c>
      <c r="U24" s="86">
        <f t="shared" si="30"/>
        <v>1.6493616175666947</v>
      </c>
      <c r="V24" s="86">
        <f t="shared" si="30"/>
        <v>1.9076953648964181</v>
      </c>
      <c r="W24" s="86">
        <f t="shared" si="30"/>
        <v>1.7040091410402902</v>
      </c>
      <c r="X24" s="86">
        <f t="shared" si="30"/>
        <v>1.7089770977197078</v>
      </c>
      <c r="Y24" s="86">
        <f t="shared" si="30"/>
        <v>1.604650007451935</v>
      </c>
      <c r="Z24" s="86">
        <f t="shared" si="30"/>
        <v>7.476774802523722</v>
      </c>
      <c r="AA24" s="86">
        <f t="shared" si="30"/>
        <v>8.1673207809627897</v>
      </c>
      <c r="AB24" s="86">
        <f t="shared" si="30"/>
        <v>6.7663569973669828</v>
      </c>
      <c r="AC24" s="86">
        <f t="shared" si="30"/>
        <v>6.070843062248497</v>
      </c>
      <c r="AD24" s="86">
        <f t="shared" si="30"/>
        <v>6.4335038998459932</v>
      </c>
      <c r="AE24" s="86">
        <f t="shared" si="30"/>
        <v>6.3838243330518161</v>
      </c>
      <c r="AF24" s="86">
        <f t="shared" si="30"/>
        <v>6.0758110189279151</v>
      </c>
      <c r="AG24" s="86">
        <f t="shared" si="30"/>
        <v>5.5044960007948731</v>
      </c>
      <c r="AH24" s="86">
        <f t="shared" si="30"/>
        <v>4.6251676685379302</v>
      </c>
      <c r="AI24" s="86">
        <f t="shared" si="30"/>
        <v>3.6067365492572905</v>
      </c>
      <c r="AJ24" s="86">
        <f t="shared" si="30"/>
        <v>2.6330170400914104</v>
      </c>
      <c r="AK24" s="86">
        <f t="shared" si="30"/>
        <v>2.1511252421878879</v>
      </c>
      <c r="AL24" s="86">
        <f t="shared" si="30"/>
        <v>1.3910278702369716</v>
      </c>
      <c r="AM24" s="87">
        <f t="shared" si="30"/>
        <v>1.6443936608872771</v>
      </c>
      <c r="AN24" s="89">
        <f t="shared" si="30"/>
        <v>4.9679566794177552E-2</v>
      </c>
      <c r="AO24" s="89">
        <f t="shared" si="30"/>
        <v>0.71538576183615676</v>
      </c>
      <c r="AP24" s="89">
        <f t="shared" si="30"/>
        <v>0.58125093149187734</v>
      </c>
      <c r="AQ24" s="88">
        <f>+AQ25*100/$E$25</f>
        <v>1.3661880868398828</v>
      </c>
      <c r="AR24" s="89">
        <f t="shared" si="30"/>
        <v>49.326841869938896</v>
      </c>
      <c r="AS24" s="89">
        <f t="shared" si="30"/>
        <v>3.9296537334194448</v>
      </c>
      <c r="AT24" s="88">
        <f t="shared" si="30"/>
        <v>4.1482438273138262</v>
      </c>
      <c r="AU24" s="88">
        <f t="shared" si="30"/>
        <v>20.448109692483481</v>
      </c>
      <c r="AV24" s="88">
        <f t="shared" si="30"/>
        <v>1.5698743106960107</v>
      </c>
      <c r="AW24" s="355">
        <f>SUM(F24:AM24)</f>
        <v>100.00000000000001</v>
      </c>
      <c r="AX24" s="401">
        <f t="shared" si="3"/>
        <v>0</v>
      </c>
      <c r="AY24" s="400">
        <f t="shared" si="4"/>
        <v>17.581598688459437</v>
      </c>
      <c r="AZ24" s="400">
        <f t="shared" si="5"/>
        <v>10.174375279447563</v>
      </c>
      <c r="BA24" s="400">
        <f t="shared" si="6"/>
        <v>18.957722688658155</v>
      </c>
      <c r="BB24" s="400">
        <f t="shared" si="7"/>
        <v>37.234835312236072</v>
      </c>
      <c r="BC24" s="402">
        <f t="shared" si="8"/>
        <v>16.051468031198766</v>
      </c>
    </row>
    <row r="25" spans="1:55" ht="15.6">
      <c r="A25" s="70">
        <v>4</v>
      </c>
      <c r="B25" s="80"/>
      <c r="C25" s="358" t="s">
        <v>60</v>
      </c>
      <c r="D25" s="73">
        <v>1</v>
      </c>
      <c r="E25" s="210">
        <v>20129</v>
      </c>
      <c r="F25" s="210">
        <v>233</v>
      </c>
      <c r="G25" s="210">
        <v>266</v>
      </c>
      <c r="H25" s="210">
        <v>222</v>
      </c>
      <c r="I25" s="210">
        <v>282</v>
      </c>
      <c r="J25" s="210">
        <v>294</v>
      </c>
      <c r="K25" s="210">
        <v>291</v>
      </c>
      <c r="L25" s="210">
        <v>300</v>
      </c>
      <c r="M25" s="210">
        <v>356</v>
      </c>
      <c r="N25" s="210">
        <v>323</v>
      </c>
      <c r="O25" s="210">
        <v>312</v>
      </c>
      <c r="P25" s="210">
        <v>346</v>
      </c>
      <c r="Q25" s="210">
        <v>314</v>
      </c>
      <c r="R25" s="210">
        <v>343</v>
      </c>
      <c r="S25" s="210">
        <v>327</v>
      </c>
      <c r="T25" s="210">
        <v>319</v>
      </c>
      <c r="U25" s="210">
        <v>332</v>
      </c>
      <c r="V25" s="210">
        <v>384</v>
      </c>
      <c r="W25" s="210">
        <v>343</v>
      </c>
      <c r="X25" s="210">
        <v>344</v>
      </c>
      <c r="Y25" s="210">
        <v>323</v>
      </c>
      <c r="Z25" s="210">
        <v>1505</v>
      </c>
      <c r="AA25" s="210">
        <v>1644</v>
      </c>
      <c r="AB25" s="210">
        <v>1362</v>
      </c>
      <c r="AC25" s="210">
        <v>1222</v>
      </c>
      <c r="AD25" s="210">
        <v>1295</v>
      </c>
      <c r="AE25" s="210">
        <v>1285</v>
      </c>
      <c r="AF25" s="210">
        <v>1223</v>
      </c>
      <c r="AG25" s="210">
        <v>1108</v>
      </c>
      <c r="AH25" s="210">
        <v>931</v>
      </c>
      <c r="AI25" s="210">
        <v>726</v>
      </c>
      <c r="AJ25" s="210">
        <v>530</v>
      </c>
      <c r="AK25" s="210">
        <v>433</v>
      </c>
      <c r="AL25" s="210">
        <v>280</v>
      </c>
      <c r="AM25" s="210">
        <v>331</v>
      </c>
      <c r="AN25" s="210">
        <v>10</v>
      </c>
      <c r="AO25" s="210">
        <v>144</v>
      </c>
      <c r="AP25" s="210">
        <v>117</v>
      </c>
      <c r="AQ25" s="210">
        <v>275</v>
      </c>
      <c r="AR25" s="210">
        <v>9929</v>
      </c>
      <c r="AS25" s="210">
        <v>791</v>
      </c>
      <c r="AT25" s="210">
        <v>835</v>
      </c>
      <c r="AU25" s="210">
        <v>4116</v>
      </c>
      <c r="AV25" s="210">
        <v>316</v>
      </c>
      <c r="AW25" s="355">
        <f t="shared" ref="AW25:AW31" si="31">E25-SUM(F25:AM25)</f>
        <v>0</v>
      </c>
      <c r="AX25" s="52">
        <f t="shared" si="3"/>
        <v>20129</v>
      </c>
      <c r="AY25" s="210">
        <f t="shared" si="4"/>
        <v>3539</v>
      </c>
      <c r="AZ25" s="210">
        <f t="shared" si="5"/>
        <v>2048</v>
      </c>
      <c r="BA25" s="210">
        <f t="shared" si="6"/>
        <v>3816</v>
      </c>
      <c r="BB25" s="210">
        <f t="shared" si="7"/>
        <v>7495</v>
      </c>
      <c r="BC25" s="403">
        <f t="shared" si="8"/>
        <v>3231</v>
      </c>
    </row>
    <row r="26" spans="1:55" ht="15.6">
      <c r="A26" s="75">
        <v>1</v>
      </c>
      <c r="B26" s="76" t="s">
        <v>61</v>
      </c>
      <c r="C26" s="77" t="s">
        <v>62</v>
      </c>
      <c r="D26" s="78">
        <v>0.51125360726092584</v>
      </c>
      <c r="E26" s="293">
        <f>ROUND($E$25*D26,0)</f>
        <v>10291</v>
      </c>
      <c r="F26" s="79">
        <f>ROUND(($E$26*F24)/100,0)</f>
        <v>119</v>
      </c>
      <c r="G26" s="79">
        <f t="shared" ref="G26:AU26" si="32">ROUND(($E$26*G24)/100,0)</f>
        <v>136</v>
      </c>
      <c r="H26" s="79">
        <f>ROUND(($E$26*H24)/100,0)+1</f>
        <v>114</v>
      </c>
      <c r="I26" s="79">
        <f>ROUND(($E$26*I24)/100,0)+1</f>
        <v>145</v>
      </c>
      <c r="J26" s="79">
        <f t="shared" si="32"/>
        <v>150</v>
      </c>
      <c r="K26" s="79">
        <f t="shared" si="32"/>
        <v>149</v>
      </c>
      <c r="L26" s="79">
        <f>ROUND(($E$26*L24)/100,0)+1</f>
        <v>154</v>
      </c>
      <c r="M26" s="79">
        <f t="shared" si="32"/>
        <v>182</v>
      </c>
      <c r="N26" s="79">
        <f t="shared" si="32"/>
        <v>165</v>
      </c>
      <c r="O26" s="79">
        <f t="shared" si="32"/>
        <v>160</v>
      </c>
      <c r="P26" s="79">
        <f t="shared" si="32"/>
        <v>177</v>
      </c>
      <c r="Q26" s="79">
        <f t="shared" si="32"/>
        <v>161</v>
      </c>
      <c r="R26" s="79">
        <f t="shared" si="32"/>
        <v>175</v>
      </c>
      <c r="S26" s="79">
        <f t="shared" si="32"/>
        <v>167</v>
      </c>
      <c r="T26" s="79">
        <f t="shared" si="32"/>
        <v>163</v>
      </c>
      <c r="U26" s="79">
        <f t="shared" si="32"/>
        <v>170</v>
      </c>
      <c r="V26" s="79">
        <f t="shared" si="32"/>
        <v>196</v>
      </c>
      <c r="W26" s="79">
        <f t="shared" si="32"/>
        <v>175</v>
      </c>
      <c r="X26" s="79">
        <f t="shared" si="32"/>
        <v>176</v>
      </c>
      <c r="Y26" s="79">
        <f t="shared" si="32"/>
        <v>165</v>
      </c>
      <c r="Z26" s="79">
        <f t="shared" si="32"/>
        <v>769</v>
      </c>
      <c r="AA26" s="79">
        <f t="shared" si="32"/>
        <v>840</v>
      </c>
      <c r="AB26" s="79">
        <f>ROUND(($E$26*AB24)/100,0)-1</f>
        <v>695</v>
      </c>
      <c r="AC26" s="79">
        <f t="shared" si="32"/>
        <v>625</v>
      </c>
      <c r="AD26" s="79">
        <f>ROUND(($E$26*AD24)/100,0)-1</f>
        <v>661</v>
      </c>
      <c r="AE26" s="79">
        <f t="shared" si="32"/>
        <v>657</v>
      </c>
      <c r="AF26" s="79">
        <f>ROUND(($E$26*AF24)/100,0)+1</f>
        <v>626</v>
      </c>
      <c r="AG26" s="79">
        <f t="shared" si="32"/>
        <v>566</v>
      </c>
      <c r="AH26" s="79">
        <f>ROUND(($E$26*AH24)/100,0)+1</f>
        <v>477</v>
      </c>
      <c r="AI26" s="79">
        <f t="shared" si="32"/>
        <v>371</v>
      </c>
      <c r="AJ26" s="79">
        <f t="shared" si="32"/>
        <v>271</v>
      </c>
      <c r="AK26" s="79">
        <f t="shared" si="32"/>
        <v>221</v>
      </c>
      <c r="AL26" s="79">
        <f>ROUND(($E$26*AL24)/100,0)+1</f>
        <v>144</v>
      </c>
      <c r="AM26" s="79">
        <f t="shared" si="32"/>
        <v>169</v>
      </c>
      <c r="AN26" s="79">
        <f t="shared" si="32"/>
        <v>5</v>
      </c>
      <c r="AO26" s="79">
        <f>ROUND(($E$26*AO24)/100,0)-1</f>
        <v>73</v>
      </c>
      <c r="AP26" s="79">
        <f t="shared" si="32"/>
        <v>60</v>
      </c>
      <c r="AQ26" s="79">
        <f>ROUND(($E$26*AQ24)/100,0)-1</f>
        <v>140</v>
      </c>
      <c r="AR26" s="79">
        <f>ROUND(($E$26*AR24)/100,0)+1</f>
        <v>5077</v>
      </c>
      <c r="AS26" s="79">
        <f t="shared" si="32"/>
        <v>404</v>
      </c>
      <c r="AT26" s="79">
        <f>ROUND(($E$26*AT24)/100,0)-1</f>
        <v>426</v>
      </c>
      <c r="AU26" s="79">
        <f t="shared" si="32"/>
        <v>2104</v>
      </c>
      <c r="AV26" s="79">
        <f>ROUND(($E$26*AV24)/100,0)-1</f>
        <v>161</v>
      </c>
      <c r="AW26" s="355">
        <f t="shared" si="31"/>
        <v>0</v>
      </c>
      <c r="AX26" s="401">
        <f t="shared" si="3"/>
        <v>10291</v>
      </c>
      <c r="AY26" s="400">
        <f t="shared" si="4"/>
        <v>1812</v>
      </c>
      <c r="AZ26" s="400">
        <f t="shared" si="5"/>
        <v>1046</v>
      </c>
      <c r="BA26" s="400">
        <f t="shared" si="6"/>
        <v>1950</v>
      </c>
      <c r="BB26" s="400">
        <f t="shared" si="7"/>
        <v>3830</v>
      </c>
      <c r="BC26" s="402">
        <f t="shared" si="8"/>
        <v>1653</v>
      </c>
    </row>
    <row r="27" spans="1:55" ht="15.6">
      <c r="A27" s="75">
        <f>1+A26</f>
        <v>2</v>
      </c>
      <c r="B27" s="76" t="s">
        <v>63</v>
      </c>
      <c r="C27" s="77" t="s">
        <v>64</v>
      </c>
      <c r="D27" s="78">
        <v>0.22823173808880226</v>
      </c>
      <c r="E27" s="293">
        <f>ROUND($E$25*D27,0)</f>
        <v>4594</v>
      </c>
      <c r="F27" s="79">
        <f>ROUND(($E$27*F24)/100,0)</f>
        <v>53</v>
      </c>
      <c r="G27" s="79">
        <f>ROUND(($E$27*G24)/100,0)-1</f>
        <v>60</v>
      </c>
      <c r="H27" s="79">
        <f t="shared" ref="H27:AV27" si="33">ROUND(($E$27*H24)/100,0)</f>
        <v>51</v>
      </c>
      <c r="I27" s="79">
        <f t="shared" si="33"/>
        <v>64</v>
      </c>
      <c r="J27" s="79">
        <f t="shared" si="33"/>
        <v>67</v>
      </c>
      <c r="K27" s="79">
        <f t="shared" si="33"/>
        <v>66</v>
      </c>
      <c r="L27" s="79">
        <f t="shared" si="33"/>
        <v>68</v>
      </c>
      <c r="M27" s="79">
        <f t="shared" si="33"/>
        <v>81</v>
      </c>
      <c r="N27" s="79">
        <f t="shared" si="33"/>
        <v>74</v>
      </c>
      <c r="O27" s="79">
        <f t="shared" si="33"/>
        <v>71</v>
      </c>
      <c r="P27" s="79">
        <f t="shared" si="33"/>
        <v>79</v>
      </c>
      <c r="Q27" s="79">
        <f t="shared" si="33"/>
        <v>72</v>
      </c>
      <c r="R27" s="79">
        <f t="shared" si="33"/>
        <v>78</v>
      </c>
      <c r="S27" s="79">
        <f t="shared" si="33"/>
        <v>75</v>
      </c>
      <c r="T27" s="79">
        <f t="shared" si="33"/>
        <v>73</v>
      </c>
      <c r="U27" s="79">
        <f t="shared" si="33"/>
        <v>76</v>
      </c>
      <c r="V27" s="79">
        <f t="shared" si="33"/>
        <v>88</v>
      </c>
      <c r="W27" s="79">
        <f t="shared" si="33"/>
        <v>78</v>
      </c>
      <c r="X27" s="79">
        <f t="shared" si="33"/>
        <v>79</v>
      </c>
      <c r="Y27" s="79">
        <f t="shared" si="33"/>
        <v>74</v>
      </c>
      <c r="Z27" s="79">
        <f t="shared" si="33"/>
        <v>343</v>
      </c>
      <c r="AA27" s="79">
        <f t="shared" si="33"/>
        <v>375</v>
      </c>
      <c r="AB27" s="79">
        <f t="shared" si="33"/>
        <v>311</v>
      </c>
      <c r="AC27" s="79">
        <f t="shared" si="33"/>
        <v>279</v>
      </c>
      <c r="AD27" s="79">
        <f t="shared" si="33"/>
        <v>296</v>
      </c>
      <c r="AE27" s="79">
        <f t="shared" si="33"/>
        <v>293</v>
      </c>
      <c r="AF27" s="79">
        <f t="shared" si="33"/>
        <v>279</v>
      </c>
      <c r="AG27" s="79">
        <f t="shared" si="33"/>
        <v>253</v>
      </c>
      <c r="AH27" s="79">
        <f t="shared" si="33"/>
        <v>212</v>
      </c>
      <c r="AI27" s="79">
        <f t="shared" si="33"/>
        <v>166</v>
      </c>
      <c r="AJ27" s="79">
        <f t="shared" si="33"/>
        <v>121</v>
      </c>
      <c r="AK27" s="79">
        <f t="shared" si="33"/>
        <v>99</v>
      </c>
      <c r="AL27" s="79">
        <f t="shared" si="33"/>
        <v>64</v>
      </c>
      <c r="AM27" s="79">
        <f t="shared" si="33"/>
        <v>76</v>
      </c>
      <c r="AN27" s="79">
        <f t="shared" si="33"/>
        <v>2</v>
      </c>
      <c r="AO27" s="79">
        <f t="shared" si="33"/>
        <v>33</v>
      </c>
      <c r="AP27" s="79">
        <f t="shared" si="33"/>
        <v>27</v>
      </c>
      <c r="AQ27" s="79">
        <f t="shared" si="33"/>
        <v>63</v>
      </c>
      <c r="AR27" s="79">
        <f t="shared" si="33"/>
        <v>2266</v>
      </c>
      <c r="AS27" s="79">
        <f t="shared" si="33"/>
        <v>181</v>
      </c>
      <c r="AT27" s="79">
        <f t="shared" si="33"/>
        <v>191</v>
      </c>
      <c r="AU27" s="79">
        <f t="shared" si="33"/>
        <v>939</v>
      </c>
      <c r="AV27" s="79">
        <f t="shared" si="33"/>
        <v>72</v>
      </c>
      <c r="AW27" s="355">
        <f t="shared" si="31"/>
        <v>0</v>
      </c>
      <c r="AX27" s="401">
        <f t="shared" si="3"/>
        <v>4594</v>
      </c>
      <c r="AY27" s="400">
        <f t="shared" si="4"/>
        <v>806</v>
      </c>
      <c r="AZ27" s="400">
        <f t="shared" si="5"/>
        <v>468</v>
      </c>
      <c r="BA27" s="400">
        <f t="shared" si="6"/>
        <v>871</v>
      </c>
      <c r="BB27" s="400">
        <f t="shared" si="7"/>
        <v>1711</v>
      </c>
      <c r="BC27" s="402">
        <f t="shared" si="8"/>
        <v>738</v>
      </c>
    </row>
    <row r="28" spans="1:55" ht="15.6">
      <c r="A28" s="75">
        <v>3</v>
      </c>
      <c r="B28" s="76" t="s">
        <v>65</v>
      </c>
      <c r="C28" s="77" t="s">
        <v>66</v>
      </c>
      <c r="D28" s="78">
        <v>5.4790131083321369E-2</v>
      </c>
      <c r="E28" s="293">
        <f>ROUND($E$25*D28,0)</f>
        <v>1103</v>
      </c>
      <c r="F28" s="79">
        <f>ROUND(($E$28*F24)/100,0)</f>
        <v>13</v>
      </c>
      <c r="G28" s="79">
        <f t="shared" ref="G28:AV28" si="34">ROUND(($E$28*G24)/100,0)</f>
        <v>15</v>
      </c>
      <c r="H28" s="79">
        <f t="shared" si="34"/>
        <v>12</v>
      </c>
      <c r="I28" s="79">
        <f t="shared" si="34"/>
        <v>15</v>
      </c>
      <c r="J28" s="79">
        <f t="shared" si="34"/>
        <v>16</v>
      </c>
      <c r="K28" s="79">
        <f t="shared" si="34"/>
        <v>16</v>
      </c>
      <c r="L28" s="79">
        <f t="shared" si="34"/>
        <v>16</v>
      </c>
      <c r="M28" s="79">
        <f t="shared" si="34"/>
        <v>20</v>
      </c>
      <c r="N28" s="79">
        <f t="shared" si="34"/>
        <v>18</v>
      </c>
      <c r="O28" s="79">
        <f t="shared" si="34"/>
        <v>17</v>
      </c>
      <c r="P28" s="79">
        <f t="shared" si="34"/>
        <v>19</v>
      </c>
      <c r="Q28" s="79">
        <f t="shared" si="34"/>
        <v>17</v>
      </c>
      <c r="R28" s="79">
        <f t="shared" si="34"/>
        <v>19</v>
      </c>
      <c r="S28" s="79">
        <f t="shared" si="34"/>
        <v>18</v>
      </c>
      <c r="T28" s="79">
        <f t="shared" si="34"/>
        <v>17</v>
      </c>
      <c r="U28" s="79">
        <f t="shared" si="34"/>
        <v>18</v>
      </c>
      <c r="V28" s="79">
        <f t="shared" si="34"/>
        <v>21</v>
      </c>
      <c r="W28" s="79">
        <f t="shared" si="34"/>
        <v>19</v>
      </c>
      <c r="X28" s="79">
        <f t="shared" si="34"/>
        <v>19</v>
      </c>
      <c r="Y28" s="79">
        <f t="shared" si="34"/>
        <v>18</v>
      </c>
      <c r="Z28" s="79">
        <f t="shared" si="34"/>
        <v>82</v>
      </c>
      <c r="AA28" s="79">
        <f t="shared" si="34"/>
        <v>90</v>
      </c>
      <c r="AB28" s="79">
        <f t="shared" si="34"/>
        <v>75</v>
      </c>
      <c r="AC28" s="79">
        <f t="shared" si="34"/>
        <v>67</v>
      </c>
      <c r="AD28" s="79">
        <f t="shared" si="34"/>
        <v>71</v>
      </c>
      <c r="AE28" s="79">
        <f t="shared" si="34"/>
        <v>70</v>
      </c>
      <c r="AF28" s="79">
        <f t="shared" si="34"/>
        <v>67</v>
      </c>
      <c r="AG28" s="79">
        <f t="shared" si="34"/>
        <v>61</v>
      </c>
      <c r="AH28" s="79">
        <f t="shared" si="34"/>
        <v>51</v>
      </c>
      <c r="AI28" s="79">
        <f t="shared" si="34"/>
        <v>40</v>
      </c>
      <c r="AJ28" s="79">
        <f t="shared" si="34"/>
        <v>29</v>
      </c>
      <c r="AK28" s="79">
        <f t="shared" si="34"/>
        <v>24</v>
      </c>
      <c r="AL28" s="79">
        <f t="shared" si="34"/>
        <v>15</v>
      </c>
      <c r="AM28" s="79">
        <f t="shared" si="34"/>
        <v>18</v>
      </c>
      <c r="AN28" s="79">
        <f t="shared" si="34"/>
        <v>1</v>
      </c>
      <c r="AO28" s="79">
        <f t="shared" si="34"/>
        <v>8</v>
      </c>
      <c r="AP28" s="79">
        <f t="shared" si="34"/>
        <v>6</v>
      </c>
      <c r="AQ28" s="79">
        <f t="shared" si="34"/>
        <v>15</v>
      </c>
      <c r="AR28" s="79">
        <f t="shared" si="34"/>
        <v>544</v>
      </c>
      <c r="AS28" s="79">
        <f t="shared" si="34"/>
        <v>43</v>
      </c>
      <c r="AT28" s="79">
        <f t="shared" si="34"/>
        <v>46</v>
      </c>
      <c r="AU28" s="79">
        <f t="shared" si="34"/>
        <v>226</v>
      </c>
      <c r="AV28" s="79">
        <f t="shared" si="34"/>
        <v>17</v>
      </c>
      <c r="AW28" s="355">
        <f t="shared" si="31"/>
        <v>0</v>
      </c>
      <c r="AX28" s="401">
        <f t="shared" si="3"/>
        <v>1103</v>
      </c>
      <c r="AY28" s="400">
        <f t="shared" si="4"/>
        <v>194</v>
      </c>
      <c r="AZ28" s="400">
        <f t="shared" si="5"/>
        <v>112</v>
      </c>
      <c r="BA28" s="400">
        <f t="shared" si="6"/>
        <v>209</v>
      </c>
      <c r="BB28" s="400">
        <f t="shared" si="7"/>
        <v>411</v>
      </c>
      <c r="BC28" s="402">
        <f t="shared" si="8"/>
        <v>177</v>
      </c>
    </row>
    <row r="29" spans="1:55" ht="15.6">
      <c r="A29" s="75">
        <v>4</v>
      </c>
      <c r="B29" s="430" t="s">
        <v>463</v>
      </c>
      <c r="C29" s="432" t="s">
        <v>462</v>
      </c>
      <c r="D29" s="78">
        <v>8.7038601023399081E-2</v>
      </c>
      <c r="E29" s="293">
        <f>ROUND($E$25*D29,0)</f>
        <v>1752</v>
      </c>
      <c r="F29" s="79">
        <f>ROUND(($E$29*F24)/100,0)</f>
        <v>20</v>
      </c>
      <c r="G29" s="79">
        <f t="shared" ref="G29:AV29" si="35">ROUND(($E$29*G24)/100,0)</f>
        <v>23</v>
      </c>
      <c r="H29" s="79">
        <f t="shared" si="35"/>
        <v>19</v>
      </c>
      <c r="I29" s="79">
        <f t="shared" si="35"/>
        <v>25</v>
      </c>
      <c r="J29" s="79">
        <f t="shared" si="35"/>
        <v>26</v>
      </c>
      <c r="K29" s="79">
        <f t="shared" si="35"/>
        <v>25</v>
      </c>
      <c r="L29" s="79">
        <f t="shared" si="35"/>
        <v>26</v>
      </c>
      <c r="M29" s="79">
        <f t="shared" si="35"/>
        <v>31</v>
      </c>
      <c r="N29" s="79">
        <f t="shared" si="35"/>
        <v>28</v>
      </c>
      <c r="O29" s="79">
        <f t="shared" si="35"/>
        <v>27</v>
      </c>
      <c r="P29" s="79">
        <f t="shared" si="35"/>
        <v>30</v>
      </c>
      <c r="Q29" s="79">
        <f t="shared" si="35"/>
        <v>27</v>
      </c>
      <c r="R29" s="79">
        <f t="shared" si="35"/>
        <v>30</v>
      </c>
      <c r="S29" s="79">
        <f t="shared" si="35"/>
        <v>28</v>
      </c>
      <c r="T29" s="79">
        <f t="shared" si="35"/>
        <v>28</v>
      </c>
      <c r="U29" s="79">
        <f t="shared" si="35"/>
        <v>29</v>
      </c>
      <c r="V29" s="79">
        <f t="shared" si="35"/>
        <v>33</v>
      </c>
      <c r="W29" s="79">
        <f t="shared" si="35"/>
        <v>30</v>
      </c>
      <c r="X29" s="79">
        <f t="shared" si="35"/>
        <v>30</v>
      </c>
      <c r="Y29" s="79">
        <f t="shared" si="35"/>
        <v>28</v>
      </c>
      <c r="Z29" s="79">
        <f>ROUND(($E$29*Z24)/100,0)+1</f>
        <v>132</v>
      </c>
      <c r="AA29" s="79">
        <f>ROUND(($E$29*AA24)/100,0)+1</f>
        <v>144</v>
      </c>
      <c r="AB29" s="79">
        <f t="shared" si="35"/>
        <v>119</v>
      </c>
      <c r="AC29" s="79">
        <f t="shared" si="35"/>
        <v>106</v>
      </c>
      <c r="AD29" s="79">
        <f t="shared" si="35"/>
        <v>113</v>
      </c>
      <c r="AE29" s="79">
        <f t="shared" si="35"/>
        <v>112</v>
      </c>
      <c r="AF29" s="79">
        <f t="shared" si="35"/>
        <v>106</v>
      </c>
      <c r="AG29" s="79">
        <f t="shared" si="35"/>
        <v>96</v>
      </c>
      <c r="AH29" s="79">
        <f t="shared" si="35"/>
        <v>81</v>
      </c>
      <c r="AI29" s="79">
        <f t="shared" si="35"/>
        <v>63</v>
      </c>
      <c r="AJ29" s="79">
        <f t="shared" si="35"/>
        <v>46</v>
      </c>
      <c r="AK29" s="79">
        <f t="shared" si="35"/>
        <v>38</v>
      </c>
      <c r="AL29" s="79">
        <f t="shared" si="35"/>
        <v>24</v>
      </c>
      <c r="AM29" s="79">
        <f t="shared" si="35"/>
        <v>29</v>
      </c>
      <c r="AN29" s="79">
        <f t="shared" si="35"/>
        <v>1</v>
      </c>
      <c r="AO29" s="79">
        <f t="shared" si="35"/>
        <v>13</v>
      </c>
      <c r="AP29" s="79">
        <f t="shared" si="35"/>
        <v>10</v>
      </c>
      <c r="AQ29" s="79">
        <f t="shared" si="35"/>
        <v>24</v>
      </c>
      <c r="AR29" s="79">
        <f t="shared" si="35"/>
        <v>864</v>
      </c>
      <c r="AS29" s="79">
        <f t="shared" si="35"/>
        <v>69</v>
      </c>
      <c r="AT29" s="79">
        <f t="shared" si="35"/>
        <v>73</v>
      </c>
      <c r="AU29" s="79">
        <f t="shared" si="35"/>
        <v>358</v>
      </c>
      <c r="AV29" s="79">
        <f t="shared" si="35"/>
        <v>28</v>
      </c>
      <c r="AW29" s="355">
        <f t="shared" si="31"/>
        <v>0</v>
      </c>
      <c r="AX29" s="401">
        <f t="shared" si="3"/>
        <v>1752</v>
      </c>
      <c r="AY29" s="400">
        <f t="shared" si="4"/>
        <v>307</v>
      </c>
      <c r="AZ29" s="400">
        <f t="shared" si="5"/>
        <v>178</v>
      </c>
      <c r="BA29" s="400">
        <f t="shared" si="6"/>
        <v>334</v>
      </c>
      <c r="BB29" s="400">
        <f t="shared" si="7"/>
        <v>652</v>
      </c>
      <c r="BC29" s="402">
        <f t="shared" si="8"/>
        <v>281</v>
      </c>
    </row>
    <row r="30" spans="1:55" ht="15.6">
      <c r="A30" s="75"/>
      <c r="B30" s="80"/>
      <c r="C30" s="77" t="s">
        <v>67</v>
      </c>
      <c r="D30" s="78">
        <v>0.1186968319909371</v>
      </c>
      <c r="E30" s="293">
        <f>ROUND($E$25*D30,0)</f>
        <v>2389</v>
      </c>
      <c r="F30" s="79">
        <f>ROUND(($E$30*F24)/100,0)</f>
        <v>28</v>
      </c>
      <c r="G30" s="79">
        <f t="shared" ref="G30:AV30" si="36">ROUND(($E$30*G24)/100,0)</f>
        <v>32</v>
      </c>
      <c r="H30" s="79">
        <f t="shared" si="36"/>
        <v>26</v>
      </c>
      <c r="I30" s="79">
        <f t="shared" si="36"/>
        <v>33</v>
      </c>
      <c r="J30" s="79">
        <f t="shared" si="36"/>
        <v>35</v>
      </c>
      <c r="K30" s="79">
        <f t="shared" si="36"/>
        <v>35</v>
      </c>
      <c r="L30" s="79">
        <f t="shared" si="36"/>
        <v>36</v>
      </c>
      <c r="M30" s="79">
        <f t="shared" si="36"/>
        <v>42</v>
      </c>
      <c r="N30" s="79">
        <f t="shared" si="36"/>
        <v>38</v>
      </c>
      <c r="O30" s="79">
        <f t="shared" si="36"/>
        <v>37</v>
      </c>
      <c r="P30" s="79">
        <f t="shared" si="36"/>
        <v>41</v>
      </c>
      <c r="Q30" s="79">
        <f t="shared" si="36"/>
        <v>37</v>
      </c>
      <c r="R30" s="79">
        <f t="shared" si="36"/>
        <v>41</v>
      </c>
      <c r="S30" s="79">
        <f t="shared" si="36"/>
        <v>39</v>
      </c>
      <c r="T30" s="79">
        <f t="shared" si="36"/>
        <v>38</v>
      </c>
      <c r="U30" s="79">
        <f t="shared" si="36"/>
        <v>39</v>
      </c>
      <c r="V30" s="79">
        <f t="shared" si="36"/>
        <v>46</v>
      </c>
      <c r="W30" s="79">
        <f t="shared" si="36"/>
        <v>41</v>
      </c>
      <c r="X30" s="79">
        <f>ROUND(($E$30*X24)/100,0)-1</f>
        <v>40</v>
      </c>
      <c r="Y30" s="79">
        <f t="shared" si="36"/>
        <v>38</v>
      </c>
      <c r="Z30" s="79">
        <f t="shared" si="36"/>
        <v>179</v>
      </c>
      <c r="AA30" s="79">
        <f t="shared" si="36"/>
        <v>195</v>
      </c>
      <c r="AB30" s="79">
        <f t="shared" si="36"/>
        <v>162</v>
      </c>
      <c r="AC30" s="79">
        <f t="shared" si="36"/>
        <v>145</v>
      </c>
      <c r="AD30" s="79">
        <f t="shared" si="36"/>
        <v>154</v>
      </c>
      <c r="AE30" s="79">
        <f t="shared" si="36"/>
        <v>153</v>
      </c>
      <c r="AF30" s="79">
        <f t="shared" si="36"/>
        <v>145</v>
      </c>
      <c r="AG30" s="79">
        <f t="shared" si="36"/>
        <v>132</v>
      </c>
      <c r="AH30" s="79">
        <f t="shared" si="36"/>
        <v>110</v>
      </c>
      <c r="AI30" s="79">
        <f t="shared" si="36"/>
        <v>86</v>
      </c>
      <c r="AJ30" s="79">
        <f t="shared" si="36"/>
        <v>63</v>
      </c>
      <c r="AK30" s="79">
        <f t="shared" si="36"/>
        <v>51</v>
      </c>
      <c r="AL30" s="79">
        <f t="shared" si="36"/>
        <v>33</v>
      </c>
      <c r="AM30" s="79">
        <f t="shared" si="36"/>
        <v>39</v>
      </c>
      <c r="AN30" s="79">
        <f t="shared" si="36"/>
        <v>1</v>
      </c>
      <c r="AO30" s="79">
        <f t="shared" si="36"/>
        <v>17</v>
      </c>
      <c r="AP30" s="79">
        <f t="shared" si="36"/>
        <v>14</v>
      </c>
      <c r="AQ30" s="79">
        <f t="shared" si="36"/>
        <v>33</v>
      </c>
      <c r="AR30" s="79">
        <f t="shared" si="36"/>
        <v>1178</v>
      </c>
      <c r="AS30" s="79">
        <f t="shared" si="36"/>
        <v>94</v>
      </c>
      <c r="AT30" s="79">
        <f t="shared" si="36"/>
        <v>99</v>
      </c>
      <c r="AU30" s="79">
        <f t="shared" si="36"/>
        <v>489</v>
      </c>
      <c r="AV30" s="79">
        <f t="shared" si="36"/>
        <v>38</v>
      </c>
      <c r="AW30" s="355">
        <f t="shared" si="31"/>
        <v>0</v>
      </c>
      <c r="AX30" s="401">
        <f t="shared" si="3"/>
        <v>2389</v>
      </c>
      <c r="AY30" s="400">
        <f t="shared" si="4"/>
        <v>420</v>
      </c>
      <c r="AZ30" s="400">
        <f t="shared" si="5"/>
        <v>244</v>
      </c>
      <c r="BA30" s="400">
        <f t="shared" si="6"/>
        <v>452</v>
      </c>
      <c r="BB30" s="400">
        <f t="shared" si="7"/>
        <v>891</v>
      </c>
      <c r="BC30" s="402">
        <f t="shared" si="8"/>
        <v>382</v>
      </c>
    </row>
    <row r="31" spans="1:55" ht="15.6" hidden="1">
      <c r="A31" s="90"/>
      <c r="B31" s="80"/>
      <c r="C31" s="91"/>
      <c r="D31" s="82">
        <f>SUM(D26:D30)</f>
        <v>1.0000109094473857</v>
      </c>
      <c r="E31" s="83">
        <f>SUM(E26:E30)</f>
        <v>20129</v>
      </c>
      <c r="F31" s="92">
        <f>F25-SUM(F26:F30)</f>
        <v>0</v>
      </c>
      <c r="G31" s="92">
        <f t="shared" ref="G31:AV31" si="37">G25-SUM(G26:G30)</f>
        <v>0</v>
      </c>
      <c r="H31" s="92">
        <f t="shared" si="37"/>
        <v>0</v>
      </c>
      <c r="I31" s="92">
        <f t="shared" si="37"/>
        <v>0</v>
      </c>
      <c r="J31" s="92">
        <f t="shared" si="37"/>
        <v>0</v>
      </c>
      <c r="K31" s="92">
        <f t="shared" si="37"/>
        <v>0</v>
      </c>
      <c r="L31" s="92">
        <f t="shared" si="37"/>
        <v>0</v>
      </c>
      <c r="M31" s="92">
        <f t="shared" si="37"/>
        <v>0</v>
      </c>
      <c r="N31" s="92">
        <f t="shared" si="37"/>
        <v>0</v>
      </c>
      <c r="O31" s="92">
        <f t="shared" si="37"/>
        <v>0</v>
      </c>
      <c r="P31" s="92">
        <f t="shared" si="37"/>
        <v>0</v>
      </c>
      <c r="Q31" s="92">
        <f t="shared" si="37"/>
        <v>0</v>
      </c>
      <c r="R31" s="92">
        <f t="shared" si="37"/>
        <v>0</v>
      </c>
      <c r="S31" s="92">
        <f t="shared" si="37"/>
        <v>0</v>
      </c>
      <c r="T31" s="92">
        <f t="shared" si="37"/>
        <v>0</v>
      </c>
      <c r="U31" s="92">
        <f t="shared" si="37"/>
        <v>0</v>
      </c>
      <c r="V31" s="92">
        <f t="shared" si="37"/>
        <v>0</v>
      </c>
      <c r="W31" s="92">
        <f t="shared" si="37"/>
        <v>0</v>
      </c>
      <c r="X31" s="92">
        <f t="shared" si="37"/>
        <v>0</v>
      </c>
      <c r="Y31" s="92">
        <f t="shared" si="37"/>
        <v>0</v>
      </c>
      <c r="Z31" s="92">
        <f t="shared" si="37"/>
        <v>0</v>
      </c>
      <c r="AA31" s="92">
        <f t="shared" si="37"/>
        <v>0</v>
      </c>
      <c r="AB31" s="92">
        <f t="shared" si="37"/>
        <v>0</v>
      </c>
      <c r="AC31" s="92">
        <f t="shared" si="37"/>
        <v>0</v>
      </c>
      <c r="AD31" s="92">
        <f t="shared" si="37"/>
        <v>0</v>
      </c>
      <c r="AE31" s="92">
        <f t="shared" si="37"/>
        <v>0</v>
      </c>
      <c r="AF31" s="92">
        <f t="shared" si="37"/>
        <v>0</v>
      </c>
      <c r="AG31" s="92">
        <f t="shared" si="37"/>
        <v>0</v>
      </c>
      <c r="AH31" s="92">
        <f t="shared" si="37"/>
        <v>0</v>
      </c>
      <c r="AI31" s="92">
        <f t="shared" si="37"/>
        <v>0</v>
      </c>
      <c r="AJ31" s="92">
        <f t="shared" si="37"/>
        <v>0</v>
      </c>
      <c r="AK31" s="92">
        <f t="shared" si="37"/>
        <v>0</v>
      </c>
      <c r="AL31" s="92">
        <f t="shared" si="37"/>
        <v>0</v>
      </c>
      <c r="AM31" s="92">
        <f t="shared" si="37"/>
        <v>0</v>
      </c>
      <c r="AN31" s="92">
        <f t="shared" si="37"/>
        <v>0</v>
      </c>
      <c r="AO31" s="92">
        <f t="shared" si="37"/>
        <v>0</v>
      </c>
      <c r="AP31" s="92">
        <f t="shared" si="37"/>
        <v>0</v>
      </c>
      <c r="AQ31" s="92">
        <f t="shared" si="37"/>
        <v>0</v>
      </c>
      <c r="AR31" s="92">
        <f t="shared" si="37"/>
        <v>0</v>
      </c>
      <c r="AS31" s="92">
        <f t="shared" si="37"/>
        <v>0</v>
      </c>
      <c r="AT31" s="92">
        <f t="shared" si="37"/>
        <v>0</v>
      </c>
      <c r="AU31" s="92">
        <f t="shared" si="37"/>
        <v>0</v>
      </c>
      <c r="AV31" s="92">
        <f t="shared" si="37"/>
        <v>0</v>
      </c>
      <c r="AW31" s="355">
        <f t="shared" si="31"/>
        <v>20129</v>
      </c>
      <c r="AX31" s="431">
        <f>SUM(E31:P31)</f>
        <v>20129</v>
      </c>
      <c r="AY31" s="400">
        <f t="shared" ref="AY31" si="38">SUM(F31:Q31)</f>
        <v>0</v>
      </c>
      <c r="AZ31" s="431">
        <f>SUM(G31:R31)</f>
        <v>0</v>
      </c>
      <c r="BA31" s="400">
        <f t="shared" ref="BA31" si="39">SUM(H31:S31)</f>
        <v>0</v>
      </c>
      <c r="BB31" s="400">
        <f t="shared" ref="BB31" si="40">SUM(I31:T31)</f>
        <v>0</v>
      </c>
      <c r="BC31" s="400">
        <f t="shared" ref="BC31" si="41">SUM(J31:U31)</f>
        <v>0</v>
      </c>
    </row>
    <row r="32" spans="1:55" ht="15.6" hidden="1">
      <c r="A32" s="54"/>
      <c r="B32" s="64"/>
      <c r="C32" s="77"/>
      <c r="D32" s="47"/>
      <c r="E32" s="201"/>
      <c r="F32" s="85">
        <f t="shared" ref="F32:AV32" si="42">+F33*100/$E$33</f>
        <v>1.3334310205875888</v>
      </c>
      <c r="G32" s="85">
        <f t="shared" si="42"/>
        <v>1.3920433731408894</v>
      </c>
      <c r="H32" s="85">
        <f t="shared" si="42"/>
        <v>1.641145871492417</v>
      </c>
      <c r="I32" s="85">
        <f t="shared" si="42"/>
        <v>1.8023298410139936</v>
      </c>
      <c r="J32" s="85">
        <f t="shared" si="42"/>
        <v>1.5532273426624661</v>
      </c>
      <c r="K32" s="86">
        <f>+K33*100/$E$33</f>
        <v>1.7217378562532053</v>
      </c>
      <c r="L32" s="86">
        <f t="shared" ref="L32:Y32" si="43">+L33*100/$E$33</f>
        <v>1.5312477104549784</v>
      </c>
      <c r="M32" s="86">
        <f t="shared" si="43"/>
        <v>1.8243094732214815</v>
      </c>
      <c r="N32" s="86">
        <f t="shared" si="43"/>
        <v>1.8096563850831562</v>
      </c>
      <c r="O32" s="86">
        <f t="shared" si="43"/>
        <v>1.67777859183823</v>
      </c>
      <c r="P32" s="86">
        <f t="shared" si="43"/>
        <v>1.67777859183823</v>
      </c>
      <c r="Q32" s="86">
        <f t="shared" si="43"/>
        <v>1.7583705765990183</v>
      </c>
      <c r="R32" s="86">
        <f t="shared" si="43"/>
        <v>1.5459007985933035</v>
      </c>
      <c r="S32" s="86">
        <f t="shared" si="43"/>
        <v>1.7950032969448311</v>
      </c>
      <c r="T32" s="86">
        <f t="shared" si="43"/>
        <v>1.4506557256941901</v>
      </c>
      <c r="U32" s="86">
        <f t="shared" si="43"/>
        <v>1.6338193274232544</v>
      </c>
      <c r="V32" s="86">
        <f t="shared" si="43"/>
        <v>1.7437174884606932</v>
      </c>
      <c r="W32" s="86">
        <f t="shared" si="43"/>
        <v>1.6924316799765551</v>
      </c>
      <c r="X32" s="86">
        <f t="shared" si="43"/>
        <v>1.538574254524141</v>
      </c>
      <c r="Y32" s="86">
        <f t="shared" si="43"/>
        <v>1.6118396952157668</v>
      </c>
      <c r="Z32" s="85">
        <f t="shared" si="42"/>
        <v>7.9053410506264195</v>
      </c>
      <c r="AA32" s="85">
        <f t="shared" si="42"/>
        <v>8.7039343541651402</v>
      </c>
      <c r="AB32" s="85">
        <f t="shared" si="42"/>
        <v>7.4217891420616899</v>
      </c>
      <c r="AC32" s="85">
        <f t="shared" si="42"/>
        <v>6.4033995164480917</v>
      </c>
      <c r="AD32" s="85">
        <f t="shared" si="42"/>
        <v>6.0004395926441498</v>
      </c>
      <c r="AE32" s="85">
        <f t="shared" si="42"/>
        <v>5.9491537841600115</v>
      </c>
      <c r="AF32" s="85">
        <f t="shared" si="42"/>
        <v>5.3557037145578432</v>
      </c>
      <c r="AG32" s="85">
        <f t="shared" si="42"/>
        <v>4.6303758517107481</v>
      </c>
      <c r="AH32" s="85">
        <f t="shared" si="42"/>
        <v>4.2347424719759692</v>
      </c>
      <c r="AI32" s="85">
        <f t="shared" si="42"/>
        <v>3.2383324785698586</v>
      </c>
      <c r="AJ32" s="85">
        <f t="shared" si="42"/>
        <v>2.593596600483552</v>
      </c>
      <c r="AK32" s="85">
        <f t="shared" si="42"/>
        <v>2.2052897648179353</v>
      </c>
      <c r="AL32" s="85">
        <f t="shared" si="42"/>
        <v>1.2894717561726134</v>
      </c>
      <c r="AM32" s="85">
        <f t="shared" si="42"/>
        <v>1.3334310205875888</v>
      </c>
      <c r="AN32" s="85">
        <f t="shared" si="42"/>
        <v>8.0591984760788341E-2</v>
      </c>
      <c r="AO32" s="85">
        <f t="shared" si="42"/>
        <v>0.65206242215546928</v>
      </c>
      <c r="AP32" s="85">
        <f t="shared" si="42"/>
        <v>0.73998095098542016</v>
      </c>
      <c r="AQ32" s="85">
        <f>+AQ33*100/$E$33</f>
        <v>1.4726353579016778</v>
      </c>
      <c r="AR32" s="85">
        <f t="shared" si="42"/>
        <v>51.490951718074584</v>
      </c>
      <c r="AS32" s="85">
        <f t="shared" si="42"/>
        <v>4.1028646787310423</v>
      </c>
      <c r="AT32" s="85">
        <f t="shared" si="42"/>
        <v>4.2274159279068062</v>
      </c>
      <c r="AU32" s="85">
        <f t="shared" si="42"/>
        <v>21.35687596160891</v>
      </c>
      <c r="AV32" s="85">
        <f t="shared" si="42"/>
        <v>2.7914132903509414</v>
      </c>
      <c r="AW32" s="355"/>
      <c r="AX32" s="401">
        <f t="shared" si="3"/>
        <v>0</v>
      </c>
      <c r="AY32" s="400">
        <f t="shared" si="4"/>
        <v>19.723056634185653</v>
      </c>
      <c r="AZ32" s="400">
        <f t="shared" si="5"/>
        <v>9.8615283170928265</v>
      </c>
      <c r="BA32" s="400">
        <f t="shared" si="6"/>
        <v>19.759689354531467</v>
      </c>
      <c r="BB32" s="400">
        <f t="shared" si="7"/>
        <v>35.760861601582533</v>
      </c>
      <c r="BC32" s="402">
        <f t="shared" si="8"/>
        <v>14.894864092607518</v>
      </c>
    </row>
    <row r="33" spans="1:55" ht="15.6">
      <c r="A33" s="70">
        <v>1</v>
      </c>
      <c r="B33" s="64"/>
      <c r="C33" s="358" t="s">
        <v>68</v>
      </c>
      <c r="D33" s="73">
        <v>1</v>
      </c>
      <c r="E33" s="210">
        <v>13649</v>
      </c>
      <c r="F33" s="48">
        <v>182</v>
      </c>
      <c r="G33" s="49">
        <v>190</v>
      </c>
      <c r="H33" s="49">
        <v>224</v>
      </c>
      <c r="I33" s="49">
        <v>246</v>
      </c>
      <c r="J33" s="49">
        <v>212</v>
      </c>
      <c r="K33" s="49">
        <v>235</v>
      </c>
      <c r="L33" s="49">
        <v>209</v>
      </c>
      <c r="M33" s="49">
        <v>249</v>
      </c>
      <c r="N33" s="49">
        <v>247</v>
      </c>
      <c r="O33" s="49">
        <v>229</v>
      </c>
      <c r="P33" s="49">
        <v>229</v>
      </c>
      <c r="Q33" s="49">
        <v>240</v>
      </c>
      <c r="R33" s="49">
        <v>211</v>
      </c>
      <c r="S33" s="49">
        <v>245</v>
      </c>
      <c r="T33" s="49">
        <v>198</v>
      </c>
      <c r="U33" s="49">
        <v>223</v>
      </c>
      <c r="V33" s="49">
        <v>238</v>
      </c>
      <c r="W33" s="49">
        <v>231</v>
      </c>
      <c r="X33" s="49">
        <v>210</v>
      </c>
      <c r="Y33" s="49">
        <v>220</v>
      </c>
      <c r="Z33" s="49">
        <v>1079</v>
      </c>
      <c r="AA33" s="49">
        <v>1188</v>
      </c>
      <c r="AB33" s="49">
        <v>1013</v>
      </c>
      <c r="AC33" s="49">
        <v>874</v>
      </c>
      <c r="AD33" s="49">
        <v>819</v>
      </c>
      <c r="AE33" s="49">
        <v>812</v>
      </c>
      <c r="AF33" s="49">
        <v>731</v>
      </c>
      <c r="AG33" s="49">
        <v>632</v>
      </c>
      <c r="AH33" s="49">
        <v>578</v>
      </c>
      <c r="AI33" s="49">
        <v>442</v>
      </c>
      <c r="AJ33" s="49">
        <v>354</v>
      </c>
      <c r="AK33" s="49">
        <v>301</v>
      </c>
      <c r="AL33" s="155">
        <v>176</v>
      </c>
      <c r="AM33" s="74">
        <v>182</v>
      </c>
      <c r="AN33" s="318">
        <v>11</v>
      </c>
      <c r="AO33" s="315">
        <v>89</v>
      </c>
      <c r="AP33" s="315">
        <v>101</v>
      </c>
      <c r="AQ33" s="316">
        <v>201</v>
      </c>
      <c r="AR33" s="317">
        <v>7028</v>
      </c>
      <c r="AS33" s="94">
        <v>560</v>
      </c>
      <c r="AT33" s="94">
        <v>577</v>
      </c>
      <c r="AU33" s="94">
        <v>2915</v>
      </c>
      <c r="AV33" s="94">
        <v>381</v>
      </c>
      <c r="AW33" s="355">
        <f t="shared" ref="AW33:AW50" si="44">E33-SUM(F33:AM33)</f>
        <v>0</v>
      </c>
      <c r="AX33" s="52">
        <f t="shared" si="3"/>
        <v>13649</v>
      </c>
      <c r="AY33" s="210">
        <f t="shared" si="4"/>
        <v>2692</v>
      </c>
      <c r="AZ33" s="210">
        <f t="shared" si="5"/>
        <v>1346</v>
      </c>
      <c r="BA33" s="210">
        <f t="shared" si="6"/>
        <v>2697</v>
      </c>
      <c r="BB33" s="210">
        <f t="shared" si="7"/>
        <v>4881</v>
      </c>
      <c r="BC33" s="403">
        <f t="shared" si="8"/>
        <v>2033</v>
      </c>
    </row>
    <row r="34" spans="1:55" ht="15.6">
      <c r="A34" s="75">
        <v>1</v>
      </c>
      <c r="B34" s="76" t="s">
        <v>69</v>
      </c>
      <c r="C34" s="77" t="s">
        <v>70</v>
      </c>
      <c r="D34" s="78">
        <v>0.8</v>
      </c>
      <c r="E34" s="293">
        <f>ROUND($E$33*D34,0)</f>
        <v>10919</v>
      </c>
      <c r="F34" s="79">
        <f>ROUND(($E$34*F32)/100,0)</f>
        <v>146</v>
      </c>
      <c r="G34" s="79">
        <f t="shared" ref="G34:AV34" si="45">ROUND(($E$34*G32)/100,0)</f>
        <v>152</v>
      </c>
      <c r="H34" s="79">
        <f t="shared" si="45"/>
        <v>179</v>
      </c>
      <c r="I34" s="79">
        <f t="shared" si="45"/>
        <v>197</v>
      </c>
      <c r="J34" s="79">
        <f t="shared" si="45"/>
        <v>170</v>
      </c>
      <c r="K34" s="79">
        <f t="shared" si="45"/>
        <v>188</v>
      </c>
      <c r="L34" s="79">
        <f t="shared" si="45"/>
        <v>167</v>
      </c>
      <c r="M34" s="79">
        <f t="shared" si="45"/>
        <v>199</v>
      </c>
      <c r="N34" s="79">
        <f t="shared" si="45"/>
        <v>198</v>
      </c>
      <c r="O34" s="79">
        <f t="shared" si="45"/>
        <v>183</v>
      </c>
      <c r="P34" s="79">
        <f t="shared" si="45"/>
        <v>183</v>
      </c>
      <c r="Q34" s="79">
        <f t="shared" si="45"/>
        <v>192</v>
      </c>
      <c r="R34" s="79">
        <f t="shared" si="45"/>
        <v>169</v>
      </c>
      <c r="S34" s="79">
        <f t="shared" si="45"/>
        <v>196</v>
      </c>
      <c r="T34" s="79">
        <f t="shared" si="45"/>
        <v>158</v>
      </c>
      <c r="U34" s="79">
        <f t="shared" si="45"/>
        <v>178</v>
      </c>
      <c r="V34" s="79">
        <f t="shared" si="45"/>
        <v>190</v>
      </c>
      <c r="W34" s="79">
        <f t="shared" si="45"/>
        <v>185</v>
      </c>
      <c r="X34" s="79">
        <f t="shared" si="45"/>
        <v>168</v>
      </c>
      <c r="Y34" s="79">
        <f t="shared" si="45"/>
        <v>176</v>
      </c>
      <c r="Z34" s="79">
        <f t="shared" si="45"/>
        <v>863</v>
      </c>
      <c r="AA34" s="79">
        <f t="shared" si="45"/>
        <v>950</v>
      </c>
      <c r="AB34" s="79">
        <f t="shared" si="45"/>
        <v>810</v>
      </c>
      <c r="AC34" s="79">
        <f t="shared" si="45"/>
        <v>699</v>
      </c>
      <c r="AD34" s="79">
        <f t="shared" si="45"/>
        <v>655</v>
      </c>
      <c r="AE34" s="79">
        <f t="shared" si="45"/>
        <v>650</v>
      </c>
      <c r="AF34" s="79">
        <f t="shared" si="45"/>
        <v>585</v>
      </c>
      <c r="AG34" s="79">
        <f t="shared" si="45"/>
        <v>506</v>
      </c>
      <c r="AH34" s="79">
        <f t="shared" si="45"/>
        <v>462</v>
      </c>
      <c r="AI34" s="79">
        <f t="shared" si="45"/>
        <v>354</v>
      </c>
      <c r="AJ34" s="79">
        <f t="shared" si="45"/>
        <v>283</v>
      </c>
      <c r="AK34" s="79">
        <f t="shared" si="45"/>
        <v>241</v>
      </c>
      <c r="AL34" s="79">
        <f t="shared" si="45"/>
        <v>141</v>
      </c>
      <c r="AM34" s="79">
        <f t="shared" si="45"/>
        <v>146</v>
      </c>
      <c r="AN34" s="79">
        <f t="shared" si="45"/>
        <v>9</v>
      </c>
      <c r="AO34" s="79">
        <f t="shared" si="45"/>
        <v>71</v>
      </c>
      <c r="AP34" s="79">
        <f t="shared" si="45"/>
        <v>81</v>
      </c>
      <c r="AQ34" s="79">
        <f t="shared" si="45"/>
        <v>161</v>
      </c>
      <c r="AR34" s="79">
        <f t="shared" si="45"/>
        <v>5622</v>
      </c>
      <c r="AS34" s="79">
        <f t="shared" si="45"/>
        <v>448</v>
      </c>
      <c r="AT34" s="79">
        <f t="shared" si="45"/>
        <v>462</v>
      </c>
      <c r="AU34" s="79">
        <f t="shared" si="45"/>
        <v>2332</v>
      </c>
      <c r="AV34" s="79">
        <f t="shared" si="45"/>
        <v>305</v>
      </c>
      <c r="AW34" s="355">
        <f t="shared" si="44"/>
        <v>0</v>
      </c>
      <c r="AX34" s="401">
        <f t="shared" si="3"/>
        <v>10919</v>
      </c>
      <c r="AY34" s="400">
        <f t="shared" si="4"/>
        <v>2154</v>
      </c>
      <c r="AZ34" s="400">
        <f t="shared" si="5"/>
        <v>1076</v>
      </c>
      <c r="BA34" s="400">
        <f t="shared" si="6"/>
        <v>2157</v>
      </c>
      <c r="BB34" s="400">
        <f t="shared" si="7"/>
        <v>3905</v>
      </c>
      <c r="BC34" s="402">
        <f t="shared" si="8"/>
        <v>1627</v>
      </c>
    </row>
    <row r="35" spans="1:55" ht="15.6">
      <c r="A35" s="54"/>
      <c r="B35" s="80"/>
      <c r="C35" s="77" t="s">
        <v>67</v>
      </c>
      <c r="D35" s="78">
        <v>0.2</v>
      </c>
      <c r="E35" s="293">
        <f>ROUND($E$33*D35,0)</f>
        <v>2730</v>
      </c>
      <c r="F35" s="79">
        <f t="shared" ref="F35" si="46">ROUND(($E$35*F32)/100,0)</f>
        <v>36</v>
      </c>
      <c r="G35" s="79">
        <f t="shared" ref="G35:AV35" si="47">ROUND(($E$35*G32)/100,0)</f>
        <v>38</v>
      </c>
      <c r="H35" s="79">
        <f t="shared" si="47"/>
        <v>45</v>
      </c>
      <c r="I35" s="79">
        <f t="shared" si="47"/>
        <v>49</v>
      </c>
      <c r="J35" s="79">
        <f t="shared" si="47"/>
        <v>42</v>
      </c>
      <c r="K35" s="79">
        <f t="shared" si="47"/>
        <v>47</v>
      </c>
      <c r="L35" s="79">
        <f t="shared" si="47"/>
        <v>42</v>
      </c>
      <c r="M35" s="79">
        <f t="shared" si="47"/>
        <v>50</v>
      </c>
      <c r="N35" s="79">
        <f t="shared" si="47"/>
        <v>49</v>
      </c>
      <c r="O35" s="79">
        <f t="shared" si="47"/>
        <v>46</v>
      </c>
      <c r="P35" s="79">
        <f t="shared" si="47"/>
        <v>46</v>
      </c>
      <c r="Q35" s="79">
        <f t="shared" si="47"/>
        <v>48</v>
      </c>
      <c r="R35" s="79">
        <f t="shared" si="47"/>
        <v>42</v>
      </c>
      <c r="S35" s="79">
        <f t="shared" si="47"/>
        <v>49</v>
      </c>
      <c r="T35" s="79">
        <f t="shared" si="47"/>
        <v>40</v>
      </c>
      <c r="U35" s="79">
        <f t="shared" si="47"/>
        <v>45</v>
      </c>
      <c r="V35" s="79">
        <f t="shared" si="47"/>
        <v>48</v>
      </c>
      <c r="W35" s="79">
        <f t="shared" si="47"/>
        <v>46</v>
      </c>
      <c r="X35" s="79">
        <f t="shared" si="47"/>
        <v>42</v>
      </c>
      <c r="Y35" s="79">
        <f t="shared" si="47"/>
        <v>44</v>
      </c>
      <c r="Z35" s="79">
        <f t="shared" si="47"/>
        <v>216</v>
      </c>
      <c r="AA35" s="79">
        <f t="shared" si="47"/>
        <v>238</v>
      </c>
      <c r="AB35" s="79">
        <f t="shared" si="47"/>
        <v>203</v>
      </c>
      <c r="AC35" s="79">
        <f t="shared" si="47"/>
        <v>175</v>
      </c>
      <c r="AD35" s="79">
        <f t="shared" si="47"/>
        <v>164</v>
      </c>
      <c r="AE35" s="79">
        <f t="shared" si="47"/>
        <v>162</v>
      </c>
      <c r="AF35" s="79">
        <f t="shared" si="47"/>
        <v>146</v>
      </c>
      <c r="AG35" s="79">
        <f t="shared" si="47"/>
        <v>126</v>
      </c>
      <c r="AH35" s="79">
        <f t="shared" si="47"/>
        <v>116</v>
      </c>
      <c r="AI35" s="79">
        <f t="shared" si="47"/>
        <v>88</v>
      </c>
      <c r="AJ35" s="79">
        <f t="shared" si="47"/>
        <v>71</v>
      </c>
      <c r="AK35" s="79">
        <f t="shared" si="47"/>
        <v>60</v>
      </c>
      <c r="AL35" s="79">
        <f t="shared" si="47"/>
        <v>35</v>
      </c>
      <c r="AM35" s="79">
        <f t="shared" si="47"/>
        <v>36</v>
      </c>
      <c r="AN35" s="79">
        <f t="shared" si="47"/>
        <v>2</v>
      </c>
      <c r="AO35" s="79">
        <f t="shared" si="47"/>
        <v>18</v>
      </c>
      <c r="AP35" s="79">
        <f t="shared" si="47"/>
        <v>20</v>
      </c>
      <c r="AQ35" s="79">
        <f t="shared" si="47"/>
        <v>40</v>
      </c>
      <c r="AR35" s="79">
        <f t="shared" si="47"/>
        <v>1406</v>
      </c>
      <c r="AS35" s="79">
        <f t="shared" si="47"/>
        <v>112</v>
      </c>
      <c r="AT35" s="79">
        <f t="shared" si="47"/>
        <v>115</v>
      </c>
      <c r="AU35" s="79">
        <f t="shared" si="47"/>
        <v>583</v>
      </c>
      <c r="AV35" s="79">
        <f t="shared" si="47"/>
        <v>76</v>
      </c>
      <c r="AW35" s="355">
        <f t="shared" si="44"/>
        <v>0</v>
      </c>
      <c r="AX35" s="401">
        <f t="shared" si="3"/>
        <v>2730</v>
      </c>
      <c r="AY35" s="400">
        <f t="shared" si="4"/>
        <v>538</v>
      </c>
      <c r="AZ35" s="400">
        <f t="shared" si="5"/>
        <v>270</v>
      </c>
      <c r="BA35" s="400">
        <f t="shared" si="6"/>
        <v>540</v>
      </c>
      <c r="BB35" s="400">
        <f t="shared" si="7"/>
        <v>976</v>
      </c>
      <c r="BC35" s="402">
        <f t="shared" si="8"/>
        <v>406</v>
      </c>
    </row>
    <row r="36" spans="1:55" ht="15.6" hidden="1">
      <c r="A36" s="54"/>
      <c r="B36" s="80"/>
      <c r="C36" s="77"/>
      <c r="D36" s="82">
        <f>SUM(D34:D35)</f>
        <v>1</v>
      </c>
      <c r="E36" s="126">
        <f>SUM(E34:E35)</f>
        <v>13649</v>
      </c>
      <c r="F36" s="92">
        <f>SUM(F34:F35)</f>
        <v>182</v>
      </c>
      <c r="G36" s="92">
        <f t="shared" ref="G36:AW36" si="48">SUM(G34:G35)</f>
        <v>190</v>
      </c>
      <c r="H36" s="92">
        <f t="shared" si="48"/>
        <v>224</v>
      </c>
      <c r="I36" s="92">
        <f t="shared" si="48"/>
        <v>246</v>
      </c>
      <c r="J36" s="92">
        <f t="shared" si="48"/>
        <v>212</v>
      </c>
      <c r="K36" s="92">
        <f t="shared" si="48"/>
        <v>235</v>
      </c>
      <c r="L36" s="92">
        <f t="shared" si="48"/>
        <v>209</v>
      </c>
      <c r="M36" s="92">
        <f t="shared" si="48"/>
        <v>249</v>
      </c>
      <c r="N36" s="92">
        <f t="shared" si="48"/>
        <v>247</v>
      </c>
      <c r="O36" s="92">
        <f t="shared" si="48"/>
        <v>229</v>
      </c>
      <c r="P36" s="92">
        <f t="shared" si="48"/>
        <v>229</v>
      </c>
      <c r="Q36" s="92">
        <f t="shared" si="48"/>
        <v>240</v>
      </c>
      <c r="R36" s="92">
        <f t="shared" si="48"/>
        <v>211</v>
      </c>
      <c r="S36" s="92">
        <f t="shared" si="48"/>
        <v>245</v>
      </c>
      <c r="T36" s="92">
        <f t="shared" si="48"/>
        <v>198</v>
      </c>
      <c r="U36" s="92">
        <f t="shared" si="48"/>
        <v>223</v>
      </c>
      <c r="V36" s="92">
        <f t="shared" si="48"/>
        <v>238</v>
      </c>
      <c r="W36" s="92">
        <f t="shared" si="48"/>
        <v>231</v>
      </c>
      <c r="X36" s="92">
        <f t="shared" si="48"/>
        <v>210</v>
      </c>
      <c r="Y36" s="92">
        <f t="shared" si="48"/>
        <v>220</v>
      </c>
      <c r="Z36" s="92">
        <f t="shared" si="48"/>
        <v>1079</v>
      </c>
      <c r="AA36" s="92">
        <f t="shared" si="48"/>
        <v>1188</v>
      </c>
      <c r="AB36" s="92">
        <f t="shared" si="48"/>
        <v>1013</v>
      </c>
      <c r="AC36" s="92">
        <f t="shared" si="48"/>
        <v>874</v>
      </c>
      <c r="AD36" s="92">
        <f t="shared" si="48"/>
        <v>819</v>
      </c>
      <c r="AE36" s="92">
        <f t="shared" si="48"/>
        <v>812</v>
      </c>
      <c r="AF36" s="92">
        <f t="shared" si="48"/>
        <v>731</v>
      </c>
      <c r="AG36" s="92">
        <f t="shared" si="48"/>
        <v>632</v>
      </c>
      <c r="AH36" s="92">
        <f t="shared" si="48"/>
        <v>578</v>
      </c>
      <c r="AI36" s="92">
        <f t="shared" si="48"/>
        <v>442</v>
      </c>
      <c r="AJ36" s="92">
        <f t="shared" si="48"/>
        <v>354</v>
      </c>
      <c r="AK36" s="92">
        <f t="shared" si="48"/>
        <v>301</v>
      </c>
      <c r="AL36" s="92">
        <f t="shared" si="48"/>
        <v>176</v>
      </c>
      <c r="AM36" s="92">
        <f t="shared" si="48"/>
        <v>182</v>
      </c>
      <c r="AN36" s="92">
        <f t="shared" si="48"/>
        <v>11</v>
      </c>
      <c r="AO36" s="92">
        <f t="shared" si="48"/>
        <v>89</v>
      </c>
      <c r="AP36" s="92">
        <f t="shared" si="48"/>
        <v>101</v>
      </c>
      <c r="AQ36" s="92">
        <f t="shared" si="48"/>
        <v>201</v>
      </c>
      <c r="AR36" s="92">
        <f t="shared" si="48"/>
        <v>7028</v>
      </c>
      <c r="AS36" s="92">
        <f t="shared" si="48"/>
        <v>560</v>
      </c>
      <c r="AT36" s="92">
        <f t="shared" si="48"/>
        <v>577</v>
      </c>
      <c r="AU36" s="92">
        <f t="shared" si="48"/>
        <v>2915</v>
      </c>
      <c r="AV36" s="92">
        <f t="shared" si="48"/>
        <v>381</v>
      </c>
      <c r="AW36" s="152">
        <f t="shared" si="48"/>
        <v>0</v>
      </c>
      <c r="AX36" s="401">
        <f t="shared" si="3"/>
        <v>13649</v>
      </c>
      <c r="AY36" s="400">
        <f t="shared" si="4"/>
        <v>2692</v>
      </c>
      <c r="AZ36" s="400">
        <f t="shared" si="5"/>
        <v>1346</v>
      </c>
      <c r="BA36" s="400">
        <f t="shared" si="6"/>
        <v>2697</v>
      </c>
      <c r="BB36" s="400">
        <f t="shared" si="7"/>
        <v>4881</v>
      </c>
      <c r="BC36" s="402">
        <f t="shared" si="8"/>
        <v>2033</v>
      </c>
    </row>
    <row r="37" spans="1:55" ht="15.6" hidden="1">
      <c r="A37" s="54"/>
      <c r="B37" s="80"/>
      <c r="C37" s="77"/>
      <c r="D37" s="47"/>
      <c r="E37" s="201"/>
      <c r="F37" s="85">
        <f t="shared" ref="F37:AV37" si="49">+F38*100/$E$38</f>
        <v>0.96192384769539074</v>
      </c>
      <c r="G37" s="86">
        <f t="shared" si="49"/>
        <v>1.0420841683366733</v>
      </c>
      <c r="H37" s="86">
        <f t="shared" si="49"/>
        <v>1.282565130260521</v>
      </c>
      <c r="I37" s="86">
        <f t="shared" si="49"/>
        <v>0.84168336673346689</v>
      </c>
      <c r="J37" s="86">
        <f t="shared" si="49"/>
        <v>1.4428857715430863</v>
      </c>
      <c r="K37" s="85">
        <f>+K38*100/$E$38</f>
        <v>1.1222444889779559</v>
      </c>
      <c r="L37" s="85">
        <f t="shared" ref="L37:Y37" si="50">+L38*100/$E$38</f>
        <v>1.002004008016032</v>
      </c>
      <c r="M37" s="85">
        <f t="shared" si="50"/>
        <v>1.0821643286573146</v>
      </c>
      <c r="N37" s="85">
        <f t="shared" si="50"/>
        <v>1.2424849699398797</v>
      </c>
      <c r="O37" s="85">
        <f t="shared" si="50"/>
        <v>0.60120240480961928</v>
      </c>
      <c r="P37" s="85">
        <f t="shared" si="50"/>
        <v>1.402805611222445</v>
      </c>
      <c r="Q37" s="85">
        <f t="shared" si="50"/>
        <v>1.2424849699398797</v>
      </c>
      <c r="R37" s="85">
        <f t="shared" si="50"/>
        <v>1.5230460921843687</v>
      </c>
      <c r="S37" s="85">
        <f t="shared" si="50"/>
        <v>1.8036072144288577</v>
      </c>
      <c r="T37" s="85">
        <f t="shared" si="50"/>
        <v>1.2424849699398797</v>
      </c>
      <c r="U37" s="85">
        <f t="shared" si="50"/>
        <v>1.2424849699398797</v>
      </c>
      <c r="V37" s="85">
        <f t="shared" si="50"/>
        <v>1.4428857715430863</v>
      </c>
      <c r="W37" s="85">
        <f t="shared" si="50"/>
        <v>1.1222444889779559</v>
      </c>
      <c r="X37" s="85">
        <f t="shared" si="50"/>
        <v>1.3627254509018036</v>
      </c>
      <c r="Y37" s="85">
        <f t="shared" si="50"/>
        <v>1.282565130260521</v>
      </c>
      <c r="Z37" s="86">
        <f t="shared" si="49"/>
        <v>7.4148296593186371</v>
      </c>
      <c r="AA37" s="86">
        <f t="shared" si="49"/>
        <v>7.7755511022044086</v>
      </c>
      <c r="AB37" s="86">
        <f t="shared" si="49"/>
        <v>6.2124248496993992</v>
      </c>
      <c r="AC37" s="86">
        <f t="shared" si="49"/>
        <v>7.1342685370741483</v>
      </c>
      <c r="AD37" s="86">
        <f t="shared" si="49"/>
        <v>5.7314629258517034</v>
      </c>
      <c r="AE37" s="86">
        <f t="shared" si="49"/>
        <v>6.1322645290581166</v>
      </c>
      <c r="AF37" s="86">
        <f t="shared" si="49"/>
        <v>6.8136272545090177</v>
      </c>
      <c r="AG37" s="86">
        <f t="shared" si="49"/>
        <v>6.6132264529058116</v>
      </c>
      <c r="AH37" s="86">
        <f t="shared" si="49"/>
        <v>5.8917835671342687</v>
      </c>
      <c r="AI37" s="86">
        <f t="shared" si="49"/>
        <v>4.6893787575150299</v>
      </c>
      <c r="AJ37" s="86">
        <f t="shared" si="49"/>
        <v>3.4068136272545089</v>
      </c>
      <c r="AK37" s="86">
        <f t="shared" si="49"/>
        <v>3.2865731462925853</v>
      </c>
      <c r="AL37" s="86">
        <f t="shared" si="49"/>
        <v>2.2444889779559118</v>
      </c>
      <c r="AM37" s="87">
        <f t="shared" si="49"/>
        <v>2.3647294589178358</v>
      </c>
      <c r="AN37" s="89">
        <f t="shared" si="49"/>
        <v>0.16032064128256512</v>
      </c>
      <c r="AO37" s="89">
        <f t="shared" si="49"/>
        <v>0.52104208416833664</v>
      </c>
      <c r="AP37" s="89">
        <f t="shared" si="49"/>
        <v>0.72144288577154314</v>
      </c>
      <c r="AQ37" s="88">
        <f>+AQ38*100/$E$38</f>
        <v>1.282565130260521</v>
      </c>
      <c r="AR37" s="89">
        <f t="shared" si="49"/>
        <v>49.579158316633269</v>
      </c>
      <c r="AS37" s="89">
        <f t="shared" si="49"/>
        <v>3.2865731462925853</v>
      </c>
      <c r="AT37" s="88">
        <f t="shared" si="49"/>
        <v>3.0460921843687374</v>
      </c>
      <c r="AU37" s="88">
        <f t="shared" si="49"/>
        <v>19.158316633266534</v>
      </c>
      <c r="AV37" s="88">
        <f t="shared" si="49"/>
        <v>1.8837675350701404</v>
      </c>
      <c r="AW37" s="355">
        <f t="shared" si="44"/>
        <v>-99.999999999999986</v>
      </c>
      <c r="AX37" s="401">
        <f t="shared" si="3"/>
        <v>0</v>
      </c>
      <c r="AY37" s="400">
        <f t="shared" si="4"/>
        <v>13.266533066132265</v>
      </c>
      <c r="AZ37" s="400">
        <f t="shared" si="5"/>
        <v>8.376753507014028</v>
      </c>
      <c r="BA37" s="400">
        <f t="shared" si="6"/>
        <v>17.835671342685373</v>
      </c>
      <c r="BB37" s="400">
        <f t="shared" si="7"/>
        <v>38.637274549098201</v>
      </c>
      <c r="BC37" s="402">
        <f t="shared" si="8"/>
        <v>21.883767535070138</v>
      </c>
    </row>
    <row r="38" spans="1:55" ht="15.6">
      <c r="A38" s="70">
        <v>1</v>
      </c>
      <c r="B38" s="80"/>
      <c r="C38" s="358" t="s">
        <v>71</v>
      </c>
      <c r="D38" s="73">
        <v>0</v>
      </c>
      <c r="E38" s="210">
        <v>2495</v>
      </c>
      <c r="F38" s="48">
        <v>24</v>
      </c>
      <c r="G38" s="49">
        <v>26</v>
      </c>
      <c r="H38" s="49">
        <v>32</v>
      </c>
      <c r="I38" s="49">
        <v>21</v>
      </c>
      <c r="J38" s="49">
        <v>36</v>
      </c>
      <c r="K38" s="49">
        <v>28</v>
      </c>
      <c r="L38" s="49">
        <v>25</v>
      </c>
      <c r="M38" s="49">
        <v>27</v>
      </c>
      <c r="N38" s="49">
        <v>31</v>
      </c>
      <c r="O38" s="49">
        <v>15</v>
      </c>
      <c r="P38" s="49">
        <v>35</v>
      </c>
      <c r="Q38" s="49">
        <v>31</v>
      </c>
      <c r="R38" s="49">
        <v>38</v>
      </c>
      <c r="S38" s="49">
        <v>45</v>
      </c>
      <c r="T38" s="49">
        <v>31</v>
      </c>
      <c r="U38" s="49">
        <v>31</v>
      </c>
      <c r="V38" s="49">
        <v>36</v>
      </c>
      <c r="W38" s="49">
        <v>28</v>
      </c>
      <c r="X38" s="49">
        <v>34</v>
      </c>
      <c r="Y38" s="49">
        <v>32</v>
      </c>
      <c r="Z38" s="49">
        <v>185</v>
      </c>
      <c r="AA38" s="49">
        <v>194</v>
      </c>
      <c r="AB38" s="49">
        <v>155</v>
      </c>
      <c r="AC38" s="49">
        <v>178</v>
      </c>
      <c r="AD38" s="49">
        <v>143</v>
      </c>
      <c r="AE38" s="49">
        <v>153</v>
      </c>
      <c r="AF38" s="49">
        <v>170</v>
      </c>
      <c r="AG38" s="49">
        <v>165</v>
      </c>
      <c r="AH38" s="49">
        <v>147</v>
      </c>
      <c r="AI38" s="49">
        <v>117</v>
      </c>
      <c r="AJ38" s="49">
        <v>85</v>
      </c>
      <c r="AK38" s="49">
        <v>82</v>
      </c>
      <c r="AL38" s="155">
        <v>56</v>
      </c>
      <c r="AM38" s="74">
        <v>59</v>
      </c>
      <c r="AN38" s="315">
        <v>4</v>
      </c>
      <c r="AO38" s="315">
        <v>13</v>
      </c>
      <c r="AP38" s="315">
        <v>18</v>
      </c>
      <c r="AQ38" s="142">
        <v>32</v>
      </c>
      <c r="AR38" s="61">
        <v>1237</v>
      </c>
      <c r="AS38" s="62">
        <v>82</v>
      </c>
      <c r="AT38" s="62">
        <v>76</v>
      </c>
      <c r="AU38" s="62">
        <v>478</v>
      </c>
      <c r="AV38" s="62">
        <v>47</v>
      </c>
      <c r="AW38" s="355">
        <f t="shared" si="44"/>
        <v>0</v>
      </c>
      <c r="AX38" s="52">
        <f t="shared" si="3"/>
        <v>2495</v>
      </c>
      <c r="AY38" s="210">
        <f t="shared" si="4"/>
        <v>331</v>
      </c>
      <c r="AZ38" s="210">
        <f t="shared" si="5"/>
        <v>209</v>
      </c>
      <c r="BA38" s="210">
        <f t="shared" si="6"/>
        <v>445</v>
      </c>
      <c r="BB38" s="210">
        <f t="shared" si="7"/>
        <v>964</v>
      </c>
      <c r="BC38" s="403">
        <f t="shared" si="8"/>
        <v>546</v>
      </c>
    </row>
    <row r="39" spans="1:55" ht="15.6">
      <c r="A39" s="75">
        <v>1</v>
      </c>
      <c r="B39" s="76" t="s">
        <v>72</v>
      </c>
      <c r="C39" s="77" t="s">
        <v>73</v>
      </c>
      <c r="D39" s="95">
        <v>0</v>
      </c>
      <c r="E39" s="300">
        <f>+E38</f>
        <v>2495</v>
      </c>
      <c r="F39" s="96">
        <f t="shared" ref="F39:AV39" si="51">F38</f>
        <v>24</v>
      </c>
      <c r="G39" s="97">
        <f t="shared" si="51"/>
        <v>26</v>
      </c>
      <c r="H39" s="97">
        <f t="shared" si="51"/>
        <v>32</v>
      </c>
      <c r="I39" s="97">
        <f t="shared" si="51"/>
        <v>21</v>
      </c>
      <c r="J39" s="97">
        <f t="shared" si="51"/>
        <v>36</v>
      </c>
      <c r="K39" s="96">
        <f t="shared" si="51"/>
        <v>28</v>
      </c>
      <c r="L39" s="96">
        <f t="shared" si="51"/>
        <v>25</v>
      </c>
      <c r="M39" s="96">
        <f t="shared" si="51"/>
        <v>27</v>
      </c>
      <c r="N39" s="96">
        <f t="shared" si="51"/>
        <v>31</v>
      </c>
      <c r="O39" s="96">
        <f t="shared" si="51"/>
        <v>15</v>
      </c>
      <c r="P39" s="96">
        <f t="shared" si="51"/>
        <v>35</v>
      </c>
      <c r="Q39" s="96">
        <f t="shared" si="51"/>
        <v>31</v>
      </c>
      <c r="R39" s="96">
        <f t="shared" si="51"/>
        <v>38</v>
      </c>
      <c r="S39" s="96">
        <f t="shared" si="51"/>
        <v>45</v>
      </c>
      <c r="T39" s="96">
        <f t="shared" si="51"/>
        <v>31</v>
      </c>
      <c r="U39" s="96">
        <f t="shared" si="51"/>
        <v>31</v>
      </c>
      <c r="V39" s="96">
        <f t="shared" si="51"/>
        <v>36</v>
      </c>
      <c r="W39" s="96">
        <f t="shared" si="51"/>
        <v>28</v>
      </c>
      <c r="X39" s="96">
        <f t="shared" si="51"/>
        <v>34</v>
      </c>
      <c r="Y39" s="96">
        <f t="shared" si="51"/>
        <v>32</v>
      </c>
      <c r="Z39" s="97">
        <f t="shared" si="51"/>
        <v>185</v>
      </c>
      <c r="AA39" s="97">
        <f t="shared" si="51"/>
        <v>194</v>
      </c>
      <c r="AB39" s="97">
        <f t="shared" si="51"/>
        <v>155</v>
      </c>
      <c r="AC39" s="97">
        <f t="shared" si="51"/>
        <v>178</v>
      </c>
      <c r="AD39" s="97">
        <f t="shared" si="51"/>
        <v>143</v>
      </c>
      <c r="AE39" s="97">
        <f t="shared" si="51"/>
        <v>153</v>
      </c>
      <c r="AF39" s="97">
        <f t="shared" si="51"/>
        <v>170</v>
      </c>
      <c r="AG39" s="97">
        <f t="shared" si="51"/>
        <v>165</v>
      </c>
      <c r="AH39" s="97">
        <f t="shared" si="51"/>
        <v>147</v>
      </c>
      <c r="AI39" s="97">
        <f t="shared" si="51"/>
        <v>117</v>
      </c>
      <c r="AJ39" s="97">
        <f t="shared" si="51"/>
        <v>85</v>
      </c>
      <c r="AK39" s="97">
        <f t="shared" si="51"/>
        <v>82</v>
      </c>
      <c r="AL39" s="97">
        <f t="shared" si="51"/>
        <v>56</v>
      </c>
      <c r="AM39" s="98">
        <f t="shared" si="51"/>
        <v>59</v>
      </c>
      <c r="AN39" s="100">
        <f t="shared" si="51"/>
        <v>4</v>
      </c>
      <c r="AO39" s="100">
        <f t="shared" si="51"/>
        <v>13</v>
      </c>
      <c r="AP39" s="100">
        <f t="shared" si="51"/>
        <v>18</v>
      </c>
      <c r="AQ39" s="99">
        <f>AQ38</f>
        <v>32</v>
      </c>
      <c r="AR39" s="100">
        <f t="shared" si="51"/>
        <v>1237</v>
      </c>
      <c r="AS39" s="100">
        <f t="shared" si="51"/>
        <v>82</v>
      </c>
      <c r="AT39" s="99">
        <f t="shared" si="51"/>
        <v>76</v>
      </c>
      <c r="AU39" s="99">
        <f t="shared" si="51"/>
        <v>478</v>
      </c>
      <c r="AV39" s="99">
        <f t="shared" si="51"/>
        <v>47</v>
      </c>
      <c r="AW39" s="355">
        <f t="shared" si="44"/>
        <v>0</v>
      </c>
      <c r="AX39" s="401">
        <f t="shared" si="3"/>
        <v>2495</v>
      </c>
      <c r="AY39" s="400">
        <f t="shared" si="4"/>
        <v>331</v>
      </c>
      <c r="AZ39" s="400">
        <f t="shared" si="5"/>
        <v>209</v>
      </c>
      <c r="BA39" s="400">
        <f t="shared" si="6"/>
        <v>445</v>
      </c>
      <c r="BB39" s="400">
        <f t="shared" si="7"/>
        <v>964</v>
      </c>
      <c r="BC39" s="402">
        <f t="shared" si="8"/>
        <v>546</v>
      </c>
    </row>
    <row r="40" spans="1:55" ht="15.6" hidden="1">
      <c r="A40" s="54"/>
      <c r="B40" s="80"/>
      <c r="C40" s="77"/>
      <c r="D40" s="47"/>
      <c r="E40" s="293"/>
      <c r="F40" s="79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345"/>
      <c r="AM40" s="102"/>
      <c r="AN40" s="104"/>
      <c r="AO40" s="79"/>
      <c r="AP40" s="79"/>
      <c r="AQ40" s="103"/>
      <c r="AR40" s="103"/>
      <c r="AS40" s="103"/>
      <c r="AT40" s="103"/>
      <c r="AU40" s="103"/>
      <c r="AV40" s="103"/>
      <c r="AW40" s="355">
        <f t="shared" si="44"/>
        <v>0</v>
      </c>
      <c r="AX40" s="401">
        <f t="shared" si="3"/>
        <v>0</v>
      </c>
      <c r="AY40" s="400">
        <f t="shared" si="4"/>
        <v>0</v>
      </c>
      <c r="AZ40" s="400">
        <f t="shared" si="5"/>
        <v>0</v>
      </c>
      <c r="BA40" s="400">
        <f t="shared" si="6"/>
        <v>0</v>
      </c>
      <c r="BB40" s="400">
        <f t="shared" si="7"/>
        <v>0</v>
      </c>
      <c r="BC40" s="402">
        <f t="shared" si="8"/>
        <v>0</v>
      </c>
    </row>
    <row r="41" spans="1:55" ht="15.6" hidden="1">
      <c r="A41" s="54"/>
      <c r="B41" s="80"/>
      <c r="C41" s="77"/>
      <c r="D41" s="47"/>
      <c r="E41" s="201"/>
      <c r="F41" s="85">
        <f t="shared" ref="F41:AV41" si="52">+F42*100/$E$42</f>
        <v>1.2395580706009162</v>
      </c>
      <c r="G41" s="86">
        <f t="shared" si="52"/>
        <v>1.4551333872271626</v>
      </c>
      <c r="H41" s="86">
        <f t="shared" si="52"/>
        <v>1.4641156920865894</v>
      </c>
      <c r="I41" s="86">
        <f t="shared" si="52"/>
        <v>1.5449564358214318</v>
      </c>
      <c r="J41" s="86">
        <f t="shared" si="52"/>
        <v>1.4730979969460163</v>
      </c>
      <c r="K41" s="85">
        <f t="shared" si="52"/>
        <v>1.8593371059013744</v>
      </c>
      <c r="L41" s="85">
        <f t="shared" si="52"/>
        <v>1.8234078864636665</v>
      </c>
      <c r="M41" s="85">
        <f t="shared" si="52"/>
        <v>1.760531752447678</v>
      </c>
      <c r="N41" s="85">
        <f t="shared" si="52"/>
        <v>1.8144255816042396</v>
      </c>
      <c r="O41" s="85">
        <f t="shared" si="52"/>
        <v>1.760531752447678</v>
      </c>
      <c r="P41" s="85">
        <f t="shared" si="52"/>
        <v>1.652744094134555</v>
      </c>
      <c r="Q41" s="85">
        <f t="shared" si="52"/>
        <v>2.04796550794934</v>
      </c>
      <c r="R41" s="85">
        <f t="shared" si="52"/>
        <v>1.7425671427288243</v>
      </c>
      <c r="S41" s="85">
        <f t="shared" si="52"/>
        <v>1.6347794844157011</v>
      </c>
      <c r="T41" s="85">
        <f t="shared" si="52"/>
        <v>1.6257971795562742</v>
      </c>
      <c r="U41" s="85">
        <f t="shared" si="52"/>
        <v>1.5629210455402855</v>
      </c>
      <c r="V41" s="85">
        <f t="shared" si="52"/>
        <v>1.7156202281505435</v>
      </c>
      <c r="W41" s="85">
        <f t="shared" si="52"/>
        <v>1.5719033503997126</v>
      </c>
      <c r="X41" s="85">
        <f t="shared" si="52"/>
        <v>1.7515494475882512</v>
      </c>
      <c r="Y41" s="85">
        <f t="shared" si="52"/>
        <v>1.7874786670259588</v>
      </c>
      <c r="Z41" s="86">
        <f t="shared" si="52"/>
        <v>7.3654899847300817</v>
      </c>
      <c r="AA41" s="86">
        <f t="shared" si="52"/>
        <v>7.4104015090272162</v>
      </c>
      <c r="AB41" s="86">
        <f t="shared" si="52"/>
        <v>6.7277463397107695</v>
      </c>
      <c r="AC41" s="86">
        <f t="shared" si="52"/>
        <v>6.7097817299919162</v>
      </c>
      <c r="AD41" s="86">
        <f t="shared" si="52"/>
        <v>6.593011766819366</v>
      </c>
      <c r="AE41" s="86">
        <f t="shared" si="52"/>
        <v>6.2157549627234348</v>
      </c>
      <c r="AF41" s="86">
        <f t="shared" si="52"/>
        <v>5.3983652205155845</v>
      </c>
      <c r="AG41" s="86">
        <f t="shared" si="52"/>
        <v>4.7157100511991379</v>
      </c>
      <c r="AH41" s="86">
        <f t="shared" si="52"/>
        <v>4.2576125033683647</v>
      </c>
      <c r="AI41" s="86">
        <f t="shared" si="52"/>
        <v>4.0240725770232642</v>
      </c>
      <c r="AJ41" s="86">
        <f t="shared" si="52"/>
        <v>2.7934968112817748</v>
      </c>
      <c r="AK41" s="86">
        <f t="shared" si="52"/>
        <v>1.8323901913230936</v>
      </c>
      <c r="AL41" s="86">
        <f t="shared" si="52"/>
        <v>1.3473457289140394</v>
      </c>
      <c r="AM41" s="87">
        <f t="shared" si="52"/>
        <v>1.3203988143357586</v>
      </c>
      <c r="AN41" s="89">
        <f t="shared" si="52"/>
        <v>7.1858438875415431E-2</v>
      </c>
      <c r="AO41" s="89">
        <f t="shared" si="52"/>
        <v>0.61079673044103122</v>
      </c>
      <c r="AP41" s="89">
        <f t="shared" si="52"/>
        <v>0.59283212072217728</v>
      </c>
      <c r="AQ41" s="88">
        <f>+AQ42*100/$E$42</f>
        <v>1.2754872900386238</v>
      </c>
      <c r="AR41" s="89">
        <f t="shared" si="52"/>
        <v>49.609269738614927</v>
      </c>
      <c r="AS41" s="89">
        <f t="shared" si="52"/>
        <v>4.185754064492949</v>
      </c>
      <c r="AT41" s="88">
        <f t="shared" si="52"/>
        <v>4.1228779304769603</v>
      </c>
      <c r="AU41" s="88">
        <f t="shared" si="52"/>
        <v>20.49761968921225</v>
      </c>
      <c r="AV41" s="88">
        <f t="shared" si="52"/>
        <v>1.7246025330099704</v>
      </c>
      <c r="AW41" s="355">
        <f t="shared" si="44"/>
        <v>-100</v>
      </c>
      <c r="AX41" s="401">
        <f t="shared" si="3"/>
        <v>0</v>
      </c>
      <c r="AY41" s="400">
        <f t="shared" si="4"/>
        <v>19.895805263630649</v>
      </c>
      <c r="AZ41" s="400">
        <f t="shared" si="5"/>
        <v>9.8535884307913406</v>
      </c>
      <c r="BA41" s="400">
        <f t="shared" si="6"/>
        <v>18.314919608371508</v>
      </c>
      <c r="BB41" s="400">
        <f t="shared" si="7"/>
        <v>36.360370070960208</v>
      </c>
      <c r="BC41" s="402">
        <f t="shared" si="8"/>
        <v>15.575316626246297</v>
      </c>
    </row>
    <row r="42" spans="1:55" ht="15.6">
      <c r="A42" s="70">
        <v>5</v>
      </c>
      <c r="B42" s="80"/>
      <c r="C42" s="358" t="s">
        <v>74</v>
      </c>
      <c r="D42" s="73">
        <v>1</v>
      </c>
      <c r="E42" s="210">
        <v>11133</v>
      </c>
      <c r="F42" s="48">
        <v>138</v>
      </c>
      <c r="G42" s="49">
        <v>162</v>
      </c>
      <c r="H42" s="49">
        <v>163</v>
      </c>
      <c r="I42" s="49">
        <v>172</v>
      </c>
      <c r="J42" s="49">
        <v>164</v>
      </c>
      <c r="K42" s="49">
        <v>207</v>
      </c>
      <c r="L42" s="49">
        <v>203</v>
      </c>
      <c r="M42" s="49">
        <v>196</v>
      </c>
      <c r="N42" s="49">
        <v>202</v>
      </c>
      <c r="O42" s="49">
        <v>196</v>
      </c>
      <c r="P42" s="49">
        <v>184</v>
      </c>
      <c r="Q42" s="49">
        <v>228</v>
      </c>
      <c r="R42" s="49">
        <v>194</v>
      </c>
      <c r="S42" s="49">
        <v>182</v>
      </c>
      <c r="T42" s="49">
        <v>181</v>
      </c>
      <c r="U42" s="49">
        <v>174</v>
      </c>
      <c r="V42" s="49">
        <v>191</v>
      </c>
      <c r="W42" s="49">
        <v>175</v>
      </c>
      <c r="X42" s="49">
        <v>195</v>
      </c>
      <c r="Y42" s="49">
        <v>199</v>
      </c>
      <c r="Z42" s="49">
        <v>820</v>
      </c>
      <c r="AA42" s="49">
        <v>825</v>
      </c>
      <c r="AB42" s="49">
        <v>749</v>
      </c>
      <c r="AC42" s="49">
        <v>747</v>
      </c>
      <c r="AD42" s="49">
        <v>734</v>
      </c>
      <c r="AE42" s="49">
        <v>692</v>
      </c>
      <c r="AF42" s="49">
        <v>601</v>
      </c>
      <c r="AG42" s="49">
        <v>525</v>
      </c>
      <c r="AH42" s="49">
        <v>474</v>
      </c>
      <c r="AI42" s="49">
        <v>448</v>
      </c>
      <c r="AJ42" s="49">
        <v>311</v>
      </c>
      <c r="AK42" s="49">
        <v>204</v>
      </c>
      <c r="AL42" s="155">
        <v>150</v>
      </c>
      <c r="AM42" s="74">
        <v>147</v>
      </c>
      <c r="AN42" s="49">
        <v>8</v>
      </c>
      <c r="AO42" s="315">
        <v>68</v>
      </c>
      <c r="AP42" s="315">
        <v>66</v>
      </c>
      <c r="AQ42" s="142">
        <v>142</v>
      </c>
      <c r="AR42" s="61">
        <v>5523</v>
      </c>
      <c r="AS42" s="62">
        <v>466</v>
      </c>
      <c r="AT42" s="62">
        <v>459</v>
      </c>
      <c r="AU42" s="62">
        <v>2282</v>
      </c>
      <c r="AV42" s="62">
        <v>192</v>
      </c>
      <c r="AW42" s="355">
        <f t="shared" si="44"/>
        <v>0</v>
      </c>
      <c r="AX42" s="52">
        <f t="shared" si="3"/>
        <v>11133</v>
      </c>
      <c r="AY42" s="210">
        <f t="shared" si="4"/>
        <v>2215</v>
      </c>
      <c r="AZ42" s="210">
        <f t="shared" si="5"/>
        <v>1097</v>
      </c>
      <c r="BA42" s="210">
        <f t="shared" si="6"/>
        <v>2039</v>
      </c>
      <c r="BB42" s="210">
        <f t="shared" si="7"/>
        <v>4048</v>
      </c>
      <c r="BC42" s="403">
        <f t="shared" si="8"/>
        <v>1734</v>
      </c>
    </row>
    <row r="43" spans="1:55" ht="15.6">
      <c r="A43" s="75">
        <v>1</v>
      </c>
      <c r="B43" s="76" t="s">
        <v>75</v>
      </c>
      <c r="C43" s="77" t="s">
        <v>76</v>
      </c>
      <c r="D43" s="78">
        <v>0.36</v>
      </c>
      <c r="E43" s="293">
        <f>ROUND($E$42*D43,0)</f>
        <v>4008</v>
      </c>
      <c r="F43" s="79">
        <f t="shared" ref="F43" si="53">ROUND(($E$43*F41)/100,0)</f>
        <v>50</v>
      </c>
      <c r="G43" s="79">
        <f t="shared" ref="G43:AV43" si="54">ROUND(($E$43*G41)/100,0)</f>
        <v>58</v>
      </c>
      <c r="H43" s="79">
        <f t="shared" si="54"/>
        <v>59</v>
      </c>
      <c r="I43" s="79">
        <f t="shared" si="54"/>
        <v>62</v>
      </c>
      <c r="J43" s="79">
        <f t="shared" si="54"/>
        <v>59</v>
      </c>
      <c r="K43" s="79">
        <f t="shared" si="54"/>
        <v>75</v>
      </c>
      <c r="L43" s="79">
        <f t="shared" si="54"/>
        <v>73</v>
      </c>
      <c r="M43" s="79">
        <f t="shared" si="54"/>
        <v>71</v>
      </c>
      <c r="N43" s="79">
        <f t="shared" si="54"/>
        <v>73</v>
      </c>
      <c r="O43" s="79">
        <f t="shared" si="54"/>
        <v>71</v>
      </c>
      <c r="P43" s="79">
        <f t="shared" si="54"/>
        <v>66</v>
      </c>
      <c r="Q43" s="79">
        <f t="shared" si="54"/>
        <v>82</v>
      </c>
      <c r="R43" s="79">
        <f t="shared" si="54"/>
        <v>70</v>
      </c>
      <c r="S43" s="79">
        <f t="shared" si="54"/>
        <v>66</v>
      </c>
      <c r="T43" s="79">
        <f t="shared" si="54"/>
        <v>65</v>
      </c>
      <c r="U43" s="79">
        <f t="shared" si="54"/>
        <v>63</v>
      </c>
      <c r="V43" s="79">
        <f t="shared" si="54"/>
        <v>69</v>
      </c>
      <c r="W43" s="79">
        <f t="shared" si="54"/>
        <v>63</v>
      </c>
      <c r="X43" s="79">
        <f t="shared" si="54"/>
        <v>70</v>
      </c>
      <c r="Y43" s="79">
        <f>ROUND(($E$43*Y41)/100,0)-1</f>
        <v>71</v>
      </c>
      <c r="Z43" s="79">
        <f t="shared" si="54"/>
        <v>295</v>
      </c>
      <c r="AA43" s="79">
        <f t="shared" si="54"/>
        <v>297</v>
      </c>
      <c r="AB43" s="79">
        <f t="shared" si="54"/>
        <v>270</v>
      </c>
      <c r="AC43" s="79">
        <f>ROUND(($E$43*AC41)/100,0)-1</f>
        <v>268</v>
      </c>
      <c r="AD43" s="79">
        <f t="shared" si="54"/>
        <v>264</v>
      </c>
      <c r="AE43" s="79">
        <f t="shared" si="54"/>
        <v>249</v>
      </c>
      <c r="AF43" s="79">
        <f>ROUND(($E$43*AF41)/100,0)+1</f>
        <v>217</v>
      </c>
      <c r="AG43" s="79">
        <f t="shared" si="54"/>
        <v>189</v>
      </c>
      <c r="AH43" s="79">
        <f t="shared" si="54"/>
        <v>171</v>
      </c>
      <c r="AI43" s="79">
        <f t="shared" si="54"/>
        <v>161</v>
      </c>
      <c r="AJ43" s="79">
        <f>ROUND(($E$43*AJ41)/100,0)-1</f>
        <v>111</v>
      </c>
      <c r="AK43" s="79">
        <f t="shared" si="54"/>
        <v>73</v>
      </c>
      <c r="AL43" s="79">
        <f t="shared" si="54"/>
        <v>54</v>
      </c>
      <c r="AM43" s="79">
        <f t="shared" si="54"/>
        <v>53</v>
      </c>
      <c r="AN43" s="79">
        <f t="shared" si="54"/>
        <v>3</v>
      </c>
      <c r="AO43" s="79">
        <f>ROUND(($E$43*AO41)/100,0)-1</f>
        <v>23</v>
      </c>
      <c r="AP43" s="79">
        <f>ROUND(($E$43*AP41)/100,0)-1</f>
        <v>23</v>
      </c>
      <c r="AQ43" s="79">
        <f t="shared" si="54"/>
        <v>51</v>
      </c>
      <c r="AR43" s="79">
        <f>ROUND(($E$43*AR41)/100,0)+1</f>
        <v>1989</v>
      </c>
      <c r="AS43" s="79">
        <f>ROUND(($E$43*AS41)/100,0)-1</f>
        <v>167</v>
      </c>
      <c r="AT43" s="79">
        <f>ROUND(($E$43*AT41)/100,0)+1</f>
        <v>166</v>
      </c>
      <c r="AU43" s="79">
        <f>ROUND(($E$43*AU41)/100,0)-1</f>
        <v>821</v>
      </c>
      <c r="AV43" s="79">
        <f t="shared" si="54"/>
        <v>69</v>
      </c>
      <c r="AW43" s="355">
        <f t="shared" si="44"/>
        <v>0</v>
      </c>
      <c r="AX43" s="401">
        <f t="shared" si="3"/>
        <v>4008</v>
      </c>
      <c r="AY43" s="400">
        <f t="shared" si="4"/>
        <v>799</v>
      </c>
      <c r="AZ43" s="400">
        <f t="shared" si="5"/>
        <v>396</v>
      </c>
      <c r="BA43" s="400">
        <f t="shared" si="6"/>
        <v>733</v>
      </c>
      <c r="BB43" s="400">
        <f t="shared" si="7"/>
        <v>1457</v>
      </c>
      <c r="BC43" s="402">
        <f t="shared" si="8"/>
        <v>623</v>
      </c>
    </row>
    <row r="44" spans="1:55" ht="15.6">
      <c r="A44" s="75">
        <f>1+A43</f>
        <v>2</v>
      </c>
      <c r="B44" s="76" t="s">
        <v>77</v>
      </c>
      <c r="C44" s="77" t="s">
        <v>78</v>
      </c>
      <c r="D44" s="78">
        <v>0.16</v>
      </c>
      <c r="E44" s="293">
        <f t="shared" ref="E44:E48" si="55">ROUND($E$42*D44,0)</f>
        <v>1781</v>
      </c>
      <c r="F44" s="79">
        <f t="shared" ref="F44" si="56">ROUND(($E$44*F41)/100,0)</f>
        <v>22</v>
      </c>
      <c r="G44" s="79">
        <f t="shared" ref="G44:AV44" si="57">ROUND(($E$44*G41)/100,0)</f>
        <v>26</v>
      </c>
      <c r="H44" s="79">
        <f t="shared" si="57"/>
        <v>26</v>
      </c>
      <c r="I44" s="79">
        <f t="shared" si="57"/>
        <v>28</v>
      </c>
      <c r="J44" s="79">
        <f t="shared" si="57"/>
        <v>26</v>
      </c>
      <c r="K44" s="79">
        <f t="shared" si="57"/>
        <v>33</v>
      </c>
      <c r="L44" s="79">
        <f t="shared" si="57"/>
        <v>32</v>
      </c>
      <c r="M44" s="79">
        <f t="shared" si="57"/>
        <v>31</v>
      </c>
      <c r="N44" s="79">
        <f t="shared" si="57"/>
        <v>32</v>
      </c>
      <c r="O44" s="79">
        <f t="shared" si="57"/>
        <v>31</v>
      </c>
      <c r="P44" s="79">
        <f t="shared" si="57"/>
        <v>29</v>
      </c>
      <c r="Q44" s="79">
        <f t="shared" si="57"/>
        <v>36</v>
      </c>
      <c r="R44" s="79">
        <f t="shared" si="57"/>
        <v>31</v>
      </c>
      <c r="S44" s="79">
        <f t="shared" si="57"/>
        <v>29</v>
      </c>
      <c r="T44" s="79">
        <f t="shared" si="57"/>
        <v>29</v>
      </c>
      <c r="U44" s="79">
        <f t="shared" si="57"/>
        <v>28</v>
      </c>
      <c r="V44" s="79">
        <f t="shared" si="57"/>
        <v>31</v>
      </c>
      <c r="W44" s="79">
        <f t="shared" si="57"/>
        <v>28</v>
      </c>
      <c r="X44" s="79">
        <f t="shared" si="57"/>
        <v>31</v>
      </c>
      <c r="Y44" s="79">
        <f t="shared" si="57"/>
        <v>32</v>
      </c>
      <c r="Z44" s="79">
        <f t="shared" si="57"/>
        <v>131</v>
      </c>
      <c r="AA44" s="79">
        <f t="shared" si="57"/>
        <v>132</v>
      </c>
      <c r="AB44" s="79">
        <f t="shared" si="57"/>
        <v>120</v>
      </c>
      <c r="AC44" s="79">
        <f t="shared" si="57"/>
        <v>120</v>
      </c>
      <c r="AD44" s="79">
        <f t="shared" si="57"/>
        <v>117</v>
      </c>
      <c r="AE44" s="79">
        <f t="shared" si="57"/>
        <v>111</v>
      </c>
      <c r="AF44" s="79">
        <f t="shared" si="57"/>
        <v>96</v>
      </c>
      <c r="AG44" s="79">
        <f t="shared" si="57"/>
        <v>84</v>
      </c>
      <c r="AH44" s="79">
        <f t="shared" si="57"/>
        <v>76</v>
      </c>
      <c r="AI44" s="79">
        <f t="shared" si="57"/>
        <v>72</v>
      </c>
      <c r="AJ44" s="79">
        <f t="shared" si="57"/>
        <v>50</v>
      </c>
      <c r="AK44" s="79">
        <f t="shared" si="57"/>
        <v>33</v>
      </c>
      <c r="AL44" s="79">
        <f t="shared" si="57"/>
        <v>24</v>
      </c>
      <c r="AM44" s="79">
        <f t="shared" si="57"/>
        <v>24</v>
      </c>
      <c r="AN44" s="79">
        <f t="shared" si="57"/>
        <v>1</v>
      </c>
      <c r="AO44" s="79">
        <f t="shared" si="57"/>
        <v>11</v>
      </c>
      <c r="AP44" s="79">
        <f t="shared" si="57"/>
        <v>11</v>
      </c>
      <c r="AQ44" s="79">
        <f t="shared" si="57"/>
        <v>23</v>
      </c>
      <c r="AR44" s="79">
        <f t="shared" si="57"/>
        <v>884</v>
      </c>
      <c r="AS44" s="79">
        <f t="shared" si="57"/>
        <v>75</v>
      </c>
      <c r="AT44" s="79">
        <f t="shared" si="57"/>
        <v>73</v>
      </c>
      <c r="AU44" s="79">
        <f t="shared" si="57"/>
        <v>365</v>
      </c>
      <c r="AV44" s="79">
        <f t="shared" si="57"/>
        <v>31</v>
      </c>
      <c r="AW44" s="355">
        <f t="shared" si="44"/>
        <v>0</v>
      </c>
      <c r="AX44" s="401">
        <f t="shared" si="3"/>
        <v>1781</v>
      </c>
      <c r="AY44" s="400">
        <f t="shared" si="4"/>
        <v>352</v>
      </c>
      <c r="AZ44" s="400">
        <f t="shared" si="5"/>
        <v>176</v>
      </c>
      <c r="BA44" s="400">
        <f t="shared" si="6"/>
        <v>326</v>
      </c>
      <c r="BB44" s="400">
        <f t="shared" si="7"/>
        <v>648</v>
      </c>
      <c r="BC44" s="402">
        <f t="shared" si="8"/>
        <v>279</v>
      </c>
    </row>
    <row r="45" spans="1:55" ht="15.6">
      <c r="A45" s="75">
        <f>1+A44</f>
        <v>3</v>
      </c>
      <c r="B45" s="76" t="s">
        <v>79</v>
      </c>
      <c r="C45" s="77" t="s">
        <v>80</v>
      </c>
      <c r="D45" s="78">
        <v>0.1</v>
      </c>
      <c r="E45" s="293">
        <f t="shared" si="55"/>
        <v>1113</v>
      </c>
      <c r="F45" s="79">
        <f>ROUND(($E$45*F41)/100,0)</f>
        <v>14</v>
      </c>
      <c r="G45" s="79">
        <f t="shared" ref="G45:AV45" si="58">ROUND(($E$45*G41)/100,0)</f>
        <v>16</v>
      </c>
      <c r="H45" s="79">
        <f t="shared" si="58"/>
        <v>16</v>
      </c>
      <c r="I45" s="79">
        <f t="shared" si="58"/>
        <v>17</v>
      </c>
      <c r="J45" s="79">
        <f>ROUND(($E$45*J41)/100,0)+1</f>
        <v>17</v>
      </c>
      <c r="K45" s="79">
        <f t="shared" si="58"/>
        <v>21</v>
      </c>
      <c r="L45" s="79">
        <f t="shared" si="58"/>
        <v>20</v>
      </c>
      <c r="M45" s="79">
        <f t="shared" si="58"/>
        <v>20</v>
      </c>
      <c r="N45" s="79">
        <f>ROUND(($E$45*N41)/100,0)+1</f>
        <v>21</v>
      </c>
      <c r="O45" s="79">
        <f t="shared" si="58"/>
        <v>20</v>
      </c>
      <c r="P45" s="79">
        <f t="shared" si="58"/>
        <v>18</v>
      </c>
      <c r="Q45" s="79">
        <f t="shared" si="58"/>
        <v>23</v>
      </c>
      <c r="R45" s="79">
        <f t="shared" si="58"/>
        <v>19</v>
      </c>
      <c r="S45" s="79">
        <f t="shared" si="58"/>
        <v>18</v>
      </c>
      <c r="T45" s="79">
        <f t="shared" si="58"/>
        <v>18</v>
      </c>
      <c r="U45" s="79">
        <f t="shared" si="58"/>
        <v>17</v>
      </c>
      <c r="V45" s="79">
        <f t="shared" si="58"/>
        <v>19</v>
      </c>
      <c r="W45" s="79">
        <f t="shared" si="58"/>
        <v>17</v>
      </c>
      <c r="X45" s="79">
        <f>ROUND(($E$45*X41)/100,0)+1</f>
        <v>20</v>
      </c>
      <c r="Y45" s="79">
        <f t="shared" si="58"/>
        <v>20</v>
      </c>
      <c r="Z45" s="79">
        <f>ROUND(($E$45*Z41)/100,0)+1</f>
        <v>83</v>
      </c>
      <c r="AA45" s="79">
        <f t="shared" si="58"/>
        <v>82</v>
      </c>
      <c r="AB45" s="79">
        <f t="shared" si="58"/>
        <v>75</v>
      </c>
      <c r="AC45" s="79">
        <f t="shared" si="58"/>
        <v>75</v>
      </c>
      <c r="AD45" s="79">
        <f t="shared" si="58"/>
        <v>73</v>
      </c>
      <c r="AE45" s="79">
        <f t="shared" si="58"/>
        <v>69</v>
      </c>
      <c r="AF45" s="79">
        <f t="shared" si="58"/>
        <v>60</v>
      </c>
      <c r="AG45" s="79">
        <f t="shared" si="58"/>
        <v>52</v>
      </c>
      <c r="AH45" s="79">
        <f t="shared" si="58"/>
        <v>47</v>
      </c>
      <c r="AI45" s="79">
        <f t="shared" si="58"/>
        <v>45</v>
      </c>
      <c r="AJ45" s="79">
        <f t="shared" si="58"/>
        <v>31</v>
      </c>
      <c r="AK45" s="79">
        <f t="shared" si="58"/>
        <v>20</v>
      </c>
      <c r="AL45" s="79">
        <f t="shared" si="58"/>
        <v>15</v>
      </c>
      <c r="AM45" s="79">
        <f t="shared" si="58"/>
        <v>15</v>
      </c>
      <c r="AN45" s="79">
        <f t="shared" si="58"/>
        <v>1</v>
      </c>
      <c r="AO45" s="79">
        <f t="shared" si="58"/>
        <v>7</v>
      </c>
      <c r="AP45" s="79">
        <f t="shared" si="58"/>
        <v>7</v>
      </c>
      <c r="AQ45" s="79">
        <f t="shared" si="58"/>
        <v>14</v>
      </c>
      <c r="AR45" s="79">
        <f t="shared" si="58"/>
        <v>552</v>
      </c>
      <c r="AS45" s="79">
        <f t="shared" si="58"/>
        <v>47</v>
      </c>
      <c r="AT45" s="79">
        <f t="shared" si="58"/>
        <v>46</v>
      </c>
      <c r="AU45" s="79">
        <f t="shared" si="58"/>
        <v>228</v>
      </c>
      <c r="AV45" s="79">
        <f t="shared" si="58"/>
        <v>19</v>
      </c>
      <c r="AW45" s="355">
        <f t="shared" si="44"/>
        <v>0</v>
      </c>
      <c r="AX45" s="401">
        <f t="shared" si="3"/>
        <v>1113</v>
      </c>
      <c r="AY45" s="400">
        <f t="shared" si="4"/>
        <v>223</v>
      </c>
      <c r="AZ45" s="400">
        <f t="shared" si="5"/>
        <v>108</v>
      </c>
      <c r="BA45" s="400">
        <f t="shared" si="6"/>
        <v>205</v>
      </c>
      <c r="BB45" s="400">
        <f t="shared" si="7"/>
        <v>404</v>
      </c>
      <c r="BC45" s="402">
        <f t="shared" si="8"/>
        <v>173</v>
      </c>
    </row>
    <row r="46" spans="1:55" ht="15.6">
      <c r="A46" s="75">
        <f>1+A45</f>
        <v>4</v>
      </c>
      <c r="B46" s="76" t="s">
        <v>81</v>
      </c>
      <c r="C46" s="77" t="s">
        <v>82</v>
      </c>
      <c r="D46" s="78">
        <v>0.14000000000000001</v>
      </c>
      <c r="E46" s="293">
        <f t="shared" si="55"/>
        <v>1559</v>
      </c>
      <c r="F46" s="79">
        <f t="shared" ref="F46" si="59">ROUND(($E$46*F41)/100,0)</f>
        <v>19</v>
      </c>
      <c r="G46" s="79">
        <f t="shared" ref="G46:AV46" si="60">ROUND(($E$46*G41)/100,0)</f>
        <v>23</v>
      </c>
      <c r="H46" s="79">
        <f t="shared" si="60"/>
        <v>23</v>
      </c>
      <c r="I46" s="79">
        <f t="shared" si="60"/>
        <v>24</v>
      </c>
      <c r="J46" s="79">
        <f t="shared" si="60"/>
        <v>23</v>
      </c>
      <c r="K46" s="79">
        <f t="shared" si="60"/>
        <v>29</v>
      </c>
      <c r="L46" s="79">
        <f t="shared" si="60"/>
        <v>28</v>
      </c>
      <c r="M46" s="79">
        <f t="shared" si="60"/>
        <v>27</v>
      </c>
      <c r="N46" s="79">
        <f t="shared" si="60"/>
        <v>28</v>
      </c>
      <c r="O46" s="79">
        <f t="shared" si="60"/>
        <v>27</v>
      </c>
      <c r="P46" s="79">
        <f t="shared" si="60"/>
        <v>26</v>
      </c>
      <c r="Q46" s="79">
        <f t="shared" si="60"/>
        <v>32</v>
      </c>
      <c r="R46" s="79">
        <f t="shared" si="60"/>
        <v>27</v>
      </c>
      <c r="S46" s="79">
        <f t="shared" si="60"/>
        <v>25</v>
      </c>
      <c r="T46" s="79">
        <f t="shared" si="60"/>
        <v>25</v>
      </c>
      <c r="U46" s="79">
        <f t="shared" si="60"/>
        <v>24</v>
      </c>
      <c r="V46" s="79">
        <f t="shared" si="60"/>
        <v>27</v>
      </c>
      <c r="W46" s="79">
        <f t="shared" si="60"/>
        <v>25</v>
      </c>
      <c r="X46" s="79">
        <f t="shared" si="60"/>
        <v>27</v>
      </c>
      <c r="Y46" s="79">
        <f t="shared" si="60"/>
        <v>28</v>
      </c>
      <c r="Z46" s="79">
        <f t="shared" si="60"/>
        <v>115</v>
      </c>
      <c r="AA46" s="79">
        <f t="shared" si="60"/>
        <v>116</v>
      </c>
      <c r="AB46" s="79">
        <f t="shared" si="60"/>
        <v>105</v>
      </c>
      <c r="AC46" s="79">
        <f t="shared" si="60"/>
        <v>105</v>
      </c>
      <c r="AD46" s="79">
        <f t="shared" si="60"/>
        <v>103</v>
      </c>
      <c r="AE46" s="79">
        <f t="shared" si="60"/>
        <v>97</v>
      </c>
      <c r="AF46" s="79">
        <f t="shared" si="60"/>
        <v>84</v>
      </c>
      <c r="AG46" s="79">
        <f t="shared" si="60"/>
        <v>74</v>
      </c>
      <c r="AH46" s="79">
        <f t="shared" si="60"/>
        <v>66</v>
      </c>
      <c r="AI46" s="79">
        <f t="shared" si="60"/>
        <v>63</v>
      </c>
      <c r="AJ46" s="79">
        <f t="shared" si="60"/>
        <v>44</v>
      </c>
      <c r="AK46" s="79">
        <f t="shared" si="60"/>
        <v>29</v>
      </c>
      <c r="AL46" s="79">
        <f t="shared" si="60"/>
        <v>21</v>
      </c>
      <c r="AM46" s="79">
        <f>ROUND(($E$46*AM41)/100,0)-1</f>
        <v>20</v>
      </c>
      <c r="AN46" s="79">
        <f t="shared" si="60"/>
        <v>1</v>
      </c>
      <c r="AO46" s="79">
        <f t="shared" si="60"/>
        <v>10</v>
      </c>
      <c r="AP46" s="79">
        <f t="shared" si="60"/>
        <v>9</v>
      </c>
      <c r="AQ46" s="79">
        <f t="shared" si="60"/>
        <v>20</v>
      </c>
      <c r="AR46" s="79">
        <f t="shared" si="60"/>
        <v>773</v>
      </c>
      <c r="AS46" s="79">
        <f t="shared" si="60"/>
        <v>65</v>
      </c>
      <c r="AT46" s="79">
        <f t="shared" si="60"/>
        <v>64</v>
      </c>
      <c r="AU46" s="79">
        <f t="shared" si="60"/>
        <v>320</v>
      </c>
      <c r="AV46" s="79">
        <f t="shared" si="60"/>
        <v>27</v>
      </c>
      <c r="AW46" s="355">
        <f t="shared" si="44"/>
        <v>0</v>
      </c>
      <c r="AX46" s="401">
        <f t="shared" si="3"/>
        <v>1559</v>
      </c>
      <c r="AY46" s="400">
        <f t="shared" si="4"/>
        <v>309</v>
      </c>
      <c r="AZ46" s="400">
        <f t="shared" si="5"/>
        <v>153</v>
      </c>
      <c r="BA46" s="400">
        <f t="shared" si="6"/>
        <v>286</v>
      </c>
      <c r="BB46" s="400">
        <f t="shared" si="7"/>
        <v>568</v>
      </c>
      <c r="BC46" s="402">
        <f t="shared" si="8"/>
        <v>243</v>
      </c>
    </row>
    <row r="47" spans="1:55" ht="15.6">
      <c r="A47" s="75">
        <f>1+A46</f>
        <v>5</v>
      </c>
      <c r="B47" s="76" t="s">
        <v>83</v>
      </c>
      <c r="C47" s="77" t="s">
        <v>84</v>
      </c>
      <c r="D47" s="78">
        <v>7.0000000000000007E-2</v>
      </c>
      <c r="E47" s="293">
        <f t="shared" si="55"/>
        <v>779</v>
      </c>
      <c r="F47" s="79">
        <f t="shared" ref="F47" si="61">ROUND(($E$47*F41)/100,0)</f>
        <v>10</v>
      </c>
      <c r="G47" s="79">
        <f t="shared" ref="G47:AV47" si="62">ROUND(($E$47*G41)/100,0)</f>
        <v>11</v>
      </c>
      <c r="H47" s="79">
        <f t="shared" si="62"/>
        <v>11</v>
      </c>
      <c r="I47" s="79">
        <f t="shared" si="62"/>
        <v>12</v>
      </c>
      <c r="J47" s="79">
        <f t="shared" si="62"/>
        <v>11</v>
      </c>
      <c r="K47" s="79">
        <f t="shared" si="62"/>
        <v>14</v>
      </c>
      <c r="L47" s="79">
        <f>ROUND(($E$47*L41)/100,0)+1</f>
        <v>15</v>
      </c>
      <c r="M47" s="79">
        <f t="shared" si="62"/>
        <v>14</v>
      </c>
      <c r="N47" s="79">
        <f t="shared" si="62"/>
        <v>14</v>
      </c>
      <c r="O47" s="79">
        <f t="shared" si="62"/>
        <v>14</v>
      </c>
      <c r="P47" s="79">
        <f>ROUND(($E$47*P41)/100,0)+1</f>
        <v>14</v>
      </c>
      <c r="Q47" s="79">
        <f t="shared" si="62"/>
        <v>16</v>
      </c>
      <c r="R47" s="79">
        <f t="shared" si="62"/>
        <v>14</v>
      </c>
      <c r="S47" s="79">
        <f t="shared" si="62"/>
        <v>13</v>
      </c>
      <c r="T47" s="79">
        <f t="shared" si="62"/>
        <v>13</v>
      </c>
      <c r="U47" s="79">
        <f t="shared" si="62"/>
        <v>12</v>
      </c>
      <c r="V47" s="79">
        <f t="shared" si="62"/>
        <v>13</v>
      </c>
      <c r="W47" s="79">
        <f t="shared" si="62"/>
        <v>12</v>
      </c>
      <c r="X47" s="79">
        <f t="shared" si="62"/>
        <v>14</v>
      </c>
      <c r="Y47" s="79">
        <f t="shared" si="62"/>
        <v>14</v>
      </c>
      <c r="Z47" s="79">
        <f t="shared" si="62"/>
        <v>57</v>
      </c>
      <c r="AA47" s="79">
        <f t="shared" si="62"/>
        <v>58</v>
      </c>
      <c r="AB47" s="79">
        <f t="shared" si="62"/>
        <v>52</v>
      </c>
      <c r="AC47" s="79">
        <f t="shared" si="62"/>
        <v>52</v>
      </c>
      <c r="AD47" s="79">
        <f>ROUND(($E$47*AD41)/100,0)+1</f>
        <v>52</v>
      </c>
      <c r="AE47" s="79">
        <f t="shared" si="62"/>
        <v>48</v>
      </c>
      <c r="AF47" s="79">
        <f t="shared" si="62"/>
        <v>42</v>
      </c>
      <c r="AG47" s="79">
        <f t="shared" si="62"/>
        <v>37</v>
      </c>
      <c r="AH47" s="79">
        <f t="shared" si="62"/>
        <v>33</v>
      </c>
      <c r="AI47" s="79">
        <f t="shared" si="62"/>
        <v>31</v>
      </c>
      <c r="AJ47" s="79">
        <f t="shared" si="62"/>
        <v>22</v>
      </c>
      <c r="AK47" s="79">
        <f t="shared" si="62"/>
        <v>14</v>
      </c>
      <c r="AL47" s="79">
        <f t="shared" si="62"/>
        <v>10</v>
      </c>
      <c r="AM47" s="79">
        <f t="shared" si="62"/>
        <v>10</v>
      </c>
      <c r="AN47" s="79">
        <f t="shared" si="62"/>
        <v>1</v>
      </c>
      <c r="AO47" s="79">
        <f t="shared" si="62"/>
        <v>5</v>
      </c>
      <c r="AP47" s="79">
        <f t="shared" si="62"/>
        <v>5</v>
      </c>
      <c r="AQ47" s="79">
        <f t="shared" si="62"/>
        <v>10</v>
      </c>
      <c r="AR47" s="79">
        <f t="shared" si="62"/>
        <v>386</v>
      </c>
      <c r="AS47" s="79">
        <f t="shared" si="62"/>
        <v>33</v>
      </c>
      <c r="AT47" s="79">
        <f t="shared" si="62"/>
        <v>32</v>
      </c>
      <c r="AU47" s="79">
        <f t="shared" si="62"/>
        <v>160</v>
      </c>
      <c r="AV47" s="79">
        <f t="shared" si="62"/>
        <v>13</v>
      </c>
      <c r="AW47" s="355">
        <f t="shared" si="44"/>
        <v>0</v>
      </c>
      <c r="AX47" s="401">
        <f t="shared" si="3"/>
        <v>779</v>
      </c>
      <c r="AY47" s="400">
        <f t="shared" si="4"/>
        <v>156</v>
      </c>
      <c r="AZ47" s="400">
        <f t="shared" si="5"/>
        <v>77</v>
      </c>
      <c r="BA47" s="400">
        <f t="shared" si="6"/>
        <v>143</v>
      </c>
      <c r="BB47" s="400">
        <f t="shared" si="7"/>
        <v>283</v>
      </c>
      <c r="BC47" s="402">
        <f t="shared" si="8"/>
        <v>120</v>
      </c>
    </row>
    <row r="48" spans="1:55" ht="16.2" thickBot="1">
      <c r="A48" s="105"/>
      <c r="B48" s="64"/>
      <c r="C48" s="106" t="s">
        <v>67</v>
      </c>
      <c r="D48" s="107">
        <v>0.17</v>
      </c>
      <c r="E48" s="301">
        <f t="shared" si="55"/>
        <v>1893</v>
      </c>
      <c r="F48" s="108">
        <f t="shared" ref="F48" si="63">ROUND(($E$48*F41)/100,0)</f>
        <v>23</v>
      </c>
      <c r="G48" s="108">
        <f t="shared" ref="G48:AV48" si="64">ROUND(($E$48*G41)/100,0)</f>
        <v>28</v>
      </c>
      <c r="H48" s="108">
        <f t="shared" si="64"/>
        <v>28</v>
      </c>
      <c r="I48" s="108">
        <f t="shared" si="64"/>
        <v>29</v>
      </c>
      <c r="J48" s="108">
        <f t="shared" si="64"/>
        <v>28</v>
      </c>
      <c r="K48" s="108">
        <f t="shared" si="64"/>
        <v>35</v>
      </c>
      <c r="L48" s="108">
        <f t="shared" si="64"/>
        <v>35</v>
      </c>
      <c r="M48" s="108">
        <f t="shared" si="64"/>
        <v>33</v>
      </c>
      <c r="N48" s="108">
        <f t="shared" si="64"/>
        <v>34</v>
      </c>
      <c r="O48" s="108">
        <f t="shared" si="64"/>
        <v>33</v>
      </c>
      <c r="P48" s="108">
        <f t="shared" si="64"/>
        <v>31</v>
      </c>
      <c r="Q48" s="108">
        <f t="shared" si="64"/>
        <v>39</v>
      </c>
      <c r="R48" s="108">
        <f t="shared" si="64"/>
        <v>33</v>
      </c>
      <c r="S48" s="108">
        <f t="shared" si="64"/>
        <v>31</v>
      </c>
      <c r="T48" s="108">
        <f t="shared" si="64"/>
        <v>31</v>
      </c>
      <c r="U48" s="108">
        <f t="shared" si="64"/>
        <v>30</v>
      </c>
      <c r="V48" s="108">
        <f t="shared" si="64"/>
        <v>32</v>
      </c>
      <c r="W48" s="108">
        <f t="shared" si="64"/>
        <v>30</v>
      </c>
      <c r="X48" s="108">
        <f t="shared" si="64"/>
        <v>33</v>
      </c>
      <c r="Y48" s="108">
        <f t="shared" si="64"/>
        <v>34</v>
      </c>
      <c r="Z48" s="108">
        <f t="shared" si="64"/>
        <v>139</v>
      </c>
      <c r="AA48" s="108">
        <f t="shared" si="64"/>
        <v>140</v>
      </c>
      <c r="AB48" s="108">
        <f t="shared" si="64"/>
        <v>127</v>
      </c>
      <c r="AC48" s="108">
        <f t="shared" si="64"/>
        <v>127</v>
      </c>
      <c r="AD48" s="108">
        <f t="shared" si="64"/>
        <v>125</v>
      </c>
      <c r="AE48" s="108">
        <f t="shared" si="64"/>
        <v>118</v>
      </c>
      <c r="AF48" s="108">
        <f t="shared" si="64"/>
        <v>102</v>
      </c>
      <c r="AG48" s="108">
        <f t="shared" si="64"/>
        <v>89</v>
      </c>
      <c r="AH48" s="108">
        <f t="shared" si="64"/>
        <v>81</v>
      </c>
      <c r="AI48" s="108">
        <f t="shared" si="64"/>
        <v>76</v>
      </c>
      <c r="AJ48" s="108">
        <f t="shared" si="64"/>
        <v>53</v>
      </c>
      <c r="AK48" s="108">
        <f t="shared" si="64"/>
        <v>35</v>
      </c>
      <c r="AL48" s="108">
        <f t="shared" si="64"/>
        <v>26</v>
      </c>
      <c r="AM48" s="108">
        <f t="shared" si="64"/>
        <v>25</v>
      </c>
      <c r="AN48" s="108">
        <f t="shared" si="64"/>
        <v>1</v>
      </c>
      <c r="AO48" s="108">
        <f t="shared" si="64"/>
        <v>12</v>
      </c>
      <c r="AP48" s="108">
        <f t="shared" si="64"/>
        <v>11</v>
      </c>
      <c r="AQ48" s="108">
        <f t="shared" si="64"/>
        <v>24</v>
      </c>
      <c r="AR48" s="108">
        <f t="shared" si="64"/>
        <v>939</v>
      </c>
      <c r="AS48" s="108">
        <f t="shared" si="64"/>
        <v>79</v>
      </c>
      <c r="AT48" s="108">
        <f t="shared" si="64"/>
        <v>78</v>
      </c>
      <c r="AU48" s="108">
        <f t="shared" si="64"/>
        <v>388</v>
      </c>
      <c r="AV48" s="108">
        <f t="shared" si="64"/>
        <v>33</v>
      </c>
      <c r="AW48" s="355">
        <f t="shared" si="44"/>
        <v>0</v>
      </c>
      <c r="AX48" s="401">
        <f t="shared" si="3"/>
        <v>1893</v>
      </c>
      <c r="AY48" s="400">
        <f t="shared" si="4"/>
        <v>376</v>
      </c>
      <c r="AZ48" s="400">
        <f t="shared" si="5"/>
        <v>187</v>
      </c>
      <c r="BA48" s="400">
        <f t="shared" si="6"/>
        <v>346</v>
      </c>
      <c r="BB48" s="400">
        <f t="shared" si="7"/>
        <v>688</v>
      </c>
      <c r="BC48" s="402">
        <f t="shared" si="8"/>
        <v>296</v>
      </c>
    </row>
    <row r="49" spans="1:55" ht="16.2" hidden="1" thickBot="1">
      <c r="A49" s="75"/>
      <c r="B49" s="64"/>
      <c r="C49" s="81"/>
      <c r="D49" s="82">
        <f t="shared" ref="D49:AR49" si="65">SUM(D43:D48)</f>
        <v>1</v>
      </c>
      <c r="E49" s="83">
        <f t="shared" si="65"/>
        <v>11133</v>
      </c>
      <c r="F49" s="83">
        <f t="shared" si="65"/>
        <v>138</v>
      </c>
      <c r="G49" s="83">
        <f t="shared" si="65"/>
        <v>162</v>
      </c>
      <c r="H49" s="83">
        <f t="shared" si="65"/>
        <v>163</v>
      </c>
      <c r="I49" s="83">
        <f t="shared" si="65"/>
        <v>172</v>
      </c>
      <c r="J49" s="83">
        <f t="shared" si="65"/>
        <v>164</v>
      </c>
      <c r="K49" s="83">
        <f t="shared" si="65"/>
        <v>207</v>
      </c>
      <c r="L49" s="83">
        <f t="shared" si="65"/>
        <v>203</v>
      </c>
      <c r="M49" s="83">
        <f t="shared" si="65"/>
        <v>196</v>
      </c>
      <c r="N49" s="83">
        <f t="shared" si="65"/>
        <v>202</v>
      </c>
      <c r="O49" s="83">
        <f t="shared" si="65"/>
        <v>196</v>
      </c>
      <c r="P49" s="83">
        <f t="shared" si="65"/>
        <v>184</v>
      </c>
      <c r="Q49" s="83">
        <f t="shared" si="65"/>
        <v>228</v>
      </c>
      <c r="R49" s="83">
        <f t="shared" si="65"/>
        <v>194</v>
      </c>
      <c r="S49" s="83">
        <f t="shared" si="65"/>
        <v>182</v>
      </c>
      <c r="T49" s="83">
        <f t="shared" si="65"/>
        <v>181</v>
      </c>
      <c r="U49" s="83">
        <f t="shared" si="65"/>
        <v>174</v>
      </c>
      <c r="V49" s="83">
        <f t="shared" si="65"/>
        <v>191</v>
      </c>
      <c r="W49" s="83">
        <f t="shared" si="65"/>
        <v>175</v>
      </c>
      <c r="X49" s="83">
        <f t="shared" si="65"/>
        <v>195</v>
      </c>
      <c r="Y49" s="83">
        <f t="shared" si="65"/>
        <v>199</v>
      </c>
      <c r="Z49" s="83">
        <f t="shared" si="65"/>
        <v>820</v>
      </c>
      <c r="AA49" s="83">
        <f t="shared" si="65"/>
        <v>825</v>
      </c>
      <c r="AB49" s="83">
        <f t="shared" si="65"/>
        <v>749</v>
      </c>
      <c r="AC49" s="83">
        <f t="shared" si="65"/>
        <v>747</v>
      </c>
      <c r="AD49" s="83">
        <f t="shared" si="65"/>
        <v>734</v>
      </c>
      <c r="AE49" s="83">
        <f t="shared" si="65"/>
        <v>692</v>
      </c>
      <c r="AF49" s="83">
        <f t="shared" si="65"/>
        <v>601</v>
      </c>
      <c r="AG49" s="83">
        <f t="shared" si="65"/>
        <v>525</v>
      </c>
      <c r="AH49" s="83">
        <f t="shared" si="65"/>
        <v>474</v>
      </c>
      <c r="AI49" s="83">
        <f t="shared" si="65"/>
        <v>448</v>
      </c>
      <c r="AJ49" s="83">
        <f t="shared" si="65"/>
        <v>311</v>
      </c>
      <c r="AK49" s="83">
        <f t="shared" si="65"/>
        <v>204</v>
      </c>
      <c r="AL49" s="83">
        <f t="shared" ref="AL49" si="66">SUM(AL43:AL48)</f>
        <v>150</v>
      </c>
      <c r="AM49" s="83">
        <f t="shared" si="65"/>
        <v>147</v>
      </c>
      <c r="AN49" s="83">
        <f t="shared" si="65"/>
        <v>8</v>
      </c>
      <c r="AO49" s="83">
        <f t="shared" si="65"/>
        <v>68</v>
      </c>
      <c r="AP49" s="83">
        <f t="shared" si="65"/>
        <v>66</v>
      </c>
      <c r="AQ49" s="83">
        <f>SUM(AQ43:AQ48)</f>
        <v>142</v>
      </c>
      <c r="AR49" s="83">
        <f t="shared" si="65"/>
        <v>5523</v>
      </c>
      <c r="AS49" s="93">
        <f t="shared" ref="AS49:AV49" si="67">AS42-SUM(AS43:AS48)</f>
        <v>0</v>
      </c>
      <c r="AT49" s="93">
        <f t="shared" si="67"/>
        <v>0</v>
      </c>
      <c r="AU49" s="93">
        <f t="shared" si="67"/>
        <v>0</v>
      </c>
      <c r="AV49" s="93">
        <f t="shared" si="67"/>
        <v>0</v>
      </c>
      <c r="AW49" s="355">
        <f t="shared" si="44"/>
        <v>0</v>
      </c>
      <c r="AX49" s="401">
        <f t="shared" si="3"/>
        <v>11133</v>
      </c>
      <c r="AY49" s="400">
        <f t="shared" si="4"/>
        <v>2215</v>
      </c>
      <c r="AZ49" s="400">
        <f t="shared" si="5"/>
        <v>1097</v>
      </c>
      <c r="BA49" s="400">
        <f t="shared" si="6"/>
        <v>2039</v>
      </c>
      <c r="BB49" s="400">
        <f t="shared" si="7"/>
        <v>4048</v>
      </c>
      <c r="BC49" s="402">
        <f t="shared" si="8"/>
        <v>1734</v>
      </c>
    </row>
    <row r="50" spans="1:55" ht="16.2" hidden="1" thickBot="1">
      <c r="A50" s="75"/>
      <c r="B50" s="71"/>
      <c r="C50" s="77"/>
      <c r="D50" s="47"/>
      <c r="E50" s="201"/>
      <c r="F50" s="109">
        <f t="shared" ref="F50:AV50" si="68">+F51*100/$E$51</f>
        <v>1.7191743617599131</v>
      </c>
      <c r="G50" s="110">
        <f t="shared" si="68"/>
        <v>2.0613796849538293</v>
      </c>
      <c r="H50" s="110">
        <f t="shared" si="68"/>
        <v>1.9255839217816404</v>
      </c>
      <c r="I50" s="110">
        <f t="shared" si="68"/>
        <v>1.9445953286257469</v>
      </c>
      <c r="J50" s="110">
        <f t="shared" si="68"/>
        <v>2.0097772949483974</v>
      </c>
      <c r="K50" s="109">
        <f t="shared" si="68"/>
        <v>1.9934818033677348</v>
      </c>
      <c r="L50" s="109">
        <f t="shared" si="68"/>
        <v>1.7137425312330254</v>
      </c>
      <c r="M50" s="109">
        <f t="shared" si="68"/>
        <v>1.857686040195546</v>
      </c>
      <c r="N50" s="109">
        <f t="shared" si="68"/>
        <v>1.9255839217816404</v>
      </c>
      <c r="O50" s="109">
        <f t="shared" si="68"/>
        <v>1.770776751765345</v>
      </c>
      <c r="P50" s="109">
        <f t="shared" si="68"/>
        <v>1.9065725149375339</v>
      </c>
      <c r="Q50" s="109">
        <f t="shared" si="68"/>
        <v>1.8957088538837588</v>
      </c>
      <c r="R50" s="109">
        <f t="shared" si="68"/>
        <v>1.7191743617599131</v>
      </c>
      <c r="S50" s="109">
        <f t="shared" si="68"/>
        <v>1.6865833785985878</v>
      </c>
      <c r="T50" s="109">
        <f t="shared" si="68"/>
        <v>1.6730038022813689</v>
      </c>
      <c r="U50" s="109">
        <f t="shared" si="68"/>
        <v>1.732753938077132</v>
      </c>
      <c r="V50" s="109">
        <f t="shared" si="68"/>
        <v>1.8522542096686583</v>
      </c>
      <c r="W50" s="109">
        <f t="shared" si="68"/>
        <v>1.8142313959804455</v>
      </c>
      <c r="X50" s="109">
        <f t="shared" si="68"/>
        <v>1.5915263443780554</v>
      </c>
      <c r="Y50" s="109">
        <f t="shared" si="68"/>
        <v>1.6295491580662684</v>
      </c>
      <c r="Z50" s="110">
        <f t="shared" si="68"/>
        <v>7.914177077675177</v>
      </c>
      <c r="AA50" s="110">
        <f t="shared" si="68"/>
        <v>8.253666485605649</v>
      </c>
      <c r="AB50" s="110">
        <f t="shared" si="68"/>
        <v>7.1156979902227047</v>
      </c>
      <c r="AC50" s="110">
        <f t="shared" si="68"/>
        <v>6.5480717001629545</v>
      </c>
      <c r="AD50" s="110">
        <f t="shared" si="68"/>
        <v>6.0456273764258555</v>
      </c>
      <c r="AE50" s="110">
        <f t="shared" si="68"/>
        <v>5.7631721890277019</v>
      </c>
      <c r="AF50" s="110">
        <f t="shared" si="68"/>
        <v>5.2254209668658333</v>
      </c>
      <c r="AG50" s="110">
        <f t="shared" si="68"/>
        <v>4.3536121673003798</v>
      </c>
      <c r="AH50" s="110">
        <f t="shared" si="68"/>
        <v>3.6474741988049972</v>
      </c>
      <c r="AI50" s="110">
        <f t="shared" si="68"/>
        <v>3.0961434003259098</v>
      </c>
      <c r="AJ50" s="110">
        <f t="shared" si="68"/>
        <v>2.0749592612710481</v>
      </c>
      <c r="AK50" s="110">
        <f t="shared" si="68"/>
        <v>1.6023900054318305</v>
      </c>
      <c r="AL50" s="110">
        <f t="shared" si="68"/>
        <v>0.92341118957088542</v>
      </c>
      <c r="AM50" s="111">
        <f t="shared" si="68"/>
        <v>1.0130363932645301</v>
      </c>
      <c r="AN50" s="113">
        <f t="shared" si="68"/>
        <v>0.12493210211841391</v>
      </c>
      <c r="AO50" s="113">
        <f t="shared" si="68"/>
        <v>0.87180879956545354</v>
      </c>
      <c r="AP50" s="113">
        <f t="shared" si="68"/>
        <v>1.1135252580119501</v>
      </c>
      <c r="AQ50" s="112">
        <f>+AQ51*100/$E$51</f>
        <v>2.1021184139054863</v>
      </c>
      <c r="AR50" s="113">
        <f t="shared" si="68"/>
        <v>51.121673003802279</v>
      </c>
      <c r="AS50" s="113">
        <f t="shared" si="68"/>
        <v>4.2015209125475286</v>
      </c>
      <c r="AT50" s="112">
        <f t="shared" si="68"/>
        <v>4.2042368278109725</v>
      </c>
      <c r="AU50" s="112">
        <f t="shared" si="68"/>
        <v>21.271048343291689</v>
      </c>
      <c r="AV50" s="112">
        <f t="shared" si="68"/>
        <v>3.0608365019011408</v>
      </c>
      <c r="AW50" s="355">
        <f t="shared" si="44"/>
        <v>-100</v>
      </c>
      <c r="AX50" s="401">
        <f t="shared" si="3"/>
        <v>0</v>
      </c>
      <c r="AY50" s="400">
        <f t="shared" si="4"/>
        <v>22.724063009234111</v>
      </c>
      <c r="AZ50" s="400">
        <f t="shared" si="5"/>
        <v>10.478001086366106</v>
      </c>
      <c r="BA50" s="400">
        <f t="shared" si="6"/>
        <v>19.388919065725148</v>
      </c>
      <c r="BB50" s="400">
        <f t="shared" si="7"/>
        <v>35.051602390005428</v>
      </c>
      <c r="BC50" s="402">
        <f t="shared" si="8"/>
        <v>12.3574144486692</v>
      </c>
    </row>
    <row r="51" spans="1:55" ht="15.6">
      <c r="A51" s="114">
        <v>4</v>
      </c>
      <c r="B51" s="80"/>
      <c r="C51" s="359" t="s">
        <v>85</v>
      </c>
      <c r="D51" s="335">
        <v>1</v>
      </c>
      <c r="E51" s="299">
        <v>36820</v>
      </c>
      <c r="F51" s="115">
        <v>633</v>
      </c>
      <c r="G51" s="116">
        <v>759</v>
      </c>
      <c r="H51" s="116">
        <v>709</v>
      </c>
      <c r="I51" s="116">
        <v>716</v>
      </c>
      <c r="J51" s="116">
        <v>740</v>
      </c>
      <c r="K51" s="116">
        <v>734</v>
      </c>
      <c r="L51" s="116">
        <v>631</v>
      </c>
      <c r="M51" s="116">
        <v>684</v>
      </c>
      <c r="N51" s="116">
        <v>709</v>
      </c>
      <c r="O51" s="116">
        <v>652</v>
      </c>
      <c r="P51" s="116">
        <v>702</v>
      </c>
      <c r="Q51" s="116">
        <v>698</v>
      </c>
      <c r="R51" s="116">
        <v>633</v>
      </c>
      <c r="S51" s="116">
        <v>621</v>
      </c>
      <c r="T51" s="116">
        <v>616</v>
      </c>
      <c r="U51" s="116">
        <v>638</v>
      </c>
      <c r="V51" s="116">
        <v>682</v>
      </c>
      <c r="W51" s="116">
        <v>668</v>
      </c>
      <c r="X51" s="116">
        <v>586</v>
      </c>
      <c r="Y51" s="116">
        <v>600</v>
      </c>
      <c r="Z51" s="116">
        <v>2914</v>
      </c>
      <c r="AA51" s="116">
        <v>3039</v>
      </c>
      <c r="AB51" s="116">
        <v>2620</v>
      </c>
      <c r="AC51" s="116">
        <v>2411</v>
      </c>
      <c r="AD51" s="116">
        <v>2226</v>
      </c>
      <c r="AE51" s="116">
        <v>2122</v>
      </c>
      <c r="AF51" s="116">
        <v>1924</v>
      </c>
      <c r="AG51" s="116">
        <v>1603</v>
      </c>
      <c r="AH51" s="116">
        <v>1343</v>
      </c>
      <c r="AI51" s="116">
        <v>1140</v>
      </c>
      <c r="AJ51" s="116">
        <v>764</v>
      </c>
      <c r="AK51" s="116">
        <v>590</v>
      </c>
      <c r="AL51" s="346">
        <v>340</v>
      </c>
      <c r="AM51" s="117">
        <v>373</v>
      </c>
      <c r="AN51" s="119">
        <v>46</v>
      </c>
      <c r="AO51" s="119">
        <v>321</v>
      </c>
      <c r="AP51" s="119">
        <v>410</v>
      </c>
      <c r="AQ51" s="118">
        <v>774</v>
      </c>
      <c r="AR51" s="118">
        <v>18823</v>
      </c>
      <c r="AS51" s="118">
        <v>1547</v>
      </c>
      <c r="AT51" s="118">
        <v>1548</v>
      </c>
      <c r="AU51" s="118">
        <v>7832</v>
      </c>
      <c r="AV51" s="118">
        <v>1127</v>
      </c>
      <c r="AW51" s="355"/>
      <c r="AX51" s="52">
        <f t="shared" si="3"/>
        <v>36820</v>
      </c>
      <c r="AY51" s="210">
        <f t="shared" si="4"/>
        <v>8367</v>
      </c>
      <c r="AZ51" s="210">
        <f t="shared" si="5"/>
        <v>3858</v>
      </c>
      <c r="BA51" s="210">
        <f t="shared" si="6"/>
        <v>7139</v>
      </c>
      <c r="BB51" s="210">
        <f t="shared" si="7"/>
        <v>12906</v>
      </c>
      <c r="BC51" s="403">
        <f t="shared" si="8"/>
        <v>4550</v>
      </c>
    </row>
    <row r="52" spans="1:55" ht="15.6">
      <c r="A52" s="75">
        <v>1</v>
      </c>
      <c r="B52" s="76" t="s">
        <v>86</v>
      </c>
      <c r="C52" s="361" t="s">
        <v>87</v>
      </c>
      <c r="D52" s="362">
        <v>0.82</v>
      </c>
      <c r="E52" s="363">
        <f>ROUND($E$51*D52,0)</f>
        <v>30192</v>
      </c>
      <c r="F52" s="79">
        <f>ROUND($E$52*F50/100,0)</f>
        <v>519</v>
      </c>
      <c r="G52" s="79">
        <f>ROUND($E$52*G50/100,0)+1</f>
        <v>623</v>
      </c>
      <c r="H52" s="79">
        <f>ROUND($E$52*H50/100,0)+1</f>
        <v>582</v>
      </c>
      <c r="I52" s="79">
        <f t="shared" ref="I52:AV52" si="69">ROUND($E$52*I50/100,0)</f>
        <v>587</v>
      </c>
      <c r="J52" s="79">
        <f t="shared" si="69"/>
        <v>607</v>
      </c>
      <c r="K52" s="79">
        <f t="shared" si="69"/>
        <v>602</v>
      </c>
      <c r="L52" s="79">
        <f t="shared" si="69"/>
        <v>517</v>
      </c>
      <c r="M52" s="79">
        <f t="shared" si="69"/>
        <v>561</v>
      </c>
      <c r="N52" s="79">
        <f t="shared" si="69"/>
        <v>581</v>
      </c>
      <c r="O52" s="79">
        <f t="shared" si="69"/>
        <v>535</v>
      </c>
      <c r="P52" s="79">
        <f t="shared" si="69"/>
        <v>576</v>
      </c>
      <c r="Q52" s="79">
        <f t="shared" si="69"/>
        <v>572</v>
      </c>
      <c r="R52" s="79">
        <f t="shared" si="69"/>
        <v>519</v>
      </c>
      <c r="S52" s="79">
        <f t="shared" si="69"/>
        <v>509</v>
      </c>
      <c r="T52" s="79">
        <f t="shared" si="69"/>
        <v>505</v>
      </c>
      <c r="U52" s="79">
        <f t="shared" si="69"/>
        <v>523</v>
      </c>
      <c r="V52" s="79">
        <f t="shared" si="69"/>
        <v>559</v>
      </c>
      <c r="W52" s="79">
        <f t="shared" si="69"/>
        <v>548</v>
      </c>
      <c r="X52" s="79">
        <f t="shared" si="69"/>
        <v>481</v>
      </c>
      <c r="Y52" s="79">
        <f t="shared" si="69"/>
        <v>492</v>
      </c>
      <c r="Z52" s="79">
        <f t="shared" si="69"/>
        <v>2389</v>
      </c>
      <c r="AA52" s="79">
        <f t="shared" si="69"/>
        <v>2492</v>
      </c>
      <c r="AB52" s="79">
        <f t="shared" si="69"/>
        <v>2148</v>
      </c>
      <c r="AC52" s="79">
        <f>ROUND($E$52*AC50/100,0)+1</f>
        <v>1978</v>
      </c>
      <c r="AD52" s="79">
        <f t="shared" si="69"/>
        <v>1825</v>
      </c>
      <c r="AE52" s="79">
        <f t="shared" si="69"/>
        <v>1740</v>
      </c>
      <c r="AF52" s="79">
        <f>ROUND($E$52*AF50/100,0)-1</f>
        <v>1577</v>
      </c>
      <c r="AG52" s="79">
        <f>ROUND($E$52*AG50/100,0)+1</f>
        <v>1315</v>
      </c>
      <c r="AH52" s="79">
        <f t="shared" si="69"/>
        <v>1101</v>
      </c>
      <c r="AI52" s="79">
        <f t="shared" si="69"/>
        <v>935</v>
      </c>
      <c r="AJ52" s="79">
        <f t="shared" si="69"/>
        <v>626</v>
      </c>
      <c r="AK52" s="79">
        <f>ROUND($E$52*AK50/100,0)-1</f>
        <v>483</v>
      </c>
      <c r="AL52" s="79">
        <f t="shared" si="69"/>
        <v>279</v>
      </c>
      <c r="AM52" s="79">
        <f t="shared" si="69"/>
        <v>306</v>
      </c>
      <c r="AN52" s="79">
        <f t="shared" si="69"/>
        <v>38</v>
      </c>
      <c r="AO52" s="79">
        <f t="shared" si="69"/>
        <v>263</v>
      </c>
      <c r="AP52" s="79">
        <f>ROUND($E$52*AP50/100,0)+1</f>
        <v>337</v>
      </c>
      <c r="AQ52" s="79">
        <f t="shared" si="69"/>
        <v>635</v>
      </c>
      <c r="AR52" s="79">
        <f t="shared" si="69"/>
        <v>15435</v>
      </c>
      <c r="AS52" s="79">
        <f t="shared" si="69"/>
        <v>1269</v>
      </c>
      <c r="AT52" s="79">
        <f>ROUND($E$52*AT50/100,0)+1</f>
        <v>1270</v>
      </c>
      <c r="AU52" s="79">
        <f>ROUND($E$52*AU50/100,0)+1</f>
        <v>6423</v>
      </c>
      <c r="AV52" s="79">
        <f t="shared" si="69"/>
        <v>924</v>
      </c>
      <c r="AW52" s="355">
        <f>E52-SUM(F52:AM52)</f>
        <v>0</v>
      </c>
      <c r="AX52" s="401">
        <f t="shared" si="3"/>
        <v>30192</v>
      </c>
      <c r="AY52" s="400">
        <f t="shared" si="4"/>
        <v>6862</v>
      </c>
      <c r="AZ52" s="400">
        <f t="shared" si="5"/>
        <v>3163</v>
      </c>
      <c r="BA52" s="400">
        <f t="shared" si="6"/>
        <v>5854</v>
      </c>
      <c r="BB52" s="400">
        <f t="shared" si="7"/>
        <v>10583</v>
      </c>
      <c r="BC52" s="402">
        <f t="shared" si="8"/>
        <v>3730</v>
      </c>
    </row>
    <row r="53" spans="1:55" ht="15.6">
      <c r="A53" s="75">
        <f>1+A52</f>
        <v>2</v>
      </c>
      <c r="B53" s="76" t="s">
        <v>88</v>
      </c>
      <c r="C53" s="361" t="s">
        <v>89</v>
      </c>
      <c r="D53" s="362">
        <v>0.11</v>
      </c>
      <c r="E53" s="363">
        <f>ROUND($E$51*D53,0)</f>
        <v>4050</v>
      </c>
      <c r="F53" s="79">
        <f t="shared" ref="F53" si="70">ROUND($E$53*F50/100,0)</f>
        <v>70</v>
      </c>
      <c r="G53" s="79">
        <f t="shared" ref="G53:AV53" si="71">ROUND($E$53*G50/100,0)</f>
        <v>83</v>
      </c>
      <c r="H53" s="79">
        <f t="shared" si="71"/>
        <v>78</v>
      </c>
      <c r="I53" s="79">
        <f t="shared" si="71"/>
        <v>79</v>
      </c>
      <c r="J53" s="79">
        <f t="shared" si="71"/>
        <v>81</v>
      </c>
      <c r="K53" s="79">
        <f t="shared" si="71"/>
        <v>81</v>
      </c>
      <c r="L53" s="79">
        <f t="shared" si="71"/>
        <v>69</v>
      </c>
      <c r="M53" s="79">
        <f t="shared" si="71"/>
        <v>75</v>
      </c>
      <c r="N53" s="79">
        <f>ROUND($E$53*N50/100,0)+1</f>
        <v>79</v>
      </c>
      <c r="O53" s="79">
        <f t="shared" si="71"/>
        <v>72</v>
      </c>
      <c r="P53" s="79">
        <f t="shared" si="71"/>
        <v>77</v>
      </c>
      <c r="Q53" s="79">
        <f t="shared" si="71"/>
        <v>77</v>
      </c>
      <c r="R53" s="79">
        <f t="shared" si="71"/>
        <v>70</v>
      </c>
      <c r="S53" s="79">
        <f t="shared" si="71"/>
        <v>68</v>
      </c>
      <c r="T53" s="79">
        <f t="shared" si="71"/>
        <v>68</v>
      </c>
      <c r="U53" s="79">
        <f t="shared" si="71"/>
        <v>70</v>
      </c>
      <c r="V53" s="79">
        <f>ROUND($E$53*V50/100,0)+1</f>
        <v>76</v>
      </c>
      <c r="W53" s="79">
        <f t="shared" si="71"/>
        <v>73</v>
      </c>
      <c r="X53" s="79">
        <f t="shared" si="71"/>
        <v>64</v>
      </c>
      <c r="Y53" s="79">
        <f t="shared" si="71"/>
        <v>66</v>
      </c>
      <c r="Z53" s="79">
        <f t="shared" si="71"/>
        <v>321</v>
      </c>
      <c r="AA53" s="79">
        <f t="shared" si="71"/>
        <v>334</v>
      </c>
      <c r="AB53" s="79">
        <f t="shared" si="71"/>
        <v>288</v>
      </c>
      <c r="AC53" s="79">
        <f t="shared" si="71"/>
        <v>265</v>
      </c>
      <c r="AD53" s="79">
        <f t="shared" si="71"/>
        <v>245</v>
      </c>
      <c r="AE53" s="79">
        <f t="shared" si="71"/>
        <v>233</v>
      </c>
      <c r="AF53" s="79">
        <f t="shared" si="71"/>
        <v>212</v>
      </c>
      <c r="AG53" s="79">
        <f t="shared" si="71"/>
        <v>176</v>
      </c>
      <c r="AH53" s="79">
        <f t="shared" si="71"/>
        <v>148</v>
      </c>
      <c r="AI53" s="79">
        <f t="shared" si="71"/>
        <v>125</v>
      </c>
      <c r="AJ53" s="79">
        <f t="shared" si="71"/>
        <v>84</v>
      </c>
      <c r="AK53" s="79">
        <f t="shared" si="71"/>
        <v>65</v>
      </c>
      <c r="AL53" s="79">
        <f t="shared" si="71"/>
        <v>37</v>
      </c>
      <c r="AM53" s="79">
        <f t="shared" si="71"/>
        <v>41</v>
      </c>
      <c r="AN53" s="79">
        <f t="shared" si="71"/>
        <v>5</v>
      </c>
      <c r="AO53" s="79">
        <f t="shared" si="71"/>
        <v>35</v>
      </c>
      <c r="AP53" s="79">
        <f t="shared" si="71"/>
        <v>45</v>
      </c>
      <c r="AQ53" s="79">
        <f t="shared" si="71"/>
        <v>85</v>
      </c>
      <c r="AR53" s="79">
        <f t="shared" si="71"/>
        <v>2070</v>
      </c>
      <c r="AS53" s="79">
        <f t="shared" si="71"/>
        <v>170</v>
      </c>
      <c r="AT53" s="79">
        <f t="shared" si="71"/>
        <v>170</v>
      </c>
      <c r="AU53" s="79">
        <f t="shared" si="71"/>
        <v>861</v>
      </c>
      <c r="AV53" s="79">
        <f t="shared" si="71"/>
        <v>124</v>
      </c>
      <c r="AW53" s="355">
        <f>E53-SUM(F53:AM53)</f>
        <v>0</v>
      </c>
      <c r="AX53" s="401">
        <f t="shared" si="3"/>
        <v>4050</v>
      </c>
      <c r="AY53" s="400">
        <f t="shared" si="4"/>
        <v>921</v>
      </c>
      <c r="AZ53" s="400">
        <f t="shared" si="5"/>
        <v>425</v>
      </c>
      <c r="BA53" s="400">
        <f t="shared" si="6"/>
        <v>785</v>
      </c>
      <c r="BB53" s="400">
        <f t="shared" si="7"/>
        <v>1419</v>
      </c>
      <c r="BC53" s="402">
        <f t="shared" si="8"/>
        <v>500</v>
      </c>
    </row>
    <row r="54" spans="1:55" ht="15.6">
      <c r="A54" s="75">
        <f>1+A53</f>
        <v>3</v>
      </c>
      <c r="B54" s="76" t="s">
        <v>90</v>
      </c>
      <c r="C54" s="361" t="s">
        <v>91</v>
      </c>
      <c r="D54" s="362">
        <v>0.04</v>
      </c>
      <c r="E54" s="363">
        <f>ROUND($E$51*D54,0)</f>
        <v>1473</v>
      </c>
      <c r="F54" s="79">
        <f t="shared" ref="F54" si="72">ROUND($E$54*F50/100,0)</f>
        <v>25</v>
      </c>
      <c r="G54" s="79">
        <f t="shared" ref="G54:AV54" si="73">ROUND($E$54*G50/100,0)</f>
        <v>30</v>
      </c>
      <c r="H54" s="79">
        <f>ROUND($E$54*H50/100,0)</f>
        <v>28</v>
      </c>
      <c r="I54" s="79">
        <f t="shared" si="73"/>
        <v>29</v>
      </c>
      <c r="J54" s="79">
        <f t="shared" si="73"/>
        <v>30</v>
      </c>
      <c r="K54" s="79">
        <f t="shared" si="73"/>
        <v>29</v>
      </c>
      <c r="L54" s="79">
        <f t="shared" si="73"/>
        <v>25</v>
      </c>
      <c r="M54" s="79">
        <f t="shared" si="73"/>
        <v>27</v>
      </c>
      <c r="N54" s="79">
        <f t="shared" si="73"/>
        <v>28</v>
      </c>
      <c r="O54" s="79">
        <f>ROUND($E$54*O50/100,0)-1</f>
        <v>25</v>
      </c>
      <c r="P54" s="79">
        <f t="shared" si="73"/>
        <v>28</v>
      </c>
      <c r="Q54" s="79">
        <f t="shared" si="73"/>
        <v>28</v>
      </c>
      <c r="R54" s="79">
        <f t="shared" si="73"/>
        <v>25</v>
      </c>
      <c r="S54" s="79">
        <f t="shared" si="73"/>
        <v>25</v>
      </c>
      <c r="T54" s="79">
        <f t="shared" si="73"/>
        <v>25</v>
      </c>
      <c r="U54" s="79">
        <f t="shared" si="73"/>
        <v>26</v>
      </c>
      <c r="V54" s="79">
        <f t="shared" si="73"/>
        <v>27</v>
      </c>
      <c r="W54" s="79">
        <f t="shared" si="73"/>
        <v>27</v>
      </c>
      <c r="X54" s="79">
        <f t="shared" si="73"/>
        <v>23</v>
      </c>
      <c r="Y54" s="79">
        <f t="shared" si="73"/>
        <v>24</v>
      </c>
      <c r="Z54" s="79">
        <f t="shared" si="73"/>
        <v>117</v>
      </c>
      <c r="AA54" s="79">
        <f t="shared" si="73"/>
        <v>122</v>
      </c>
      <c r="AB54" s="79">
        <f t="shared" si="73"/>
        <v>105</v>
      </c>
      <c r="AC54" s="79">
        <f t="shared" si="73"/>
        <v>96</v>
      </c>
      <c r="AD54" s="79">
        <f t="shared" si="73"/>
        <v>89</v>
      </c>
      <c r="AE54" s="79">
        <f t="shared" si="73"/>
        <v>85</v>
      </c>
      <c r="AF54" s="79">
        <f t="shared" si="73"/>
        <v>77</v>
      </c>
      <c r="AG54" s="79">
        <f t="shared" si="73"/>
        <v>64</v>
      </c>
      <c r="AH54" s="79">
        <f t="shared" si="73"/>
        <v>54</v>
      </c>
      <c r="AI54" s="79">
        <f t="shared" si="73"/>
        <v>46</v>
      </c>
      <c r="AJ54" s="79">
        <f t="shared" si="73"/>
        <v>31</v>
      </c>
      <c r="AK54" s="79">
        <f t="shared" si="73"/>
        <v>24</v>
      </c>
      <c r="AL54" s="79">
        <f t="shared" si="73"/>
        <v>14</v>
      </c>
      <c r="AM54" s="79">
        <f t="shared" si="73"/>
        <v>15</v>
      </c>
      <c r="AN54" s="79">
        <f t="shared" si="73"/>
        <v>2</v>
      </c>
      <c r="AO54" s="79">
        <f t="shared" si="73"/>
        <v>13</v>
      </c>
      <c r="AP54" s="79">
        <f t="shared" si="73"/>
        <v>16</v>
      </c>
      <c r="AQ54" s="79">
        <f t="shared" si="73"/>
        <v>31</v>
      </c>
      <c r="AR54" s="79">
        <f t="shared" si="73"/>
        <v>753</v>
      </c>
      <c r="AS54" s="79">
        <f t="shared" si="73"/>
        <v>62</v>
      </c>
      <c r="AT54" s="79">
        <f t="shared" si="73"/>
        <v>62</v>
      </c>
      <c r="AU54" s="79">
        <f t="shared" si="73"/>
        <v>313</v>
      </c>
      <c r="AV54" s="79">
        <f t="shared" si="73"/>
        <v>45</v>
      </c>
      <c r="AW54" s="355">
        <f>E54-SUM(F54:AM54)</f>
        <v>0</v>
      </c>
      <c r="AX54" s="401">
        <f t="shared" si="3"/>
        <v>1473</v>
      </c>
      <c r="AY54" s="400">
        <f t="shared" si="4"/>
        <v>332</v>
      </c>
      <c r="AZ54" s="400">
        <f t="shared" si="5"/>
        <v>155</v>
      </c>
      <c r="BA54" s="400">
        <f t="shared" si="6"/>
        <v>286</v>
      </c>
      <c r="BB54" s="400">
        <f t="shared" si="7"/>
        <v>516</v>
      </c>
      <c r="BC54" s="402">
        <f t="shared" si="8"/>
        <v>184</v>
      </c>
    </row>
    <row r="55" spans="1:55" ht="16.2" thickBot="1">
      <c r="A55" s="105">
        <f>1+A54</f>
        <v>4</v>
      </c>
      <c r="B55" s="120" t="s">
        <v>92</v>
      </c>
      <c r="C55" s="364" t="s">
        <v>93</v>
      </c>
      <c r="D55" s="365">
        <v>0.03</v>
      </c>
      <c r="E55" s="366">
        <f>ROUND($E$51*D55,0)</f>
        <v>1105</v>
      </c>
      <c r="F55" s="108">
        <f t="shared" ref="F55" si="74">ROUND($E$55*F50/100,0)</f>
        <v>19</v>
      </c>
      <c r="G55" s="108">
        <f t="shared" ref="G55:AV55" si="75">ROUND($E$55*G50/100,0)</f>
        <v>23</v>
      </c>
      <c r="H55" s="108">
        <f t="shared" si="75"/>
        <v>21</v>
      </c>
      <c r="I55" s="108">
        <f t="shared" si="75"/>
        <v>21</v>
      </c>
      <c r="J55" s="108">
        <f t="shared" si="75"/>
        <v>22</v>
      </c>
      <c r="K55" s="108">
        <f t="shared" si="75"/>
        <v>22</v>
      </c>
      <c r="L55" s="108">
        <f>ROUND($E$55*L50/100,0)+1</f>
        <v>20</v>
      </c>
      <c r="M55" s="108">
        <f t="shared" si="75"/>
        <v>21</v>
      </c>
      <c r="N55" s="108">
        <f t="shared" si="75"/>
        <v>21</v>
      </c>
      <c r="O55" s="108">
        <f t="shared" si="75"/>
        <v>20</v>
      </c>
      <c r="P55" s="108">
        <f t="shared" si="75"/>
        <v>21</v>
      </c>
      <c r="Q55" s="108">
        <f t="shared" si="75"/>
        <v>21</v>
      </c>
      <c r="R55" s="108">
        <f t="shared" si="75"/>
        <v>19</v>
      </c>
      <c r="S55" s="108">
        <f t="shared" si="75"/>
        <v>19</v>
      </c>
      <c r="T55" s="108">
        <f t="shared" si="75"/>
        <v>18</v>
      </c>
      <c r="U55" s="108">
        <f t="shared" si="75"/>
        <v>19</v>
      </c>
      <c r="V55" s="108">
        <f t="shared" si="75"/>
        <v>20</v>
      </c>
      <c r="W55" s="108">
        <f t="shared" si="75"/>
        <v>20</v>
      </c>
      <c r="X55" s="108">
        <f t="shared" si="75"/>
        <v>18</v>
      </c>
      <c r="Y55" s="108">
        <f t="shared" si="75"/>
        <v>18</v>
      </c>
      <c r="Z55" s="108">
        <f t="shared" si="75"/>
        <v>87</v>
      </c>
      <c r="AA55" s="108">
        <f t="shared" si="75"/>
        <v>91</v>
      </c>
      <c r="AB55" s="108">
        <f t="shared" si="75"/>
        <v>79</v>
      </c>
      <c r="AC55" s="108">
        <f t="shared" si="75"/>
        <v>72</v>
      </c>
      <c r="AD55" s="108">
        <f t="shared" si="75"/>
        <v>67</v>
      </c>
      <c r="AE55" s="108">
        <f t="shared" si="75"/>
        <v>64</v>
      </c>
      <c r="AF55" s="108">
        <f t="shared" si="75"/>
        <v>58</v>
      </c>
      <c r="AG55" s="108">
        <f t="shared" si="75"/>
        <v>48</v>
      </c>
      <c r="AH55" s="108">
        <f t="shared" si="75"/>
        <v>40</v>
      </c>
      <c r="AI55" s="108">
        <f t="shared" si="75"/>
        <v>34</v>
      </c>
      <c r="AJ55" s="108">
        <f t="shared" si="75"/>
        <v>23</v>
      </c>
      <c r="AK55" s="108">
        <f t="shared" si="75"/>
        <v>18</v>
      </c>
      <c r="AL55" s="108">
        <f t="shared" si="75"/>
        <v>10</v>
      </c>
      <c r="AM55" s="108">
        <f t="shared" si="75"/>
        <v>11</v>
      </c>
      <c r="AN55" s="108">
        <f t="shared" si="75"/>
        <v>1</v>
      </c>
      <c r="AO55" s="108">
        <f t="shared" si="75"/>
        <v>10</v>
      </c>
      <c r="AP55" s="108">
        <f t="shared" si="75"/>
        <v>12</v>
      </c>
      <c r="AQ55" s="108">
        <f t="shared" si="75"/>
        <v>23</v>
      </c>
      <c r="AR55" s="108">
        <f t="shared" si="75"/>
        <v>565</v>
      </c>
      <c r="AS55" s="108">
        <f t="shared" si="75"/>
        <v>46</v>
      </c>
      <c r="AT55" s="108">
        <f t="shared" si="75"/>
        <v>46</v>
      </c>
      <c r="AU55" s="108">
        <f t="shared" si="75"/>
        <v>235</v>
      </c>
      <c r="AV55" s="108">
        <f t="shared" si="75"/>
        <v>34</v>
      </c>
      <c r="AW55" s="355">
        <f>E55-SUM(F55:AM55)</f>
        <v>0</v>
      </c>
      <c r="AX55" s="401">
        <f t="shared" si="3"/>
        <v>1105</v>
      </c>
      <c r="AY55" s="400">
        <f t="shared" si="4"/>
        <v>252</v>
      </c>
      <c r="AZ55" s="400">
        <f t="shared" si="5"/>
        <v>115</v>
      </c>
      <c r="BA55" s="400">
        <f t="shared" si="6"/>
        <v>214</v>
      </c>
      <c r="BB55" s="400">
        <f t="shared" si="7"/>
        <v>388</v>
      </c>
      <c r="BC55" s="402">
        <f t="shared" si="8"/>
        <v>136</v>
      </c>
    </row>
    <row r="56" spans="1:55" ht="15.6" hidden="1">
      <c r="A56" s="75"/>
      <c r="B56" s="80"/>
      <c r="C56" s="77"/>
      <c r="D56" s="338">
        <f t="shared" ref="D56:E56" si="76">SUM(D52:D55)</f>
        <v>1</v>
      </c>
      <c r="E56" s="83">
        <f t="shared" si="76"/>
        <v>36820</v>
      </c>
      <c r="F56" s="92">
        <f>SUM(F52:F55)-F51</f>
        <v>0</v>
      </c>
      <c r="G56" s="92">
        <f t="shared" ref="G56:AV56" si="77">SUM(G52:G55)-G51</f>
        <v>0</v>
      </c>
      <c r="H56" s="92">
        <f t="shared" si="77"/>
        <v>0</v>
      </c>
      <c r="I56" s="92">
        <f t="shared" si="77"/>
        <v>0</v>
      </c>
      <c r="J56" s="92">
        <f t="shared" si="77"/>
        <v>0</v>
      </c>
      <c r="K56" s="92">
        <f t="shared" si="77"/>
        <v>0</v>
      </c>
      <c r="L56" s="92">
        <f t="shared" si="77"/>
        <v>0</v>
      </c>
      <c r="M56" s="92">
        <f t="shared" si="77"/>
        <v>0</v>
      </c>
      <c r="N56" s="92">
        <f t="shared" si="77"/>
        <v>0</v>
      </c>
      <c r="O56" s="92">
        <f t="shared" si="77"/>
        <v>0</v>
      </c>
      <c r="P56" s="92">
        <f t="shared" si="77"/>
        <v>0</v>
      </c>
      <c r="Q56" s="92">
        <f t="shared" si="77"/>
        <v>0</v>
      </c>
      <c r="R56" s="92">
        <f t="shared" si="77"/>
        <v>0</v>
      </c>
      <c r="S56" s="92">
        <f t="shared" si="77"/>
        <v>0</v>
      </c>
      <c r="T56" s="92">
        <f t="shared" si="77"/>
        <v>0</v>
      </c>
      <c r="U56" s="92">
        <f t="shared" si="77"/>
        <v>0</v>
      </c>
      <c r="V56" s="92">
        <f t="shared" si="77"/>
        <v>0</v>
      </c>
      <c r="W56" s="92">
        <f t="shared" si="77"/>
        <v>0</v>
      </c>
      <c r="X56" s="92">
        <f t="shared" si="77"/>
        <v>0</v>
      </c>
      <c r="Y56" s="92">
        <f t="shared" si="77"/>
        <v>0</v>
      </c>
      <c r="Z56" s="92">
        <f t="shared" si="77"/>
        <v>0</v>
      </c>
      <c r="AA56" s="92">
        <f t="shared" si="77"/>
        <v>0</v>
      </c>
      <c r="AB56" s="92">
        <f t="shared" si="77"/>
        <v>0</v>
      </c>
      <c r="AC56" s="92">
        <f t="shared" si="77"/>
        <v>0</v>
      </c>
      <c r="AD56" s="92">
        <f t="shared" si="77"/>
        <v>0</v>
      </c>
      <c r="AE56" s="92">
        <f t="shared" si="77"/>
        <v>0</v>
      </c>
      <c r="AF56" s="92">
        <f t="shared" si="77"/>
        <v>0</v>
      </c>
      <c r="AG56" s="92">
        <f t="shared" si="77"/>
        <v>0</v>
      </c>
      <c r="AH56" s="92">
        <f t="shared" si="77"/>
        <v>0</v>
      </c>
      <c r="AI56" s="92">
        <f t="shared" si="77"/>
        <v>0</v>
      </c>
      <c r="AJ56" s="92">
        <f t="shared" si="77"/>
        <v>0</v>
      </c>
      <c r="AK56" s="92">
        <f t="shared" si="77"/>
        <v>0</v>
      </c>
      <c r="AL56" s="92">
        <f t="shared" si="77"/>
        <v>0</v>
      </c>
      <c r="AM56" s="92">
        <f t="shared" si="77"/>
        <v>0</v>
      </c>
      <c r="AN56" s="92">
        <f t="shared" si="77"/>
        <v>0</v>
      </c>
      <c r="AO56" s="92">
        <f t="shared" si="77"/>
        <v>0</v>
      </c>
      <c r="AP56" s="92">
        <f t="shared" si="77"/>
        <v>0</v>
      </c>
      <c r="AQ56" s="92">
        <f t="shared" si="77"/>
        <v>0</v>
      </c>
      <c r="AR56" s="92">
        <f t="shared" si="77"/>
        <v>0</v>
      </c>
      <c r="AS56" s="92">
        <f t="shared" si="77"/>
        <v>0</v>
      </c>
      <c r="AT56" s="92">
        <f t="shared" si="77"/>
        <v>0</v>
      </c>
      <c r="AU56" s="92">
        <f t="shared" si="77"/>
        <v>0</v>
      </c>
      <c r="AV56" s="92">
        <f t="shared" si="77"/>
        <v>0</v>
      </c>
      <c r="AW56" s="355">
        <f>E56-SUM(F56:AM56)</f>
        <v>36820</v>
      </c>
      <c r="AX56" s="401">
        <f t="shared" si="3"/>
        <v>36820</v>
      </c>
      <c r="AY56" s="400">
        <f t="shared" si="4"/>
        <v>0</v>
      </c>
      <c r="AZ56" s="400">
        <f t="shared" si="5"/>
        <v>0</v>
      </c>
      <c r="BA56" s="400">
        <f t="shared" si="6"/>
        <v>0</v>
      </c>
      <c r="BB56" s="400">
        <f t="shared" si="7"/>
        <v>0</v>
      </c>
      <c r="BC56" s="402">
        <f t="shared" si="8"/>
        <v>0</v>
      </c>
    </row>
    <row r="57" spans="1:55" ht="15.6" hidden="1">
      <c r="A57" s="54"/>
      <c r="B57" s="80"/>
      <c r="C57" s="77"/>
      <c r="D57" s="323"/>
      <c r="E57" s="201"/>
      <c r="F57" s="85">
        <f t="shared" ref="F57:AV57" si="78">+F58*100/$E$58</f>
        <v>1.4263685427910562</v>
      </c>
      <c r="G57" s="86">
        <f t="shared" si="78"/>
        <v>2.3130300693909023</v>
      </c>
      <c r="H57" s="86">
        <f t="shared" si="78"/>
        <v>1.5034695451040863</v>
      </c>
      <c r="I57" s="86">
        <f t="shared" si="78"/>
        <v>1.002313030069391</v>
      </c>
      <c r="J57" s="86">
        <f t="shared" si="78"/>
        <v>1.1565150346954511</v>
      </c>
      <c r="K57" s="85">
        <f t="shared" si="78"/>
        <v>1.8889745566692366</v>
      </c>
      <c r="L57" s="85">
        <f t="shared" si="78"/>
        <v>0.96376252891287584</v>
      </c>
      <c r="M57" s="85">
        <f t="shared" si="78"/>
        <v>0.84811102544333072</v>
      </c>
      <c r="N57" s="85">
        <f t="shared" si="78"/>
        <v>1.1565150346954511</v>
      </c>
      <c r="O57" s="85">
        <f t="shared" si="78"/>
        <v>1.2721665381649963</v>
      </c>
      <c r="P57" s="85">
        <f t="shared" si="78"/>
        <v>1.5420200462606013</v>
      </c>
      <c r="Q57" s="85">
        <f t="shared" si="78"/>
        <v>1.2336160370084812</v>
      </c>
      <c r="R57" s="85">
        <f t="shared" si="78"/>
        <v>1.5420200462606013</v>
      </c>
      <c r="S57" s="85">
        <f t="shared" si="78"/>
        <v>1.6962220508866614</v>
      </c>
      <c r="T57" s="85">
        <f t="shared" si="78"/>
        <v>1.3878180416345411</v>
      </c>
      <c r="U57" s="85">
        <f t="shared" si="78"/>
        <v>1.5420200462606013</v>
      </c>
      <c r="V57" s="85">
        <f t="shared" si="78"/>
        <v>1.1565150346954511</v>
      </c>
      <c r="W57" s="85">
        <f t="shared" si="78"/>
        <v>1.4263685427910562</v>
      </c>
      <c r="X57" s="85">
        <f t="shared" si="78"/>
        <v>1.040863531225906</v>
      </c>
      <c r="Y57" s="85">
        <f t="shared" si="78"/>
        <v>1.3492675404780261</v>
      </c>
      <c r="Z57" s="86">
        <f t="shared" si="78"/>
        <v>6.5921356977640713</v>
      </c>
      <c r="AA57" s="86">
        <f t="shared" si="78"/>
        <v>6.6692367000771009</v>
      </c>
      <c r="AB57" s="86">
        <f t="shared" si="78"/>
        <v>5.74402467232074</v>
      </c>
      <c r="AC57" s="86">
        <f t="shared" si="78"/>
        <v>6.0524286815728603</v>
      </c>
      <c r="AD57" s="86">
        <f t="shared" si="78"/>
        <v>6.2066306861989204</v>
      </c>
      <c r="AE57" s="86">
        <f t="shared" si="78"/>
        <v>6.6692367000771009</v>
      </c>
      <c r="AF57" s="86">
        <f t="shared" si="78"/>
        <v>7.6329992289899771</v>
      </c>
      <c r="AG57" s="86">
        <f t="shared" si="78"/>
        <v>6.013878180416345</v>
      </c>
      <c r="AH57" s="86">
        <f t="shared" si="78"/>
        <v>5.7825751734772552</v>
      </c>
      <c r="AI57" s="86">
        <f t="shared" si="78"/>
        <v>4.279105628373169</v>
      </c>
      <c r="AJ57" s="86">
        <f t="shared" si="78"/>
        <v>3.8164996144949885</v>
      </c>
      <c r="AK57" s="86">
        <f t="shared" si="78"/>
        <v>2.9298380878951424</v>
      </c>
      <c r="AL57" s="86">
        <f t="shared" si="78"/>
        <v>1.7733230531996915</v>
      </c>
      <c r="AM57" s="87">
        <f t="shared" si="78"/>
        <v>2.3901310717039324</v>
      </c>
      <c r="AN57" s="89">
        <f t="shared" si="78"/>
        <v>0.19275250578257516</v>
      </c>
      <c r="AO57" s="89">
        <f t="shared" si="78"/>
        <v>1.1179645335389361</v>
      </c>
      <c r="AP57" s="89">
        <f t="shared" si="78"/>
        <v>1.0794140323824211</v>
      </c>
      <c r="AQ57" s="88">
        <f>+AQ58*100/$E$58</f>
        <v>2.3901310717039324</v>
      </c>
      <c r="AR57" s="89">
        <f t="shared" si="78"/>
        <v>49.421742482652277</v>
      </c>
      <c r="AS57" s="89">
        <f t="shared" si="78"/>
        <v>3.4309946029298382</v>
      </c>
      <c r="AT57" s="88">
        <f t="shared" si="78"/>
        <v>2.8527370855821124</v>
      </c>
      <c r="AU57" s="88">
        <f t="shared" si="78"/>
        <v>18.966846569005398</v>
      </c>
      <c r="AV57" s="88">
        <f t="shared" si="78"/>
        <v>4.6646106399383189</v>
      </c>
      <c r="AW57" s="355"/>
      <c r="AX57" s="401">
        <f t="shared" si="3"/>
        <v>0</v>
      </c>
      <c r="AY57" s="400">
        <f t="shared" si="4"/>
        <v>16.306861989205856</v>
      </c>
      <c r="AZ57" s="400">
        <f t="shared" si="5"/>
        <v>8.7509637625289134</v>
      </c>
      <c r="BA57" s="400">
        <f t="shared" si="6"/>
        <v>15.651503469545105</v>
      </c>
      <c r="BB57" s="400">
        <f t="shared" si="7"/>
        <v>38.319198149575939</v>
      </c>
      <c r="BC57" s="402">
        <f t="shared" si="8"/>
        <v>20.971472629144184</v>
      </c>
    </row>
    <row r="58" spans="1:55" ht="15.6">
      <c r="A58" s="70">
        <v>2</v>
      </c>
      <c r="B58" s="80"/>
      <c r="C58" s="358" t="s">
        <v>94</v>
      </c>
      <c r="D58" s="339">
        <v>1</v>
      </c>
      <c r="E58" s="210">
        <v>2594</v>
      </c>
      <c r="F58" s="48">
        <v>37</v>
      </c>
      <c r="G58" s="49">
        <v>60</v>
      </c>
      <c r="H58" s="49">
        <v>39</v>
      </c>
      <c r="I58" s="49">
        <v>26</v>
      </c>
      <c r="J58" s="49">
        <v>30</v>
      </c>
      <c r="K58" s="49">
        <v>49</v>
      </c>
      <c r="L58" s="49">
        <v>25</v>
      </c>
      <c r="M58" s="49">
        <v>22</v>
      </c>
      <c r="N58" s="49">
        <v>30</v>
      </c>
      <c r="O58" s="49">
        <v>33</v>
      </c>
      <c r="P58" s="49">
        <v>40</v>
      </c>
      <c r="Q58" s="49">
        <v>32</v>
      </c>
      <c r="R58" s="49">
        <v>40</v>
      </c>
      <c r="S58" s="49">
        <v>44</v>
      </c>
      <c r="T58" s="49">
        <v>36</v>
      </c>
      <c r="U58" s="49">
        <v>40</v>
      </c>
      <c r="V58" s="49">
        <v>30</v>
      </c>
      <c r="W58" s="49">
        <v>37</v>
      </c>
      <c r="X58" s="49">
        <v>27</v>
      </c>
      <c r="Y58" s="49">
        <v>35</v>
      </c>
      <c r="Z58" s="49">
        <v>171</v>
      </c>
      <c r="AA58" s="49">
        <v>173</v>
      </c>
      <c r="AB58" s="49">
        <v>149</v>
      </c>
      <c r="AC58" s="49">
        <v>157</v>
      </c>
      <c r="AD58" s="49">
        <v>161</v>
      </c>
      <c r="AE58" s="49">
        <v>173</v>
      </c>
      <c r="AF58" s="49">
        <v>198</v>
      </c>
      <c r="AG58" s="49">
        <v>156</v>
      </c>
      <c r="AH58" s="49">
        <v>150</v>
      </c>
      <c r="AI58" s="49">
        <v>111</v>
      </c>
      <c r="AJ58" s="49">
        <v>99</v>
      </c>
      <c r="AK58" s="49">
        <v>76</v>
      </c>
      <c r="AL58" s="155">
        <v>46</v>
      </c>
      <c r="AM58" s="74">
        <v>62</v>
      </c>
      <c r="AN58" s="63">
        <v>5</v>
      </c>
      <c r="AO58" s="63">
        <v>29</v>
      </c>
      <c r="AP58" s="63">
        <v>28</v>
      </c>
      <c r="AQ58" s="62">
        <v>62</v>
      </c>
      <c r="AR58" s="62">
        <v>1282</v>
      </c>
      <c r="AS58" s="62">
        <v>89</v>
      </c>
      <c r="AT58" s="62">
        <v>74</v>
      </c>
      <c r="AU58" s="62">
        <v>492</v>
      </c>
      <c r="AV58" s="62">
        <v>121</v>
      </c>
      <c r="AW58" s="355">
        <f>E58-SUM(F58:AM58)</f>
        <v>0</v>
      </c>
      <c r="AX58" s="52">
        <f t="shared" si="3"/>
        <v>2594</v>
      </c>
      <c r="AY58" s="210">
        <f t="shared" si="4"/>
        <v>423</v>
      </c>
      <c r="AZ58" s="210">
        <f t="shared" si="5"/>
        <v>227</v>
      </c>
      <c r="BA58" s="210">
        <f t="shared" si="6"/>
        <v>406</v>
      </c>
      <c r="BB58" s="210">
        <f t="shared" si="7"/>
        <v>994</v>
      </c>
      <c r="BC58" s="403">
        <f t="shared" si="8"/>
        <v>544</v>
      </c>
    </row>
    <row r="59" spans="1:55" ht="15.6">
      <c r="A59" s="75">
        <v>1</v>
      </c>
      <c r="B59" s="76" t="s">
        <v>95</v>
      </c>
      <c r="C59" s="77" t="s">
        <v>96</v>
      </c>
      <c r="D59" s="336">
        <v>0.79</v>
      </c>
      <c r="E59" s="293">
        <f>ROUND($E$58*D59,0)</f>
        <v>2049</v>
      </c>
      <c r="F59" s="79">
        <f>ROUND($E$59*F57/100,0)</f>
        <v>29</v>
      </c>
      <c r="G59" s="79">
        <f t="shared" ref="G59:AV59" si="79">ROUND($E$59*G57/100,0)</f>
        <v>47</v>
      </c>
      <c r="H59" s="79">
        <f t="shared" si="79"/>
        <v>31</v>
      </c>
      <c r="I59" s="79">
        <f t="shared" si="79"/>
        <v>21</v>
      </c>
      <c r="J59" s="79">
        <f t="shared" si="79"/>
        <v>24</v>
      </c>
      <c r="K59" s="79">
        <f t="shared" si="79"/>
        <v>39</v>
      </c>
      <c r="L59" s="79">
        <f t="shared" si="79"/>
        <v>20</v>
      </c>
      <c r="M59" s="79">
        <f t="shared" si="79"/>
        <v>17</v>
      </c>
      <c r="N59" s="79">
        <f t="shared" si="79"/>
        <v>24</v>
      </c>
      <c r="O59" s="79">
        <f t="shared" si="79"/>
        <v>26</v>
      </c>
      <c r="P59" s="79">
        <f t="shared" si="79"/>
        <v>32</v>
      </c>
      <c r="Q59" s="79">
        <f t="shared" si="79"/>
        <v>25</v>
      </c>
      <c r="R59" s="79">
        <f t="shared" si="79"/>
        <v>32</v>
      </c>
      <c r="S59" s="79">
        <f t="shared" si="79"/>
        <v>35</v>
      </c>
      <c r="T59" s="79">
        <f t="shared" si="79"/>
        <v>28</v>
      </c>
      <c r="U59" s="79">
        <f t="shared" si="79"/>
        <v>32</v>
      </c>
      <c r="V59" s="79">
        <f t="shared" si="79"/>
        <v>24</v>
      </c>
      <c r="W59" s="79">
        <f t="shared" si="79"/>
        <v>29</v>
      </c>
      <c r="X59" s="79">
        <f t="shared" si="79"/>
        <v>21</v>
      </c>
      <c r="Y59" s="79">
        <f t="shared" si="79"/>
        <v>28</v>
      </c>
      <c r="Z59" s="79">
        <f t="shared" si="79"/>
        <v>135</v>
      </c>
      <c r="AA59" s="79">
        <f t="shared" si="79"/>
        <v>137</v>
      </c>
      <c r="AB59" s="79">
        <f t="shared" si="79"/>
        <v>118</v>
      </c>
      <c r="AC59" s="79">
        <f t="shared" si="79"/>
        <v>124</v>
      </c>
      <c r="AD59" s="79">
        <f t="shared" si="79"/>
        <v>127</v>
      </c>
      <c r="AE59" s="79">
        <f t="shared" si="79"/>
        <v>137</v>
      </c>
      <c r="AF59" s="79">
        <f t="shared" si="79"/>
        <v>156</v>
      </c>
      <c r="AG59" s="79">
        <f t="shared" si="79"/>
        <v>123</v>
      </c>
      <c r="AH59" s="79">
        <f t="shared" si="79"/>
        <v>118</v>
      </c>
      <c r="AI59" s="79">
        <f t="shared" si="79"/>
        <v>88</v>
      </c>
      <c r="AJ59" s="79">
        <f t="shared" si="79"/>
        <v>78</v>
      </c>
      <c r="AK59" s="79">
        <f t="shared" si="79"/>
        <v>60</v>
      </c>
      <c r="AL59" s="79">
        <f t="shared" si="79"/>
        <v>36</v>
      </c>
      <c r="AM59" s="79">
        <f>ROUND($E$59*AM57/100,0)-1</f>
        <v>48</v>
      </c>
      <c r="AN59" s="79">
        <f t="shared" si="79"/>
        <v>4</v>
      </c>
      <c r="AO59" s="79">
        <f t="shared" si="79"/>
        <v>23</v>
      </c>
      <c r="AP59" s="79">
        <f t="shared" si="79"/>
        <v>22</v>
      </c>
      <c r="AQ59" s="79">
        <f t="shared" si="79"/>
        <v>49</v>
      </c>
      <c r="AR59" s="79">
        <f t="shared" si="79"/>
        <v>1013</v>
      </c>
      <c r="AS59" s="79">
        <f t="shared" si="79"/>
        <v>70</v>
      </c>
      <c r="AT59" s="79">
        <f t="shared" si="79"/>
        <v>58</v>
      </c>
      <c r="AU59" s="79">
        <f t="shared" si="79"/>
        <v>389</v>
      </c>
      <c r="AV59" s="79">
        <f t="shared" si="79"/>
        <v>96</v>
      </c>
      <c r="AW59" s="355">
        <f>E59-SUM(F59:AM59)</f>
        <v>0</v>
      </c>
      <c r="AX59" s="401">
        <f t="shared" si="3"/>
        <v>2049</v>
      </c>
      <c r="AY59" s="400">
        <f t="shared" si="4"/>
        <v>335</v>
      </c>
      <c r="AZ59" s="400">
        <f t="shared" si="5"/>
        <v>180</v>
      </c>
      <c r="BA59" s="400">
        <f t="shared" si="6"/>
        <v>321</v>
      </c>
      <c r="BB59" s="400">
        <f t="shared" si="7"/>
        <v>785</v>
      </c>
      <c r="BC59" s="402">
        <f t="shared" si="8"/>
        <v>428</v>
      </c>
    </row>
    <row r="60" spans="1:55" ht="15.6">
      <c r="A60" s="75">
        <f>1+A59</f>
        <v>2</v>
      </c>
      <c r="B60" s="76" t="s">
        <v>97</v>
      </c>
      <c r="C60" s="77" t="s">
        <v>98</v>
      </c>
      <c r="D60" s="336">
        <v>0.21</v>
      </c>
      <c r="E60" s="293">
        <f>ROUND($E$58*D60,0)</f>
        <v>545</v>
      </c>
      <c r="F60" s="79">
        <f>ROUND($E$60*F57/100,0)</f>
        <v>8</v>
      </c>
      <c r="G60" s="79">
        <f t="shared" ref="G60:AV60" si="80">ROUND($E$60*G57/100,0)</f>
        <v>13</v>
      </c>
      <c r="H60" s="79">
        <f t="shared" si="80"/>
        <v>8</v>
      </c>
      <c r="I60" s="79">
        <f t="shared" si="80"/>
        <v>5</v>
      </c>
      <c r="J60" s="79">
        <f t="shared" si="80"/>
        <v>6</v>
      </c>
      <c r="K60" s="79">
        <f t="shared" si="80"/>
        <v>10</v>
      </c>
      <c r="L60" s="79">
        <f t="shared" si="80"/>
        <v>5</v>
      </c>
      <c r="M60" s="79">
        <f t="shared" si="80"/>
        <v>5</v>
      </c>
      <c r="N60" s="79">
        <f t="shared" si="80"/>
        <v>6</v>
      </c>
      <c r="O60" s="79">
        <f t="shared" si="80"/>
        <v>7</v>
      </c>
      <c r="P60" s="79">
        <f t="shared" si="80"/>
        <v>8</v>
      </c>
      <c r="Q60" s="79">
        <f t="shared" si="80"/>
        <v>7</v>
      </c>
      <c r="R60" s="79">
        <f t="shared" si="80"/>
        <v>8</v>
      </c>
      <c r="S60" s="79">
        <f t="shared" si="80"/>
        <v>9</v>
      </c>
      <c r="T60" s="79">
        <f t="shared" si="80"/>
        <v>8</v>
      </c>
      <c r="U60" s="79">
        <f t="shared" si="80"/>
        <v>8</v>
      </c>
      <c r="V60" s="79">
        <f t="shared" si="80"/>
        <v>6</v>
      </c>
      <c r="W60" s="79">
        <f t="shared" si="80"/>
        <v>8</v>
      </c>
      <c r="X60" s="79">
        <f t="shared" si="80"/>
        <v>6</v>
      </c>
      <c r="Y60" s="79">
        <f t="shared" si="80"/>
        <v>7</v>
      </c>
      <c r="Z60" s="79">
        <f t="shared" si="80"/>
        <v>36</v>
      </c>
      <c r="AA60" s="79">
        <f t="shared" si="80"/>
        <v>36</v>
      </c>
      <c r="AB60" s="79">
        <f t="shared" si="80"/>
        <v>31</v>
      </c>
      <c r="AC60" s="79">
        <f t="shared" si="80"/>
        <v>33</v>
      </c>
      <c r="AD60" s="79">
        <f t="shared" si="80"/>
        <v>34</v>
      </c>
      <c r="AE60" s="79">
        <f t="shared" si="80"/>
        <v>36</v>
      </c>
      <c r="AF60" s="79">
        <f t="shared" si="80"/>
        <v>42</v>
      </c>
      <c r="AG60" s="79">
        <f t="shared" si="80"/>
        <v>33</v>
      </c>
      <c r="AH60" s="79">
        <f t="shared" si="80"/>
        <v>32</v>
      </c>
      <c r="AI60" s="79">
        <f t="shared" si="80"/>
        <v>23</v>
      </c>
      <c r="AJ60" s="79">
        <f t="shared" si="80"/>
        <v>21</v>
      </c>
      <c r="AK60" s="79">
        <f t="shared" si="80"/>
        <v>16</v>
      </c>
      <c r="AL60" s="79">
        <f t="shared" si="80"/>
        <v>10</v>
      </c>
      <c r="AM60" s="79">
        <f>ROUND($E$60*AM57/100,0)+1</f>
        <v>14</v>
      </c>
      <c r="AN60" s="79">
        <f t="shared" si="80"/>
        <v>1</v>
      </c>
      <c r="AO60" s="79">
        <f t="shared" si="80"/>
        <v>6</v>
      </c>
      <c r="AP60" s="79">
        <f t="shared" si="80"/>
        <v>6</v>
      </c>
      <c r="AQ60" s="79">
        <f t="shared" si="80"/>
        <v>13</v>
      </c>
      <c r="AR60" s="79">
        <f t="shared" si="80"/>
        <v>269</v>
      </c>
      <c r="AS60" s="79">
        <f t="shared" si="80"/>
        <v>19</v>
      </c>
      <c r="AT60" s="79">
        <f t="shared" si="80"/>
        <v>16</v>
      </c>
      <c r="AU60" s="79">
        <f t="shared" si="80"/>
        <v>103</v>
      </c>
      <c r="AV60" s="79">
        <f t="shared" si="80"/>
        <v>25</v>
      </c>
      <c r="AW60" s="355">
        <f>E60-SUM(F60:AM60)</f>
        <v>0</v>
      </c>
      <c r="AX60" s="401">
        <f t="shared" si="3"/>
        <v>545</v>
      </c>
      <c r="AY60" s="400">
        <f t="shared" si="4"/>
        <v>88</v>
      </c>
      <c r="AZ60" s="400">
        <f t="shared" si="5"/>
        <v>47</v>
      </c>
      <c r="BA60" s="400">
        <f t="shared" si="6"/>
        <v>85</v>
      </c>
      <c r="BB60" s="400">
        <f t="shared" si="7"/>
        <v>209</v>
      </c>
      <c r="BC60" s="402">
        <f t="shared" si="8"/>
        <v>116</v>
      </c>
    </row>
    <row r="61" spans="1:55" ht="15.6" hidden="1">
      <c r="A61" s="54"/>
      <c r="B61" s="122"/>
      <c r="C61" s="77"/>
      <c r="D61" s="338">
        <f t="shared" ref="D61:AS61" si="81">SUM(D59:D60)</f>
        <v>1</v>
      </c>
      <c r="E61" s="83">
        <f t="shared" si="81"/>
        <v>2594</v>
      </c>
      <c r="F61" s="92">
        <f t="shared" si="81"/>
        <v>37</v>
      </c>
      <c r="G61" s="84">
        <f t="shared" si="81"/>
        <v>60</v>
      </c>
      <c r="H61" s="84">
        <f t="shared" si="81"/>
        <v>39</v>
      </c>
      <c r="I61" s="84">
        <f t="shared" si="81"/>
        <v>26</v>
      </c>
      <c r="J61" s="84">
        <f t="shared" si="81"/>
        <v>30</v>
      </c>
      <c r="K61" s="83">
        <f t="shared" si="81"/>
        <v>49</v>
      </c>
      <c r="L61" s="83">
        <f t="shared" ref="L61:Y61" si="82">SUM(L59:L60)</f>
        <v>25</v>
      </c>
      <c r="M61" s="83">
        <f t="shared" si="82"/>
        <v>22</v>
      </c>
      <c r="N61" s="83">
        <f t="shared" si="82"/>
        <v>30</v>
      </c>
      <c r="O61" s="83">
        <f t="shared" si="82"/>
        <v>33</v>
      </c>
      <c r="P61" s="83">
        <f t="shared" si="82"/>
        <v>40</v>
      </c>
      <c r="Q61" s="83">
        <f t="shared" si="82"/>
        <v>32</v>
      </c>
      <c r="R61" s="83">
        <f t="shared" si="82"/>
        <v>40</v>
      </c>
      <c r="S61" s="83">
        <f t="shared" si="82"/>
        <v>44</v>
      </c>
      <c r="T61" s="83">
        <f t="shared" si="82"/>
        <v>36</v>
      </c>
      <c r="U61" s="83">
        <f t="shared" si="82"/>
        <v>40</v>
      </c>
      <c r="V61" s="83">
        <f t="shared" si="82"/>
        <v>30</v>
      </c>
      <c r="W61" s="83">
        <f t="shared" si="82"/>
        <v>37</v>
      </c>
      <c r="X61" s="83">
        <f t="shared" si="82"/>
        <v>27</v>
      </c>
      <c r="Y61" s="83">
        <f t="shared" si="82"/>
        <v>35</v>
      </c>
      <c r="Z61" s="84">
        <f t="shared" si="81"/>
        <v>171</v>
      </c>
      <c r="AA61" s="84">
        <f t="shared" si="81"/>
        <v>173</v>
      </c>
      <c r="AB61" s="84">
        <f t="shared" si="81"/>
        <v>149</v>
      </c>
      <c r="AC61" s="84">
        <f t="shared" si="81"/>
        <v>157</v>
      </c>
      <c r="AD61" s="84">
        <f t="shared" si="81"/>
        <v>161</v>
      </c>
      <c r="AE61" s="84">
        <f t="shared" si="81"/>
        <v>173</v>
      </c>
      <c r="AF61" s="84">
        <f t="shared" si="81"/>
        <v>198</v>
      </c>
      <c r="AG61" s="84">
        <f t="shared" si="81"/>
        <v>156</v>
      </c>
      <c r="AH61" s="84">
        <f t="shared" si="81"/>
        <v>150</v>
      </c>
      <c r="AI61" s="84">
        <f t="shared" si="81"/>
        <v>111</v>
      </c>
      <c r="AJ61" s="84">
        <f t="shared" si="81"/>
        <v>99</v>
      </c>
      <c r="AK61" s="84">
        <f t="shared" si="81"/>
        <v>76</v>
      </c>
      <c r="AL61" s="84">
        <f t="shared" ref="AL61" si="83">SUM(AL59:AL60)</f>
        <v>46</v>
      </c>
      <c r="AM61" s="121">
        <f t="shared" si="81"/>
        <v>62</v>
      </c>
      <c r="AN61" s="121">
        <f t="shared" si="81"/>
        <v>5</v>
      </c>
      <c r="AO61" s="121">
        <f t="shared" si="81"/>
        <v>29</v>
      </c>
      <c r="AP61" s="121">
        <f t="shared" si="81"/>
        <v>28</v>
      </c>
      <c r="AQ61" s="121">
        <f>SUM(AQ59:AQ60)</f>
        <v>62</v>
      </c>
      <c r="AR61" s="121">
        <f t="shared" si="81"/>
        <v>1282</v>
      </c>
      <c r="AS61" s="121">
        <f t="shared" si="81"/>
        <v>89</v>
      </c>
      <c r="AT61" s="93">
        <f t="shared" ref="AT61:AV61" si="84">AT58-SUM(AT59:AT60)</f>
        <v>0</v>
      </c>
      <c r="AU61" s="93">
        <f t="shared" si="84"/>
        <v>0</v>
      </c>
      <c r="AV61" s="93">
        <f t="shared" si="84"/>
        <v>0</v>
      </c>
      <c r="AW61" s="355">
        <f>E61-SUM(F61:AM61)</f>
        <v>0</v>
      </c>
      <c r="AX61" s="401">
        <f t="shared" si="3"/>
        <v>2594</v>
      </c>
      <c r="AY61" s="400">
        <f t="shared" si="4"/>
        <v>423</v>
      </c>
      <c r="AZ61" s="400">
        <f t="shared" si="5"/>
        <v>227</v>
      </c>
      <c r="BA61" s="400">
        <f t="shared" si="6"/>
        <v>406</v>
      </c>
      <c r="BB61" s="400">
        <f t="shared" si="7"/>
        <v>994</v>
      </c>
      <c r="BC61" s="402">
        <f t="shared" si="8"/>
        <v>544</v>
      </c>
    </row>
    <row r="62" spans="1:55" ht="15.6" hidden="1">
      <c r="A62" s="54"/>
      <c r="B62" s="80"/>
      <c r="C62" s="77"/>
      <c r="D62" s="323"/>
      <c r="E62" s="201"/>
      <c r="F62" s="85">
        <f t="shared" ref="F62:AV62" si="85">+F63*100/$E$63</f>
        <v>1.3560542421696868</v>
      </c>
      <c r="G62" s="86">
        <f t="shared" si="85"/>
        <v>1.1640465618624745</v>
      </c>
      <c r="H62" s="86">
        <f t="shared" si="85"/>
        <v>1.2240489619584782</v>
      </c>
      <c r="I62" s="86">
        <f t="shared" si="85"/>
        <v>1.0320412816512661</v>
      </c>
      <c r="J62" s="86">
        <f t="shared" si="85"/>
        <v>1.2960518420736828</v>
      </c>
      <c r="K62" s="85">
        <f t="shared" si="85"/>
        <v>1.4640585623424938</v>
      </c>
      <c r="L62" s="85">
        <f t="shared" si="85"/>
        <v>1.344053762150486</v>
      </c>
      <c r="M62" s="85">
        <f t="shared" si="85"/>
        <v>1.4040561622464898</v>
      </c>
      <c r="N62" s="85">
        <f t="shared" si="85"/>
        <v>1.4280571222848915</v>
      </c>
      <c r="O62" s="85">
        <f t="shared" si="85"/>
        <v>1.2960518420736828</v>
      </c>
      <c r="P62" s="85">
        <f t="shared" si="85"/>
        <v>1.5000600024000961</v>
      </c>
      <c r="Q62" s="85">
        <f t="shared" si="85"/>
        <v>1.6440657626305053</v>
      </c>
      <c r="R62" s="85">
        <f t="shared" si="85"/>
        <v>1.4520580823232929</v>
      </c>
      <c r="S62" s="85">
        <f t="shared" si="85"/>
        <v>1.4280571222848915</v>
      </c>
      <c r="T62" s="85">
        <f t="shared" si="85"/>
        <v>1.4760590423616944</v>
      </c>
      <c r="U62" s="85">
        <f t="shared" si="85"/>
        <v>1.7280691227649105</v>
      </c>
      <c r="V62" s="85">
        <f t="shared" si="85"/>
        <v>1.6440657626305053</v>
      </c>
      <c r="W62" s="85">
        <f t="shared" si="85"/>
        <v>1.7640705628225128</v>
      </c>
      <c r="X62" s="85">
        <f t="shared" si="85"/>
        <v>1.5360614424576984</v>
      </c>
      <c r="Y62" s="85">
        <f t="shared" si="85"/>
        <v>1.5120604824192967</v>
      </c>
      <c r="Z62" s="86">
        <f t="shared" si="85"/>
        <v>7.8003120124804992</v>
      </c>
      <c r="AA62" s="86">
        <f t="shared" si="85"/>
        <v>7.3682947317892715</v>
      </c>
      <c r="AB62" s="86">
        <f t="shared" si="85"/>
        <v>5.78423136925477</v>
      </c>
      <c r="AC62" s="86">
        <f t="shared" si="85"/>
        <v>5.7362294491779675</v>
      </c>
      <c r="AD62" s="86">
        <f t="shared" si="85"/>
        <v>6.5762630505220212</v>
      </c>
      <c r="AE62" s="86">
        <f t="shared" si="85"/>
        <v>6.7922716908676346</v>
      </c>
      <c r="AF62" s="86">
        <f t="shared" si="85"/>
        <v>6.7562702508100321</v>
      </c>
      <c r="AG62" s="86">
        <f t="shared" si="85"/>
        <v>6.2042481699267968</v>
      </c>
      <c r="AH62" s="86">
        <f t="shared" si="85"/>
        <v>5.0882035281411255</v>
      </c>
      <c r="AI62" s="86">
        <f t="shared" si="85"/>
        <v>4.236169446777871</v>
      </c>
      <c r="AJ62" s="86">
        <f t="shared" si="85"/>
        <v>3.1441257650306014</v>
      </c>
      <c r="AK62" s="86">
        <f t="shared" si="85"/>
        <v>2.3640945637825515</v>
      </c>
      <c r="AL62" s="86">
        <f t="shared" si="85"/>
        <v>1.5360614424576984</v>
      </c>
      <c r="AM62" s="87">
        <f t="shared" si="85"/>
        <v>1.9200768030721229</v>
      </c>
      <c r="AN62" s="89">
        <f t="shared" si="85"/>
        <v>8.4003360134405375E-2</v>
      </c>
      <c r="AO62" s="89">
        <f t="shared" si="85"/>
        <v>0.75603024120964835</v>
      </c>
      <c r="AP62" s="89">
        <f t="shared" si="85"/>
        <v>0.56402256090243608</v>
      </c>
      <c r="AQ62" s="88">
        <f>+AQ63*100/$E$63</f>
        <v>1.4160566422656906</v>
      </c>
      <c r="AR62" s="89">
        <f t="shared" si="85"/>
        <v>49.117964718588745</v>
      </c>
      <c r="AS62" s="89">
        <f t="shared" si="85"/>
        <v>3.4921396855874236</v>
      </c>
      <c r="AT62" s="88">
        <f t="shared" si="85"/>
        <v>4.1401656066242651</v>
      </c>
      <c r="AU62" s="88">
        <f t="shared" si="85"/>
        <v>20.148805952238089</v>
      </c>
      <c r="AV62" s="88">
        <f t="shared" si="85"/>
        <v>2.5441017640705628</v>
      </c>
      <c r="AW62" s="355"/>
      <c r="AX62" s="401">
        <f t="shared" si="3"/>
        <v>0</v>
      </c>
      <c r="AY62" s="400">
        <f t="shared" si="4"/>
        <v>16.15264610584423</v>
      </c>
      <c r="AZ62" s="400">
        <f t="shared" si="5"/>
        <v>9.4923796951878074</v>
      </c>
      <c r="BA62" s="400">
        <f t="shared" si="6"/>
        <v>18.216728669146768</v>
      </c>
      <c r="BB62" s="400">
        <f t="shared" si="7"/>
        <v>37.84951398055923</v>
      </c>
      <c r="BC62" s="402">
        <f t="shared" si="8"/>
        <v>18.288731549261971</v>
      </c>
    </row>
    <row r="63" spans="1:55" ht="15.6">
      <c r="A63" s="70">
        <v>3</v>
      </c>
      <c r="B63" s="71"/>
      <c r="C63" s="358" t="s">
        <v>99</v>
      </c>
      <c r="D63" s="339">
        <v>1</v>
      </c>
      <c r="E63" s="210">
        <v>8333</v>
      </c>
      <c r="F63" s="48">
        <v>113</v>
      </c>
      <c r="G63" s="49">
        <v>97</v>
      </c>
      <c r="H63" s="49">
        <v>102</v>
      </c>
      <c r="I63" s="49">
        <v>86</v>
      </c>
      <c r="J63" s="49">
        <v>108</v>
      </c>
      <c r="K63" s="49">
        <v>122</v>
      </c>
      <c r="L63" s="49">
        <v>112</v>
      </c>
      <c r="M63" s="49">
        <v>117</v>
      </c>
      <c r="N63" s="49">
        <v>119</v>
      </c>
      <c r="O63" s="49">
        <v>108</v>
      </c>
      <c r="P63" s="49">
        <v>125</v>
      </c>
      <c r="Q63" s="49">
        <v>137</v>
      </c>
      <c r="R63" s="49">
        <v>121</v>
      </c>
      <c r="S63" s="49">
        <v>119</v>
      </c>
      <c r="T63" s="49">
        <v>123</v>
      </c>
      <c r="U63" s="49">
        <v>144</v>
      </c>
      <c r="V63" s="49">
        <v>137</v>
      </c>
      <c r="W63" s="49">
        <v>147</v>
      </c>
      <c r="X63" s="49">
        <v>128</v>
      </c>
      <c r="Y63" s="49">
        <v>126</v>
      </c>
      <c r="Z63" s="49">
        <v>650</v>
      </c>
      <c r="AA63" s="49">
        <v>614</v>
      </c>
      <c r="AB63" s="49">
        <v>482</v>
      </c>
      <c r="AC63" s="49">
        <v>478</v>
      </c>
      <c r="AD63" s="49">
        <v>548</v>
      </c>
      <c r="AE63" s="49">
        <v>566</v>
      </c>
      <c r="AF63" s="49">
        <v>563</v>
      </c>
      <c r="AG63" s="49">
        <v>517</v>
      </c>
      <c r="AH63" s="49">
        <v>424</v>
      </c>
      <c r="AI63" s="49">
        <v>353</v>
      </c>
      <c r="AJ63" s="49">
        <v>262</v>
      </c>
      <c r="AK63" s="49">
        <v>197</v>
      </c>
      <c r="AL63" s="155">
        <v>128</v>
      </c>
      <c r="AM63" s="74">
        <v>160</v>
      </c>
      <c r="AN63" s="63">
        <v>7</v>
      </c>
      <c r="AO63" s="63">
        <v>63</v>
      </c>
      <c r="AP63" s="63">
        <v>47</v>
      </c>
      <c r="AQ63" s="62">
        <v>118</v>
      </c>
      <c r="AR63" s="62">
        <v>4093</v>
      </c>
      <c r="AS63" s="62">
        <v>291</v>
      </c>
      <c r="AT63" s="62">
        <v>345</v>
      </c>
      <c r="AU63" s="62">
        <v>1679</v>
      </c>
      <c r="AV63" s="62">
        <v>212</v>
      </c>
      <c r="AW63" s="355">
        <f t="shared" ref="AW63:AW69" si="86">E63-SUM(F63:AM63)</f>
        <v>0</v>
      </c>
      <c r="AX63" s="52">
        <f t="shared" si="3"/>
        <v>8333</v>
      </c>
      <c r="AY63" s="210">
        <f t="shared" si="4"/>
        <v>1346</v>
      </c>
      <c r="AZ63" s="210">
        <f t="shared" si="5"/>
        <v>791</v>
      </c>
      <c r="BA63" s="210">
        <f t="shared" si="6"/>
        <v>1518</v>
      </c>
      <c r="BB63" s="210">
        <f t="shared" si="7"/>
        <v>3154</v>
      </c>
      <c r="BC63" s="403">
        <f t="shared" si="8"/>
        <v>1524</v>
      </c>
    </row>
    <row r="64" spans="1:55" ht="15.6">
      <c r="A64" s="75">
        <v>1</v>
      </c>
      <c r="B64" s="76" t="s">
        <v>100</v>
      </c>
      <c r="C64" s="77" t="s">
        <v>101</v>
      </c>
      <c r="D64" s="336">
        <v>0.48153034300791597</v>
      </c>
      <c r="E64" s="293">
        <f>ROUND($E$63*D64,0)-1</f>
        <v>4012</v>
      </c>
      <c r="F64" s="79">
        <f>ROUND(($E$64*F62)/100,0)</f>
        <v>54</v>
      </c>
      <c r="G64" s="79">
        <f t="shared" ref="G64:AV64" si="87">ROUND(($E$64*G62)/100,0)</f>
        <v>47</v>
      </c>
      <c r="H64" s="79">
        <f t="shared" si="87"/>
        <v>49</v>
      </c>
      <c r="I64" s="79">
        <f t="shared" si="87"/>
        <v>41</v>
      </c>
      <c r="J64" s="79">
        <f t="shared" si="87"/>
        <v>52</v>
      </c>
      <c r="K64" s="79">
        <f t="shared" si="87"/>
        <v>59</v>
      </c>
      <c r="L64" s="79">
        <f t="shared" si="87"/>
        <v>54</v>
      </c>
      <c r="M64" s="79">
        <f t="shared" si="87"/>
        <v>56</v>
      </c>
      <c r="N64" s="79">
        <f t="shared" si="87"/>
        <v>57</v>
      </c>
      <c r="O64" s="79">
        <f t="shared" si="87"/>
        <v>52</v>
      </c>
      <c r="P64" s="79">
        <f t="shared" si="87"/>
        <v>60</v>
      </c>
      <c r="Q64" s="79">
        <f t="shared" si="87"/>
        <v>66</v>
      </c>
      <c r="R64" s="79">
        <f t="shared" si="87"/>
        <v>58</v>
      </c>
      <c r="S64" s="79">
        <f t="shared" si="87"/>
        <v>57</v>
      </c>
      <c r="T64" s="79">
        <f t="shared" si="87"/>
        <v>59</v>
      </c>
      <c r="U64" s="79">
        <f t="shared" si="87"/>
        <v>69</v>
      </c>
      <c r="V64" s="79">
        <f t="shared" si="87"/>
        <v>66</v>
      </c>
      <c r="W64" s="79">
        <f t="shared" si="87"/>
        <v>71</v>
      </c>
      <c r="X64" s="79">
        <f t="shared" si="87"/>
        <v>62</v>
      </c>
      <c r="Y64" s="79">
        <f t="shared" si="87"/>
        <v>61</v>
      </c>
      <c r="Z64" s="79">
        <f>ROUND(($E$64*Z62)/100,0)+1</f>
        <v>314</v>
      </c>
      <c r="AA64" s="79">
        <f t="shared" si="87"/>
        <v>296</v>
      </c>
      <c r="AB64" s="79">
        <f t="shared" si="87"/>
        <v>232</v>
      </c>
      <c r="AC64" s="79">
        <f t="shared" si="87"/>
        <v>230</v>
      </c>
      <c r="AD64" s="79">
        <f>ROUND(($E$64*AD62)/100,0)-1</f>
        <v>263</v>
      </c>
      <c r="AE64" s="79">
        <f>ROUND(($E$64*AE62)/100,0)-1</f>
        <v>272</v>
      </c>
      <c r="AF64" s="79">
        <f>ROUND(($E$64*AF62)/100,0)+1</f>
        <v>272</v>
      </c>
      <c r="AG64" s="79">
        <f t="shared" si="87"/>
        <v>249</v>
      </c>
      <c r="AH64" s="79">
        <f t="shared" si="87"/>
        <v>204</v>
      </c>
      <c r="AI64" s="79">
        <f t="shared" si="87"/>
        <v>170</v>
      </c>
      <c r="AJ64" s="79">
        <f t="shared" si="87"/>
        <v>126</v>
      </c>
      <c r="AK64" s="79">
        <f t="shared" si="87"/>
        <v>95</v>
      </c>
      <c r="AL64" s="79">
        <f t="shared" si="87"/>
        <v>62</v>
      </c>
      <c r="AM64" s="79">
        <f t="shared" si="87"/>
        <v>77</v>
      </c>
      <c r="AN64" s="79">
        <f t="shared" si="87"/>
        <v>3</v>
      </c>
      <c r="AO64" s="79">
        <f>ROUND(($E$64*AO62)/100,0)+1</f>
        <v>31</v>
      </c>
      <c r="AP64" s="79">
        <f>ROUND(($E$64*AP62)/100,0)-1</f>
        <v>22</v>
      </c>
      <c r="AQ64" s="79">
        <f t="shared" si="87"/>
        <v>57</v>
      </c>
      <c r="AR64" s="79">
        <f t="shared" si="87"/>
        <v>1971</v>
      </c>
      <c r="AS64" s="79">
        <f>ROUND(($E$64*AS62)/100,0)-1</f>
        <v>139</v>
      </c>
      <c r="AT64" s="79">
        <f t="shared" si="87"/>
        <v>166</v>
      </c>
      <c r="AU64" s="79">
        <f>ROUND(($E$64*AU62)/100,0)+1</f>
        <v>809</v>
      </c>
      <c r="AV64" s="79">
        <f t="shared" si="87"/>
        <v>102</v>
      </c>
      <c r="AW64" s="355">
        <f t="shared" si="86"/>
        <v>0</v>
      </c>
      <c r="AX64" s="401">
        <f t="shared" si="3"/>
        <v>4012</v>
      </c>
      <c r="AY64" s="400">
        <f t="shared" si="4"/>
        <v>647</v>
      </c>
      <c r="AZ64" s="400">
        <f t="shared" si="5"/>
        <v>380</v>
      </c>
      <c r="BA64" s="400">
        <f t="shared" si="6"/>
        <v>733</v>
      </c>
      <c r="BB64" s="400">
        <f t="shared" si="7"/>
        <v>1518</v>
      </c>
      <c r="BC64" s="402">
        <f t="shared" si="8"/>
        <v>734</v>
      </c>
    </row>
    <row r="65" spans="1:55" ht="15.6">
      <c r="A65" s="75">
        <f>1+A64</f>
        <v>2</v>
      </c>
      <c r="B65" s="76" t="s">
        <v>102</v>
      </c>
      <c r="C65" s="77" t="s">
        <v>103</v>
      </c>
      <c r="D65" s="336">
        <v>0.16358839050131899</v>
      </c>
      <c r="E65" s="293">
        <f>ROUND($E$63*D65,0)</f>
        <v>1363</v>
      </c>
      <c r="F65" s="79">
        <f>ROUND(($E$65*F62)/100,0)+1</f>
        <v>19</v>
      </c>
      <c r="G65" s="79">
        <f t="shared" ref="G65:AV65" si="88">ROUND(($E$65*G62)/100,0)</f>
        <v>16</v>
      </c>
      <c r="H65" s="79">
        <f t="shared" si="88"/>
        <v>17</v>
      </c>
      <c r="I65" s="79">
        <f t="shared" si="88"/>
        <v>14</v>
      </c>
      <c r="J65" s="79">
        <f t="shared" si="88"/>
        <v>18</v>
      </c>
      <c r="K65" s="79">
        <f t="shared" si="88"/>
        <v>20</v>
      </c>
      <c r="L65" s="79">
        <f t="shared" si="88"/>
        <v>18</v>
      </c>
      <c r="M65" s="79">
        <f t="shared" si="88"/>
        <v>19</v>
      </c>
      <c r="N65" s="79">
        <f t="shared" si="88"/>
        <v>19</v>
      </c>
      <c r="O65" s="79">
        <f t="shared" si="88"/>
        <v>18</v>
      </c>
      <c r="P65" s="79">
        <f t="shared" si="88"/>
        <v>20</v>
      </c>
      <c r="Q65" s="79">
        <f t="shared" si="88"/>
        <v>22</v>
      </c>
      <c r="R65" s="79">
        <f t="shared" si="88"/>
        <v>20</v>
      </c>
      <c r="S65" s="79">
        <f t="shared" si="88"/>
        <v>19</v>
      </c>
      <c r="T65" s="79">
        <f t="shared" si="88"/>
        <v>20</v>
      </c>
      <c r="U65" s="79">
        <f t="shared" si="88"/>
        <v>24</v>
      </c>
      <c r="V65" s="79">
        <f t="shared" si="88"/>
        <v>22</v>
      </c>
      <c r="W65" s="79">
        <f t="shared" si="88"/>
        <v>24</v>
      </c>
      <c r="X65" s="79">
        <f t="shared" si="88"/>
        <v>21</v>
      </c>
      <c r="Y65" s="79">
        <f t="shared" si="88"/>
        <v>21</v>
      </c>
      <c r="Z65" s="79">
        <f t="shared" si="88"/>
        <v>106</v>
      </c>
      <c r="AA65" s="79">
        <f t="shared" si="88"/>
        <v>100</v>
      </c>
      <c r="AB65" s="79">
        <f t="shared" si="88"/>
        <v>79</v>
      </c>
      <c r="AC65" s="79">
        <f t="shared" si="88"/>
        <v>78</v>
      </c>
      <c r="AD65" s="79">
        <f t="shared" si="88"/>
        <v>90</v>
      </c>
      <c r="AE65" s="79">
        <f t="shared" si="88"/>
        <v>93</v>
      </c>
      <c r="AF65" s="79">
        <f t="shared" si="88"/>
        <v>92</v>
      </c>
      <c r="AG65" s="79">
        <f t="shared" si="88"/>
        <v>85</v>
      </c>
      <c r="AH65" s="79">
        <f t="shared" si="88"/>
        <v>69</v>
      </c>
      <c r="AI65" s="79">
        <f t="shared" si="88"/>
        <v>58</v>
      </c>
      <c r="AJ65" s="79">
        <f t="shared" si="88"/>
        <v>43</v>
      </c>
      <c r="AK65" s="79">
        <f t="shared" si="88"/>
        <v>32</v>
      </c>
      <c r="AL65" s="79">
        <f t="shared" si="88"/>
        <v>21</v>
      </c>
      <c r="AM65" s="79">
        <f t="shared" si="88"/>
        <v>26</v>
      </c>
      <c r="AN65" s="79">
        <f t="shared" si="88"/>
        <v>1</v>
      </c>
      <c r="AO65" s="79">
        <f t="shared" si="88"/>
        <v>10</v>
      </c>
      <c r="AP65" s="79">
        <f t="shared" si="88"/>
        <v>8</v>
      </c>
      <c r="AQ65" s="79">
        <f t="shared" si="88"/>
        <v>19</v>
      </c>
      <c r="AR65" s="79">
        <f t="shared" si="88"/>
        <v>669</v>
      </c>
      <c r="AS65" s="79">
        <f t="shared" si="88"/>
        <v>48</v>
      </c>
      <c r="AT65" s="79">
        <f t="shared" si="88"/>
        <v>56</v>
      </c>
      <c r="AU65" s="79">
        <f t="shared" si="88"/>
        <v>275</v>
      </c>
      <c r="AV65" s="79">
        <f t="shared" si="88"/>
        <v>35</v>
      </c>
      <c r="AW65" s="355">
        <f t="shared" si="86"/>
        <v>0</v>
      </c>
      <c r="AX65" s="401">
        <f t="shared" si="3"/>
        <v>1363</v>
      </c>
      <c r="AY65" s="400">
        <f t="shared" si="4"/>
        <v>220</v>
      </c>
      <c r="AZ65" s="400">
        <f t="shared" si="5"/>
        <v>129</v>
      </c>
      <c r="BA65" s="400">
        <f t="shared" si="6"/>
        <v>248</v>
      </c>
      <c r="BB65" s="400">
        <f t="shared" si="7"/>
        <v>517</v>
      </c>
      <c r="BC65" s="402">
        <f t="shared" si="8"/>
        <v>249</v>
      </c>
    </row>
    <row r="66" spans="1:55" ht="15.6">
      <c r="A66" s="75">
        <f>1+A65</f>
        <v>3</v>
      </c>
      <c r="B66" s="76" t="s">
        <v>104</v>
      </c>
      <c r="C66" s="77" t="s">
        <v>105</v>
      </c>
      <c r="D66" s="336">
        <v>8.1794195250659604E-2</v>
      </c>
      <c r="E66" s="293">
        <f>ROUND($E$63*D66,0)</f>
        <v>682</v>
      </c>
      <c r="F66" s="79">
        <f t="shared" ref="F66" si="89">ROUND(($E$66*F62)/100,0)</f>
        <v>9</v>
      </c>
      <c r="G66" s="79">
        <f t="shared" ref="G66:AV66" si="90">ROUND(($E$66*G62)/100,0)</f>
        <v>8</v>
      </c>
      <c r="H66" s="79">
        <f t="shared" si="90"/>
        <v>8</v>
      </c>
      <c r="I66" s="79">
        <f t="shared" si="90"/>
        <v>7</v>
      </c>
      <c r="J66" s="79">
        <f t="shared" si="90"/>
        <v>9</v>
      </c>
      <c r="K66" s="79">
        <f t="shared" si="90"/>
        <v>10</v>
      </c>
      <c r="L66" s="79">
        <f>ROUND(($E$66*L62)/100,0)+1</f>
        <v>10</v>
      </c>
      <c r="M66" s="79">
        <f t="shared" si="90"/>
        <v>10</v>
      </c>
      <c r="N66" s="79">
        <f t="shared" si="90"/>
        <v>10</v>
      </c>
      <c r="O66" s="79">
        <f t="shared" si="90"/>
        <v>9</v>
      </c>
      <c r="P66" s="79">
        <f>ROUND(($E$66*P62)/100,0)+1</f>
        <v>11</v>
      </c>
      <c r="Q66" s="79">
        <f t="shared" si="90"/>
        <v>11</v>
      </c>
      <c r="R66" s="79">
        <f t="shared" si="90"/>
        <v>10</v>
      </c>
      <c r="S66" s="79">
        <f t="shared" si="90"/>
        <v>10</v>
      </c>
      <c r="T66" s="79">
        <f>ROUND(($E$66*T62)/100,0)+1</f>
        <v>11</v>
      </c>
      <c r="U66" s="79">
        <f t="shared" si="90"/>
        <v>12</v>
      </c>
      <c r="V66" s="79">
        <f t="shared" si="90"/>
        <v>11</v>
      </c>
      <c r="W66" s="79">
        <f t="shared" si="90"/>
        <v>12</v>
      </c>
      <c r="X66" s="79">
        <f t="shared" si="90"/>
        <v>10</v>
      </c>
      <c r="Y66" s="79">
        <f t="shared" si="90"/>
        <v>10</v>
      </c>
      <c r="Z66" s="79">
        <f t="shared" si="90"/>
        <v>53</v>
      </c>
      <c r="AA66" s="79">
        <f t="shared" si="90"/>
        <v>50</v>
      </c>
      <c r="AB66" s="79">
        <f t="shared" si="90"/>
        <v>39</v>
      </c>
      <c r="AC66" s="79">
        <f t="shared" si="90"/>
        <v>39</v>
      </c>
      <c r="AD66" s="79">
        <f t="shared" si="90"/>
        <v>45</v>
      </c>
      <c r="AE66" s="79">
        <f t="shared" si="90"/>
        <v>46</v>
      </c>
      <c r="AF66" s="79">
        <f t="shared" si="90"/>
        <v>46</v>
      </c>
      <c r="AG66" s="79">
        <f t="shared" si="90"/>
        <v>42</v>
      </c>
      <c r="AH66" s="79">
        <f t="shared" si="90"/>
        <v>35</v>
      </c>
      <c r="AI66" s="79">
        <f t="shared" si="90"/>
        <v>29</v>
      </c>
      <c r="AJ66" s="79">
        <f t="shared" si="90"/>
        <v>21</v>
      </c>
      <c r="AK66" s="79">
        <f t="shared" si="90"/>
        <v>16</v>
      </c>
      <c r="AL66" s="79">
        <f t="shared" si="90"/>
        <v>10</v>
      </c>
      <c r="AM66" s="79">
        <f t="shared" si="90"/>
        <v>13</v>
      </c>
      <c r="AN66" s="79">
        <f t="shared" si="90"/>
        <v>1</v>
      </c>
      <c r="AO66" s="79">
        <f t="shared" si="90"/>
        <v>5</v>
      </c>
      <c r="AP66" s="79">
        <f t="shared" si="90"/>
        <v>4</v>
      </c>
      <c r="AQ66" s="79">
        <f t="shared" si="90"/>
        <v>10</v>
      </c>
      <c r="AR66" s="79">
        <f t="shared" si="90"/>
        <v>335</v>
      </c>
      <c r="AS66" s="79">
        <f t="shared" si="90"/>
        <v>24</v>
      </c>
      <c r="AT66" s="79">
        <f t="shared" si="90"/>
        <v>28</v>
      </c>
      <c r="AU66" s="79">
        <f t="shared" si="90"/>
        <v>137</v>
      </c>
      <c r="AV66" s="79">
        <f t="shared" si="90"/>
        <v>17</v>
      </c>
      <c r="AW66" s="355">
        <f t="shared" si="86"/>
        <v>0</v>
      </c>
      <c r="AX66" s="401">
        <f t="shared" si="3"/>
        <v>682</v>
      </c>
      <c r="AY66" s="400">
        <f t="shared" si="4"/>
        <v>112</v>
      </c>
      <c r="AZ66" s="400">
        <f t="shared" si="5"/>
        <v>66</v>
      </c>
      <c r="BA66" s="400">
        <f t="shared" si="6"/>
        <v>123</v>
      </c>
      <c r="BB66" s="400">
        <f t="shared" si="7"/>
        <v>257</v>
      </c>
      <c r="BC66" s="402">
        <f t="shared" si="8"/>
        <v>124</v>
      </c>
    </row>
    <row r="67" spans="1:55" ht="15.6">
      <c r="A67" s="75">
        <f>1+A66</f>
        <v>4</v>
      </c>
      <c r="B67" s="76">
        <v>17875</v>
      </c>
      <c r="C67" s="77" t="s">
        <v>106</v>
      </c>
      <c r="D67" s="336">
        <v>9.13334686421758E-2</v>
      </c>
      <c r="E67" s="293">
        <f>ROUND($E$63*D67,0)</f>
        <v>761</v>
      </c>
      <c r="F67" s="79">
        <f t="shared" ref="F67" si="91">ROUND(($E$67*F62)/100,0)</f>
        <v>10</v>
      </c>
      <c r="G67" s="79">
        <f t="shared" ref="G67:AV67" si="92">ROUND(($E$67*G62)/100,0)</f>
        <v>9</v>
      </c>
      <c r="H67" s="79">
        <f t="shared" si="92"/>
        <v>9</v>
      </c>
      <c r="I67" s="79">
        <f t="shared" si="92"/>
        <v>8</v>
      </c>
      <c r="J67" s="79">
        <f>ROUND(($E$67*J62)/100,0)-1</f>
        <v>9</v>
      </c>
      <c r="K67" s="79">
        <f t="shared" si="92"/>
        <v>11</v>
      </c>
      <c r="L67" s="79">
        <f t="shared" si="92"/>
        <v>10</v>
      </c>
      <c r="M67" s="79">
        <f t="shared" si="92"/>
        <v>11</v>
      </c>
      <c r="N67" s="79">
        <f t="shared" si="92"/>
        <v>11</v>
      </c>
      <c r="O67" s="79">
        <f t="shared" si="92"/>
        <v>10</v>
      </c>
      <c r="P67" s="79">
        <f t="shared" si="92"/>
        <v>11</v>
      </c>
      <c r="Q67" s="79">
        <f t="shared" si="92"/>
        <v>13</v>
      </c>
      <c r="R67" s="79">
        <f t="shared" si="92"/>
        <v>11</v>
      </c>
      <c r="S67" s="79">
        <f t="shared" si="92"/>
        <v>11</v>
      </c>
      <c r="T67" s="79">
        <f t="shared" si="92"/>
        <v>11</v>
      </c>
      <c r="U67" s="79">
        <f t="shared" si="92"/>
        <v>13</v>
      </c>
      <c r="V67" s="79">
        <f t="shared" si="92"/>
        <v>13</v>
      </c>
      <c r="W67" s="79">
        <f t="shared" si="92"/>
        <v>13</v>
      </c>
      <c r="X67" s="79">
        <f t="shared" si="92"/>
        <v>12</v>
      </c>
      <c r="Y67" s="79">
        <f t="shared" si="92"/>
        <v>12</v>
      </c>
      <c r="Z67" s="79">
        <f t="shared" si="92"/>
        <v>59</v>
      </c>
      <c r="AA67" s="79">
        <f t="shared" si="92"/>
        <v>56</v>
      </c>
      <c r="AB67" s="79">
        <f t="shared" si="92"/>
        <v>44</v>
      </c>
      <c r="AC67" s="79">
        <f t="shared" si="92"/>
        <v>44</v>
      </c>
      <c r="AD67" s="79">
        <f t="shared" si="92"/>
        <v>50</v>
      </c>
      <c r="AE67" s="79">
        <f t="shared" si="92"/>
        <v>52</v>
      </c>
      <c r="AF67" s="79">
        <f t="shared" si="92"/>
        <v>51</v>
      </c>
      <c r="AG67" s="79">
        <f t="shared" si="92"/>
        <v>47</v>
      </c>
      <c r="AH67" s="79">
        <f t="shared" si="92"/>
        <v>39</v>
      </c>
      <c r="AI67" s="79">
        <f t="shared" si="92"/>
        <v>32</v>
      </c>
      <c r="AJ67" s="79">
        <f t="shared" si="92"/>
        <v>24</v>
      </c>
      <c r="AK67" s="79">
        <f t="shared" si="92"/>
        <v>18</v>
      </c>
      <c r="AL67" s="79">
        <f t="shared" si="92"/>
        <v>12</v>
      </c>
      <c r="AM67" s="79">
        <f t="shared" si="92"/>
        <v>15</v>
      </c>
      <c r="AN67" s="79">
        <f t="shared" si="92"/>
        <v>1</v>
      </c>
      <c r="AO67" s="79">
        <f t="shared" si="92"/>
        <v>6</v>
      </c>
      <c r="AP67" s="79">
        <f t="shared" si="92"/>
        <v>4</v>
      </c>
      <c r="AQ67" s="79">
        <f t="shared" si="92"/>
        <v>11</v>
      </c>
      <c r="AR67" s="79">
        <f t="shared" si="92"/>
        <v>374</v>
      </c>
      <c r="AS67" s="79">
        <f t="shared" si="92"/>
        <v>27</v>
      </c>
      <c r="AT67" s="79">
        <f t="shared" si="92"/>
        <v>32</v>
      </c>
      <c r="AU67" s="79">
        <f t="shared" si="92"/>
        <v>153</v>
      </c>
      <c r="AV67" s="79">
        <f t="shared" si="92"/>
        <v>19</v>
      </c>
      <c r="AW67" s="355">
        <f t="shared" si="86"/>
        <v>0</v>
      </c>
      <c r="AX67" s="401">
        <f t="shared" si="3"/>
        <v>761</v>
      </c>
      <c r="AY67" s="400">
        <f t="shared" si="4"/>
        <v>122</v>
      </c>
      <c r="AZ67" s="400">
        <f t="shared" si="5"/>
        <v>72</v>
      </c>
      <c r="BA67" s="400">
        <f t="shared" si="6"/>
        <v>139</v>
      </c>
      <c r="BB67" s="400">
        <f t="shared" si="7"/>
        <v>288</v>
      </c>
      <c r="BC67" s="402">
        <f t="shared" si="8"/>
        <v>140</v>
      </c>
    </row>
    <row r="68" spans="1:55" ht="15.6">
      <c r="A68" s="75"/>
      <c r="B68" s="64"/>
      <c r="C68" s="77" t="s">
        <v>67</v>
      </c>
      <c r="D68" s="336">
        <v>0.18175360259793</v>
      </c>
      <c r="E68" s="293">
        <f>ROUND($E$63*D68,0)</f>
        <v>1515</v>
      </c>
      <c r="F68" s="79">
        <f t="shared" ref="F68" si="93">ROUND(($E$68*F62)/100,0)</f>
        <v>21</v>
      </c>
      <c r="G68" s="79">
        <f>ROUND(($E$68*G62)/100,0)-1</f>
        <v>17</v>
      </c>
      <c r="H68" s="79">
        <f t="shared" ref="H68:AV68" si="94">ROUND(($E$68*H62)/100,0)</f>
        <v>19</v>
      </c>
      <c r="I68" s="79">
        <f t="shared" si="94"/>
        <v>16</v>
      </c>
      <c r="J68" s="79">
        <f t="shared" si="94"/>
        <v>20</v>
      </c>
      <c r="K68" s="79">
        <f t="shared" si="94"/>
        <v>22</v>
      </c>
      <c r="L68" s="79">
        <f t="shared" si="94"/>
        <v>20</v>
      </c>
      <c r="M68" s="79">
        <f t="shared" si="94"/>
        <v>21</v>
      </c>
      <c r="N68" s="79">
        <f t="shared" si="94"/>
        <v>22</v>
      </c>
      <c r="O68" s="79">
        <f>ROUND(($E$68*O62)/100,0)-1</f>
        <v>19</v>
      </c>
      <c r="P68" s="79">
        <f t="shared" si="94"/>
        <v>23</v>
      </c>
      <c r="Q68" s="79">
        <f t="shared" si="94"/>
        <v>25</v>
      </c>
      <c r="R68" s="79">
        <f t="shared" si="94"/>
        <v>22</v>
      </c>
      <c r="S68" s="79">
        <f t="shared" si="94"/>
        <v>22</v>
      </c>
      <c r="T68" s="79">
        <f t="shared" si="94"/>
        <v>22</v>
      </c>
      <c r="U68" s="79">
        <f t="shared" si="94"/>
        <v>26</v>
      </c>
      <c r="V68" s="79">
        <f t="shared" si="94"/>
        <v>25</v>
      </c>
      <c r="W68" s="79">
        <f t="shared" si="94"/>
        <v>27</v>
      </c>
      <c r="X68" s="79">
        <f t="shared" si="94"/>
        <v>23</v>
      </c>
      <c r="Y68" s="79">
        <f>ROUND(($E$68*Y62)/100,0)-1</f>
        <v>22</v>
      </c>
      <c r="Z68" s="79">
        <f t="shared" si="94"/>
        <v>118</v>
      </c>
      <c r="AA68" s="79">
        <f t="shared" si="94"/>
        <v>112</v>
      </c>
      <c r="AB68" s="79">
        <f t="shared" si="94"/>
        <v>88</v>
      </c>
      <c r="AC68" s="79">
        <f t="shared" si="94"/>
        <v>87</v>
      </c>
      <c r="AD68" s="79">
        <f t="shared" si="94"/>
        <v>100</v>
      </c>
      <c r="AE68" s="79">
        <f t="shared" si="94"/>
        <v>103</v>
      </c>
      <c r="AF68" s="79">
        <f t="shared" si="94"/>
        <v>102</v>
      </c>
      <c r="AG68" s="79">
        <f t="shared" si="94"/>
        <v>94</v>
      </c>
      <c r="AH68" s="79">
        <f t="shared" si="94"/>
        <v>77</v>
      </c>
      <c r="AI68" s="79">
        <f t="shared" si="94"/>
        <v>64</v>
      </c>
      <c r="AJ68" s="79">
        <f t="shared" si="94"/>
        <v>48</v>
      </c>
      <c r="AK68" s="79">
        <f t="shared" si="94"/>
        <v>36</v>
      </c>
      <c r="AL68" s="79">
        <f t="shared" si="94"/>
        <v>23</v>
      </c>
      <c r="AM68" s="79">
        <f t="shared" si="94"/>
        <v>29</v>
      </c>
      <c r="AN68" s="79">
        <f t="shared" si="94"/>
        <v>1</v>
      </c>
      <c r="AO68" s="79">
        <f t="shared" si="94"/>
        <v>11</v>
      </c>
      <c r="AP68" s="79">
        <f t="shared" si="94"/>
        <v>9</v>
      </c>
      <c r="AQ68" s="79">
        <f t="shared" si="94"/>
        <v>21</v>
      </c>
      <c r="AR68" s="79">
        <f t="shared" si="94"/>
        <v>744</v>
      </c>
      <c r="AS68" s="79">
        <f t="shared" si="94"/>
        <v>53</v>
      </c>
      <c r="AT68" s="79">
        <f t="shared" si="94"/>
        <v>63</v>
      </c>
      <c r="AU68" s="79">
        <f t="shared" si="94"/>
        <v>305</v>
      </c>
      <c r="AV68" s="79">
        <f t="shared" si="94"/>
        <v>39</v>
      </c>
      <c r="AW68" s="355">
        <f t="shared" si="86"/>
        <v>0</v>
      </c>
      <c r="AX68" s="401">
        <f t="shared" si="3"/>
        <v>1515</v>
      </c>
      <c r="AY68" s="400">
        <f t="shared" si="4"/>
        <v>245</v>
      </c>
      <c r="AZ68" s="400">
        <f t="shared" si="5"/>
        <v>144</v>
      </c>
      <c r="BA68" s="400">
        <f t="shared" si="6"/>
        <v>275</v>
      </c>
      <c r="BB68" s="400">
        <f t="shared" si="7"/>
        <v>574</v>
      </c>
      <c r="BC68" s="402">
        <f t="shared" si="8"/>
        <v>277</v>
      </c>
    </row>
    <row r="69" spans="1:55" s="123" customFormat="1" ht="15.6" hidden="1">
      <c r="A69" s="90"/>
      <c r="B69" s="71"/>
      <c r="C69" s="91"/>
      <c r="D69" s="338">
        <f>SUM(D64:D68)</f>
        <v>1.0000000000000004</v>
      </c>
      <c r="E69" s="83">
        <f>SUM(E64:E68)</f>
        <v>8333</v>
      </c>
      <c r="F69" s="92">
        <f t="shared" ref="F69:AM69" si="95">SUM(F64:F68)</f>
        <v>113</v>
      </c>
      <c r="G69" s="92">
        <f t="shared" si="95"/>
        <v>97</v>
      </c>
      <c r="H69" s="92">
        <f t="shared" si="95"/>
        <v>102</v>
      </c>
      <c r="I69" s="92">
        <f t="shared" si="95"/>
        <v>86</v>
      </c>
      <c r="J69" s="92">
        <f t="shared" si="95"/>
        <v>108</v>
      </c>
      <c r="K69" s="92">
        <f t="shared" si="95"/>
        <v>122</v>
      </c>
      <c r="L69" s="92">
        <f t="shared" si="95"/>
        <v>112</v>
      </c>
      <c r="M69" s="92">
        <f t="shared" si="95"/>
        <v>117</v>
      </c>
      <c r="N69" s="92">
        <f t="shared" si="95"/>
        <v>119</v>
      </c>
      <c r="O69" s="92">
        <f t="shared" si="95"/>
        <v>108</v>
      </c>
      <c r="P69" s="92">
        <f t="shared" si="95"/>
        <v>125</v>
      </c>
      <c r="Q69" s="92">
        <f t="shared" si="95"/>
        <v>137</v>
      </c>
      <c r="R69" s="92">
        <f t="shared" si="95"/>
        <v>121</v>
      </c>
      <c r="S69" s="92">
        <f t="shared" si="95"/>
        <v>119</v>
      </c>
      <c r="T69" s="92">
        <f t="shared" si="95"/>
        <v>123</v>
      </c>
      <c r="U69" s="92">
        <f t="shared" si="95"/>
        <v>144</v>
      </c>
      <c r="V69" s="92">
        <f t="shared" si="95"/>
        <v>137</v>
      </c>
      <c r="W69" s="92">
        <f t="shared" si="95"/>
        <v>147</v>
      </c>
      <c r="X69" s="92">
        <f t="shared" si="95"/>
        <v>128</v>
      </c>
      <c r="Y69" s="92">
        <f t="shared" si="95"/>
        <v>126</v>
      </c>
      <c r="Z69" s="92">
        <f t="shared" si="95"/>
        <v>650</v>
      </c>
      <c r="AA69" s="92">
        <f t="shared" si="95"/>
        <v>614</v>
      </c>
      <c r="AB69" s="92">
        <f t="shared" si="95"/>
        <v>482</v>
      </c>
      <c r="AC69" s="92">
        <f t="shared" si="95"/>
        <v>478</v>
      </c>
      <c r="AD69" s="92">
        <f t="shared" si="95"/>
        <v>548</v>
      </c>
      <c r="AE69" s="92">
        <f t="shared" si="95"/>
        <v>566</v>
      </c>
      <c r="AF69" s="92">
        <f t="shared" si="95"/>
        <v>563</v>
      </c>
      <c r="AG69" s="92">
        <f t="shared" si="95"/>
        <v>517</v>
      </c>
      <c r="AH69" s="92">
        <f t="shared" si="95"/>
        <v>424</v>
      </c>
      <c r="AI69" s="92">
        <f t="shared" si="95"/>
        <v>353</v>
      </c>
      <c r="AJ69" s="92">
        <f t="shared" si="95"/>
        <v>262</v>
      </c>
      <c r="AK69" s="92">
        <f t="shared" si="95"/>
        <v>197</v>
      </c>
      <c r="AL69" s="92">
        <f t="shared" ref="AL69" si="96">SUM(AL64:AL68)</f>
        <v>128</v>
      </c>
      <c r="AM69" s="92">
        <f t="shared" si="95"/>
        <v>160</v>
      </c>
      <c r="AN69" s="93">
        <f t="shared" ref="AN69:AV69" si="97">AN63-SUM(AN64:AN68)</f>
        <v>0</v>
      </c>
      <c r="AO69" s="93">
        <f t="shared" ref="AO69:AP69" si="98">AO63-SUM(AO64:AO68)</f>
        <v>0</v>
      </c>
      <c r="AP69" s="93">
        <f t="shared" si="98"/>
        <v>0</v>
      </c>
      <c r="AQ69" s="93">
        <f>AQ63-SUM(AQ64:AQ68)</f>
        <v>0</v>
      </c>
      <c r="AR69" s="93">
        <f t="shared" si="97"/>
        <v>0</v>
      </c>
      <c r="AS69" s="93">
        <f t="shared" si="97"/>
        <v>0</v>
      </c>
      <c r="AT69" s="93">
        <f t="shared" si="97"/>
        <v>0</v>
      </c>
      <c r="AU69" s="93">
        <f t="shared" si="97"/>
        <v>0</v>
      </c>
      <c r="AV69" s="93">
        <f t="shared" si="97"/>
        <v>0</v>
      </c>
      <c r="AW69" s="355">
        <f t="shared" si="86"/>
        <v>0</v>
      </c>
      <c r="AX69" s="404">
        <f t="shared" si="3"/>
        <v>8333</v>
      </c>
      <c r="AY69" s="405">
        <f t="shared" si="4"/>
        <v>1346</v>
      </c>
      <c r="AZ69" s="405">
        <f t="shared" si="5"/>
        <v>791</v>
      </c>
      <c r="BA69" s="405">
        <f t="shared" si="6"/>
        <v>1518</v>
      </c>
      <c r="BB69" s="405">
        <f t="shared" si="7"/>
        <v>3154</v>
      </c>
      <c r="BC69" s="406">
        <f t="shared" si="8"/>
        <v>1524</v>
      </c>
    </row>
    <row r="70" spans="1:55" ht="16.2" hidden="1" thickBot="1">
      <c r="A70" s="54"/>
      <c r="B70" s="124"/>
      <c r="C70" s="77"/>
      <c r="D70" s="323"/>
      <c r="E70" s="201"/>
      <c r="F70" s="85">
        <f t="shared" ref="F70:AV70" si="99">+F71*100/$E$71</f>
        <v>0.78203328654501703</v>
      </c>
      <c r="G70" s="86">
        <f t="shared" si="99"/>
        <v>0.75529710580843523</v>
      </c>
      <c r="H70" s="86">
        <f t="shared" si="99"/>
        <v>0.78871733172916247</v>
      </c>
      <c r="I70" s="86">
        <f t="shared" si="99"/>
        <v>0.98255464206938037</v>
      </c>
      <c r="J70" s="86">
        <f t="shared" si="99"/>
        <v>1.0226589131742529</v>
      </c>
      <c r="K70" s="85">
        <f t="shared" si="99"/>
        <v>0.92239823541207133</v>
      </c>
      <c r="L70" s="85">
        <f t="shared" si="99"/>
        <v>1.6776953412205067</v>
      </c>
      <c r="M70" s="85">
        <f t="shared" si="99"/>
        <v>1.8113762449034156</v>
      </c>
      <c r="N70" s="85">
        <f t="shared" si="99"/>
        <v>1.4905420760644341</v>
      </c>
      <c r="O70" s="85">
        <f t="shared" si="99"/>
        <v>1.4771739856961432</v>
      </c>
      <c r="P70" s="85">
        <f t="shared" si="99"/>
        <v>1.6576432056680703</v>
      </c>
      <c r="Q70" s="85">
        <f t="shared" si="99"/>
        <v>1.864848606376579</v>
      </c>
      <c r="R70" s="85">
        <f t="shared" si="99"/>
        <v>1.6776953412205067</v>
      </c>
      <c r="S70" s="85">
        <f t="shared" si="99"/>
        <v>1.7579038834302521</v>
      </c>
      <c r="T70" s="85">
        <f t="shared" si="99"/>
        <v>1.6509591604839249</v>
      </c>
      <c r="U70" s="85">
        <f t="shared" si="99"/>
        <v>1.6175389345631976</v>
      </c>
      <c r="V70" s="85">
        <f t="shared" si="99"/>
        <v>1.7445357930619612</v>
      </c>
      <c r="W70" s="85">
        <f t="shared" si="99"/>
        <v>1.3501771271973799</v>
      </c>
      <c r="X70" s="85">
        <f t="shared" si="99"/>
        <v>1.4905420760644341</v>
      </c>
      <c r="Y70" s="85">
        <f t="shared" si="99"/>
        <v>1.4771739856961432</v>
      </c>
      <c r="Z70" s="86">
        <f t="shared" si="99"/>
        <v>6.5035759641735176</v>
      </c>
      <c r="AA70" s="86">
        <f t="shared" si="99"/>
        <v>7.7468083684245705</v>
      </c>
      <c r="AB70" s="86">
        <f t="shared" si="99"/>
        <v>7.1652964374039172</v>
      </c>
      <c r="AC70" s="86">
        <f t="shared" si="99"/>
        <v>6.3765791056747547</v>
      </c>
      <c r="AD70" s="86">
        <f t="shared" si="99"/>
        <v>7.392553973664862</v>
      </c>
      <c r="AE70" s="86">
        <f t="shared" si="99"/>
        <v>7.1185081211148988</v>
      </c>
      <c r="AF70" s="86">
        <f t="shared" si="99"/>
        <v>6.8444622685649357</v>
      </c>
      <c r="AG70" s="86">
        <f t="shared" si="99"/>
        <v>6.4300514671479183</v>
      </c>
      <c r="AH70" s="86">
        <f t="shared" si="99"/>
        <v>5.6747543613394829</v>
      </c>
      <c r="AI70" s="86">
        <f t="shared" si="99"/>
        <v>4.0973196978811579</v>
      </c>
      <c r="AJ70" s="86">
        <f t="shared" si="99"/>
        <v>2.4263084018447967</v>
      </c>
      <c r="AK70" s="86">
        <f t="shared" si="99"/>
        <v>1.8447964708241427</v>
      </c>
      <c r="AL70" s="86">
        <f t="shared" si="99"/>
        <v>1.1095515005681438</v>
      </c>
      <c r="AM70" s="87">
        <f t="shared" si="99"/>
        <v>1.2699685849876345</v>
      </c>
      <c r="AN70" s="89">
        <f t="shared" si="99"/>
        <v>2.673618073658178E-2</v>
      </c>
      <c r="AO70" s="89">
        <f t="shared" si="99"/>
        <v>0.36093843994385399</v>
      </c>
      <c r="AP70" s="89">
        <f t="shared" si="99"/>
        <v>0.42777889178530848</v>
      </c>
      <c r="AQ70" s="88">
        <f>+AQ71*100/$E$71</f>
        <v>0.84218969320232606</v>
      </c>
      <c r="AR70" s="89">
        <f t="shared" si="99"/>
        <v>51.219838246106541</v>
      </c>
      <c r="AS70" s="89">
        <f t="shared" si="99"/>
        <v>4.3981017311677029</v>
      </c>
      <c r="AT70" s="88">
        <f t="shared" si="99"/>
        <v>3.8767462068043579</v>
      </c>
      <c r="AU70" s="88">
        <f t="shared" si="99"/>
        <v>21.977140565470222</v>
      </c>
      <c r="AV70" s="88">
        <f t="shared" si="99"/>
        <v>0.90903014504378055</v>
      </c>
      <c r="AW70" s="355"/>
      <c r="AX70" s="401">
        <f t="shared" si="3"/>
        <v>0</v>
      </c>
      <c r="AY70" s="400">
        <f t="shared" si="4"/>
        <v>15.232938974667469</v>
      </c>
      <c r="AZ70" s="400">
        <f t="shared" si="5"/>
        <v>9.7988102399572234</v>
      </c>
      <c r="BA70" s="400">
        <f t="shared" si="6"/>
        <v>17.218100394358665</v>
      </c>
      <c r="BB70" s="400">
        <f t="shared" si="7"/>
        <v>41.327451373571293</v>
      </c>
      <c r="BC70" s="402">
        <f t="shared" si="8"/>
        <v>16.422699017445357</v>
      </c>
    </row>
    <row r="71" spans="1:55" ht="15.6">
      <c r="A71" s="70">
        <v>2</v>
      </c>
      <c r="B71" s="3"/>
      <c r="C71" s="358" t="s">
        <v>107</v>
      </c>
      <c r="D71" s="339">
        <v>1</v>
      </c>
      <c r="E71" s="210">
        <v>14961</v>
      </c>
      <c r="F71" s="48">
        <v>117</v>
      </c>
      <c r="G71" s="49">
        <v>113</v>
      </c>
      <c r="H71" s="49">
        <v>118</v>
      </c>
      <c r="I71" s="49">
        <v>147</v>
      </c>
      <c r="J71" s="49">
        <v>153</v>
      </c>
      <c r="K71" s="49">
        <v>138</v>
      </c>
      <c r="L71" s="49">
        <v>251</v>
      </c>
      <c r="M71" s="49">
        <v>271</v>
      </c>
      <c r="N71" s="49">
        <v>223</v>
      </c>
      <c r="O71" s="49">
        <v>221</v>
      </c>
      <c r="P71" s="49">
        <v>248</v>
      </c>
      <c r="Q71" s="49">
        <v>279</v>
      </c>
      <c r="R71" s="49">
        <v>251</v>
      </c>
      <c r="S71" s="49">
        <v>263</v>
      </c>
      <c r="T71" s="49">
        <v>247</v>
      </c>
      <c r="U71" s="49">
        <v>242</v>
      </c>
      <c r="V71" s="49">
        <v>261</v>
      </c>
      <c r="W71" s="49">
        <v>202</v>
      </c>
      <c r="X71" s="49">
        <v>223</v>
      </c>
      <c r="Y71" s="49">
        <v>221</v>
      </c>
      <c r="Z71" s="49">
        <v>973</v>
      </c>
      <c r="AA71" s="49">
        <v>1159</v>
      </c>
      <c r="AB71" s="49">
        <v>1072</v>
      </c>
      <c r="AC71" s="49">
        <v>954</v>
      </c>
      <c r="AD71" s="49">
        <v>1106</v>
      </c>
      <c r="AE71" s="49">
        <v>1065</v>
      </c>
      <c r="AF71" s="49">
        <v>1024</v>
      </c>
      <c r="AG71" s="49">
        <v>962</v>
      </c>
      <c r="AH71" s="49">
        <v>849</v>
      </c>
      <c r="AI71" s="49">
        <v>613</v>
      </c>
      <c r="AJ71" s="49">
        <v>363</v>
      </c>
      <c r="AK71" s="49">
        <v>276</v>
      </c>
      <c r="AL71" s="155">
        <v>166</v>
      </c>
      <c r="AM71" s="74">
        <v>190</v>
      </c>
      <c r="AN71" s="63">
        <v>4</v>
      </c>
      <c r="AO71" s="63">
        <v>54</v>
      </c>
      <c r="AP71" s="63">
        <v>64</v>
      </c>
      <c r="AQ71" s="62">
        <v>126</v>
      </c>
      <c r="AR71" s="62">
        <v>7663</v>
      </c>
      <c r="AS71" s="62">
        <v>658</v>
      </c>
      <c r="AT71" s="62">
        <v>580</v>
      </c>
      <c r="AU71" s="62">
        <v>3288</v>
      </c>
      <c r="AV71" s="62">
        <v>136</v>
      </c>
      <c r="AW71" s="355">
        <f>E71-SUM(F71:AM71)</f>
        <v>0</v>
      </c>
      <c r="AX71" s="52">
        <f t="shared" si="3"/>
        <v>14961</v>
      </c>
      <c r="AY71" s="210">
        <f t="shared" si="4"/>
        <v>2279</v>
      </c>
      <c r="AZ71" s="210">
        <f t="shared" si="5"/>
        <v>1466</v>
      </c>
      <c r="BA71" s="210">
        <f t="shared" si="6"/>
        <v>2576</v>
      </c>
      <c r="BB71" s="210">
        <f t="shared" si="7"/>
        <v>6183</v>
      </c>
      <c r="BC71" s="403">
        <f t="shared" si="8"/>
        <v>2457</v>
      </c>
    </row>
    <row r="72" spans="1:55" ht="15.6">
      <c r="A72" s="75">
        <v>1</v>
      </c>
      <c r="B72" s="76" t="s">
        <v>108</v>
      </c>
      <c r="C72" s="77" t="s">
        <v>109</v>
      </c>
      <c r="D72" s="340">
        <v>0.88</v>
      </c>
      <c r="E72" s="293">
        <f>ROUND($E$71*D72,0)</f>
        <v>13166</v>
      </c>
      <c r="F72" s="79">
        <f t="shared" ref="F72" si="100">ROUND($E$72*F70/100,0)</f>
        <v>103</v>
      </c>
      <c r="G72" s="79">
        <f t="shared" ref="G72:AV72" si="101">ROUND($E$72*G70/100,0)</f>
        <v>99</v>
      </c>
      <c r="H72" s="79">
        <f t="shared" si="101"/>
        <v>104</v>
      </c>
      <c r="I72" s="79">
        <f t="shared" si="101"/>
        <v>129</v>
      </c>
      <c r="J72" s="79">
        <f t="shared" si="101"/>
        <v>135</v>
      </c>
      <c r="K72" s="79">
        <f t="shared" si="101"/>
        <v>121</v>
      </c>
      <c r="L72" s="79">
        <f t="shared" si="101"/>
        <v>221</v>
      </c>
      <c r="M72" s="79">
        <f t="shared" si="101"/>
        <v>238</v>
      </c>
      <c r="N72" s="79">
        <f t="shared" si="101"/>
        <v>196</v>
      </c>
      <c r="O72" s="79">
        <f t="shared" si="101"/>
        <v>194</v>
      </c>
      <c r="P72" s="79">
        <f t="shared" si="101"/>
        <v>218</v>
      </c>
      <c r="Q72" s="79">
        <f t="shared" si="101"/>
        <v>246</v>
      </c>
      <c r="R72" s="79">
        <f t="shared" si="101"/>
        <v>221</v>
      </c>
      <c r="S72" s="79">
        <f t="shared" si="101"/>
        <v>231</v>
      </c>
      <c r="T72" s="79">
        <f t="shared" si="101"/>
        <v>217</v>
      </c>
      <c r="U72" s="79">
        <f t="shared" si="101"/>
        <v>213</v>
      </c>
      <c r="V72" s="79">
        <f t="shared" si="101"/>
        <v>230</v>
      </c>
      <c r="W72" s="79">
        <f t="shared" si="101"/>
        <v>178</v>
      </c>
      <c r="X72" s="79">
        <f t="shared" si="101"/>
        <v>196</v>
      </c>
      <c r="Y72" s="79">
        <f t="shared" si="101"/>
        <v>194</v>
      </c>
      <c r="Z72" s="79">
        <f t="shared" si="101"/>
        <v>856</v>
      </c>
      <c r="AA72" s="79">
        <f t="shared" si="101"/>
        <v>1020</v>
      </c>
      <c r="AB72" s="79">
        <f t="shared" si="101"/>
        <v>943</v>
      </c>
      <c r="AC72" s="79">
        <f t="shared" si="101"/>
        <v>840</v>
      </c>
      <c r="AD72" s="79">
        <f t="shared" si="101"/>
        <v>973</v>
      </c>
      <c r="AE72" s="79">
        <f t="shared" si="101"/>
        <v>937</v>
      </c>
      <c r="AF72" s="79">
        <f t="shared" si="101"/>
        <v>901</v>
      </c>
      <c r="AG72" s="79">
        <f t="shared" si="101"/>
        <v>847</v>
      </c>
      <c r="AH72" s="79">
        <f t="shared" si="101"/>
        <v>747</v>
      </c>
      <c r="AI72" s="79">
        <f t="shared" si="101"/>
        <v>539</v>
      </c>
      <c r="AJ72" s="79">
        <f t="shared" si="101"/>
        <v>319</v>
      </c>
      <c r="AK72" s="79">
        <f t="shared" si="101"/>
        <v>243</v>
      </c>
      <c r="AL72" s="79">
        <f t="shared" si="101"/>
        <v>146</v>
      </c>
      <c r="AM72" s="79">
        <f>ROUND($E$72*AM70/100,0)+4</f>
        <v>171</v>
      </c>
      <c r="AN72" s="79">
        <f t="shared" si="101"/>
        <v>4</v>
      </c>
      <c r="AO72" s="79">
        <f t="shared" si="101"/>
        <v>48</v>
      </c>
      <c r="AP72" s="79">
        <f t="shared" si="101"/>
        <v>56</v>
      </c>
      <c r="AQ72" s="79">
        <f t="shared" si="101"/>
        <v>111</v>
      </c>
      <c r="AR72" s="79">
        <f t="shared" si="101"/>
        <v>6744</v>
      </c>
      <c r="AS72" s="79">
        <f t="shared" si="101"/>
        <v>579</v>
      </c>
      <c r="AT72" s="79">
        <f t="shared" si="101"/>
        <v>510</v>
      </c>
      <c r="AU72" s="79">
        <f t="shared" si="101"/>
        <v>2894</v>
      </c>
      <c r="AV72" s="79">
        <f t="shared" si="101"/>
        <v>120</v>
      </c>
      <c r="AW72" s="355">
        <f>E72-SUM(F72:AM72)</f>
        <v>0</v>
      </c>
      <c r="AX72" s="401">
        <f t="shared" si="3"/>
        <v>13166</v>
      </c>
      <c r="AY72" s="400">
        <f t="shared" si="4"/>
        <v>2004</v>
      </c>
      <c r="AZ72" s="400">
        <f t="shared" si="5"/>
        <v>1290</v>
      </c>
      <c r="BA72" s="400">
        <f t="shared" si="6"/>
        <v>2266</v>
      </c>
      <c r="BB72" s="400">
        <f t="shared" si="7"/>
        <v>5441</v>
      </c>
      <c r="BC72" s="402">
        <f t="shared" si="8"/>
        <v>2165</v>
      </c>
    </row>
    <row r="73" spans="1:55" ht="15.6">
      <c r="A73" s="75">
        <f>1+A72</f>
        <v>2</v>
      </c>
      <c r="B73" s="76" t="s">
        <v>110</v>
      </c>
      <c r="C73" s="77" t="s">
        <v>111</v>
      </c>
      <c r="D73" s="336">
        <v>0.12</v>
      </c>
      <c r="E73" s="293">
        <f>ROUND($E$71*D73,0)</f>
        <v>1795</v>
      </c>
      <c r="F73" s="79">
        <f t="shared" ref="F73" si="102">ROUND($E$73*F70/100,0)</f>
        <v>14</v>
      </c>
      <c r="G73" s="79">
        <f t="shared" ref="G73:AV73" si="103">ROUND($E$73*G70/100,0)</f>
        <v>14</v>
      </c>
      <c r="H73" s="79">
        <f t="shared" si="103"/>
        <v>14</v>
      </c>
      <c r="I73" s="79">
        <f t="shared" si="103"/>
        <v>18</v>
      </c>
      <c r="J73" s="79">
        <f t="shared" si="103"/>
        <v>18</v>
      </c>
      <c r="K73" s="79">
        <f t="shared" si="103"/>
        <v>17</v>
      </c>
      <c r="L73" s="79">
        <f t="shared" si="103"/>
        <v>30</v>
      </c>
      <c r="M73" s="79">
        <f t="shared" si="103"/>
        <v>33</v>
      </c>
      <c r="N73" s="79">
        <f t="shared" si="103"/>
        <v>27</v>
      </c>
      <c r="O73" s="79">
        <f t="shared" si="103"/>
        <v>27</v>
      </c>
      <c r="P73" s="79">
        <f t="shared" si="103"/>
        <v>30</v>
      </c>
      <c r="Q73" s="79">
        <f t="shared" si="103"/>
        <v>33</v>
      </c>
      <c r="R73" s="79">
        <f t="shared" si="103"/>
        <v>30</v>
      </c>
      <c r="S73" s="79">
        <f t="shared" si="103"/>
        <v>32</v>
      </c>
      <c r="T73" s="79">
        <f t="shared" si="103"/>
        <v>30</v>
      </c>
      <c r="U73" s="79">
        <f t="shared" si="103"/>
        <v>29</v>
      </c>
      <c r="V73" s="79">
        <f t="shared" si="103"/>
        <v>31</v>
      </c>
      <c r="W73" s="79">
        <f t="shared" si="103"/>
        <v>24</v>
      </c>
      <c r="X73" s="79">
        <f t="shared" si="103"/>
        <v>27</v>
      </c>
      <c r="Y73" s="79">
        <f t="shared" si="103"/>
        <v>27</v>
      </c>
      <c r="Z73" s="79">
        <f t="shared" si="103"/>
        <v>117</v>
      </c>
      <c r="AA73" s="79">
        <f t="shared" si="103"/>
        <v>139</v>
      </c>
      <c r="AB73" s="79">
        <f t="shared" si="103"/>
        <v>129</v>
      </c>
      <c r="AC73" s="79">
        <f t="shared" si="103"/>
        <v>114</v>
      </c>
      <c r="AD73" s="79">
        <f t="shared" si="103"/>
        <v>133</v>
      </c>
      <c r="AE73" s="79">
        <f t="shared" si="103"/>
        <v>128</v>
      </c>
      <c r="AF73" s="79">
        <f t="shared" si="103"/>
        <v>123</v>
      </c>
      <c r="AG73" s="79">
        <f t="shared" si="103"/>
        <v>115</v>
      </c>
      <c r="AH73" s="79">
        <f t="shared" si="103"/>
        <v>102</v>
      </c>
      <c r="AI73" s="79">
        <f t="shared" si="103"/>
        <v>74</v>
      </c>
      <c r="AJ73" s="79">
        <f t="shared" si="103"/>
        <v>44</v>
      </c>
      <c r="AK73" s="79">
        <f t="shared" si="103"/>
        <v>33</v>
      </c>
      <c r="AL73" s="79">
        <f t="shared" si="103"/>
        <v>20</v>
      </c>
      <c r="AM73" s="79">
        <f>ROUND($E$73*AM70/100,0)-4</f>
        <v>19</v>
      </c>
      <c r="AN73" s="79">
        <f t="shared" si="103"/>
        <v>0</v>
      </c>
      <c r="AO73" s="79">
        <f t="shared" si="103"/>
        <v>6</v>
      </c>
      <c r="AP73" s="79">
        <f t="shared" si="103"/>
        <v>8</v>
      </c>
      <c r="AQ73" s="79">
        <f t="shared" si="103"/>
        <v>15</v>
      </c>
      <c r="AR73" s="79">
        <f t="shared" si="103"/>
        <v>919</v>
      </c>
      <c r="AS73" s="79">
        <f t="shared" si="103"/>
        <v>79</v>
      </c>
      <c r="AT73" s="79">
        <f t="shared" si="103"/>
        <v>70</v>
      </c>
      <c r="AU73" s="79">
        <f t="shared" si="103"/>
        <v>394</v>
      </c>
      <c r="AV73" s="79">
        <f t="shared" si="103"/>
        <v>16</v>
      </c>
      <c r="AW73" s="355">
        <f>E73-SUM(F73:AM73)</f>
        <v>0</v>
      </c>
      <c r="AX73" s="401">
        <f t="shared" si="3"/>
        <v>1795</v>
      </c>
      <c r="AY73" s="400">
        <f t="shared" si="4"/>
        <v>275</v>
      </c>
      <c r="AZ73" s="400">
        <f t="shared" si="5"/>
        <v>176</v>
      </c>
      <c r="BA73" s="400">
        <f t="shared" si="6"/>
        <v>310</v>
      </c>
      <c r="BB73" s="400">
        <f t="shared" si="7"/>
        <v>742</v>
      </c>
      <c r="BC73" s="402">
        <f t="shared" si="8"/>
        <v>292</v>
      </c>
    </row>
    <row r="74" spans="1:55" ht="15.6" hidden="1">
      <c r="A74" s="54"/>
      <c r="B74" s="3"/>
      <c r="C74" s="77"/>
      <c r="D74" s="338">
        <f t="shared" ref="D74:AM74" si="104">SUM(D72:D73)</f>
        <v>1</v>
      </c>
      <c r="E74" s="83">
        <f t="shared" si="104"/>
        <v>14961</v>
      </c>
      <c r="F74" s="92">
        <f t="shared" si="104"/>
        <v>117</v>
      </c>
      <c r="G74" s="84">
        <f t="shared" si="104"/>
        <v>113</v>
      </c>
      <c r="H74" s="84">
        <f t="shared" si="104"/>
        <v>118</v>
      </c>
      <c r="I74" s="84">
        <f t="shared" si="104"/>
        <v>147</v>
      </c>
      <c r="J74" s="84">
        <f t="shared" si="104"/>
        <v>153</v>
      </c>
      <c r="K74" s="92">
        <f t="shared" si="104"/>
        <v>138</v>
      </c>
      <c r="L74" s="92">
        <f t="shared" ref="L74:Y74" si="105">SUM(L72:L73)</f>
        <v>251</v>
      </c>
      <c r="M74" s="92">
        <f t="shared" si="105"/>
        <v>271</v>
      </c>
      <c r="N74" s="92">
        <f t="shared" si="105"/>
        <v>223</v>
      </c>
      <c r="O74" s="92">
        <f t="shared" si="105"/>
        <v>221</v>
      </c>
      <c r="P74" s="92">
        <f t="shared" si="105"/>
        <v>248</v>
      </c>
      <c r="Q74" s="92">
        <f t="shared" si="105"/>
        <v>279</v>
      </c>
      <c r="R74" s="92">
        <f t="shared" si="105"/>
        <v>251</v>
      </c>
      <c r="S74" s="92">
        <f t="shared" si="105"/>
        <v>263</v>
      </c>
      <c r="T74" s="92">
        <f t="shared" si="105"/>
        <v>247</v>
      </c>
      <c r="U74" s="92">
        <f t="shared" si="105"/>
        <v>242</v>
      </c>
      <c r="V74" s="92">
        <f t="shared" si="105"/>
        <v>261</v>
      </c>
      <c r="W74" s="92">
        <f t="shared" si="105"/>
        <v>202</v>
      </c>
      <c r="X74" s="92">
        <f t="shared" si="105"/>
        <v>223</v>
      </c>
      <c r="Y74" s="92">
        <f t="shared" si="105"/>
        <v>221</v>
      </c>
      <c r="Z74" s="84">
        <f t="shared" si="104"/>
        <v>973</v>
      </c>
      <c r="AA74" s="84">
        <f t="shared" si="104"/>
        <v>1159</v>
      </c>
      <c r="AB74" s="84">
        <f t="shared" si="104"/>
        <v>1072</v>
      </c>
      <c r="AC74" s="84">
        <f t="shared" si="104"/>
        <v>954</v>
      </c>
      <c r="AD74" s="84">
        <f t="shared" si="104"/>
        <v>1106</v>
      </c>
      <c r="AE74" s="84">
        <f t="shared" si="104"/>
        <v>1065</v>
      </c>
      <c r="AF74" s="84">
        <f t="shared" si="104"/>
        <v>1024</v>
      </c>
      <c r="AG74" s="84">
        <f t="shared" si="104"/>
        <v>962</v>
      </c>
      <c r="AH74" s="84">
        <f t="shared" si="104"/>
        <v>849</v>
      </c>
      <c r="AI74" s="84">
        <f t="shared" si="104"/>
        <v>613</v>
      </c>
      <c r="AJ74" s="84">
        <f t="shared" si="104"/>
        <v>363</v>
      </c>
      <c r="AK74" s="84">
        <f t="shared" si="104"/>
        <v>276</v>
      </c>
      <c r="AL74" s="84">
        <f t="shared" ref="AL74" si="106">SUM(AL72:AL73)</f>
        <v>166</v>
      </c>
      <c r="AM74" s="121">
        <f t="shared" si="104"/>
        <v>190</v>
      </c>
      <c r="AN74" s="93">
        <f t="shared" ref="AN74:AV74" si="107">AN71-SUM(AN72:AN73)</f>
        <v>0</v>
      </c>
      <c r="AO74" s="93">
        <f t="shared" ref="AO74:AP74" si="108">AO71-SUM(AO72:AO73)</f>
        <v>0</v>
      </c>
      <c r="AP74" s="93">
        <f t="shared" si="108"/>
        <v>0</v>
      </c>
      <c r="AQ74" s="93">
        <f>AQ71-SUM(AQ72:AQ73)</f>
        <v>0</v>
      </c>
      <c r="AR74" s="93">
        <f t="shared" si="107"/>
        <v>0</v>
      </c>
      <c r="AS74" s="93">
        <f t="shared" si="107"/>
        <v>0</v>
      </c>
      <c r="AT74" s="93">
        <f t="shared" si="107"/>
        <v>0</v>
      </c>
      <c r="AU74" s="93">
        <f t="shared" si="107"/>
        <v>0</v>
      </c>
      <c r="AV74" s="93">
        <f t="shared" si="107"/>
        <v>0</v>
      </c>
      <c r="AW74" s="355">
        <f>E74-SUM(F74:AM74)</f>
        <v>0</v>
      </c>
      <c r="AX74" s="401">
        <f t="shared" si="3"/>
        <v>14961</v>
      </c>
      <c r="AY74" s="400">
        <f t="shared" si="4"/>
        <v>2279</v>
      </c>
      <c r="AZ74" s="400">
        <f t="shared" si="5"/>
        <v>1466</v>
      </c>
      <c r="BA74" s="400">
        <f t="shared" si="6"/>
        <v>2576</v>
      </c>
      <c r="BB74" s="400">
        <f t="shared" si="7"/>
        <v>6183</v>
      </c>
      <c r="BC74" s="402">
        <f t="shared" si="8"/>
        <v>2457</v>
      </c>
    </row>
    <row r="75" spans="1:55" ht="15.6" hidden="1">
      <c r="A75" s="54"/>
      <c r="B75" s="3"/>
      <c r="C75" s="77"/>
      <c r="D75" s="323"/>
      <c r="E75" s="201"/>
      <c r="F75" s="85">
        <f t="shared" ref="F75:AV75" si="109">+F76*100/$E$76</f>
        <v>0.91559532574427516</v>
      </c>
      <c r="G75" s="86">
        <f t="shared" si="109"/>
        <v>0.9514640086084839</v>
      </c>
      <c r="H75" s="86">
        <f t="shared" si="109"/>
        <v>1.202544788657945</v>
      </c>
      <c r="I75" s="86">
        <f t="shared" si="109"/>
        <v>1.1817787091049821</v>
      </c>
      <c r="J75" s="86">
        <f t="shared" si="109"/>
        <v>1.0250891997508071</v>
      </c>
      <c r="K75" s="85">
        <f t="shared" si="109"/>
        <v>1.0949387400653188</v>
      </c>
      <c r="L75" s="85">
        <f t="shared" si="109"/>
        <v>1.6386324592701667</v>
      </c>
      <c r="M75" s="85">
        <f t="shared" si="109"/>
        <v>1.7839950161409073</v>
      </c>
      <c r="N75" s="85">
        <f t="shared" si="109"/>
        <v>1.75190198410451</v>
      </c>
      <c r="O75" s="85">
        <f t="shared" si="109"/>
        <v>1.8519567310415133</v>
      </c>
      <c r="P75" s="85">
        <f t="shared" si="109"/>
        <v>1.9501236525646108</v>
      </c>
      <c r="Q75" s="85">
        <f t="shared" si="109"/>
        <v>1.7707802382435673</v>
      </c>
      <c r="R75" s="85">
        <f t="shared" si="109"/>
        <v>1.9123671442864965</v>
      </c>
      <c r="S75" s="85">
        <f t="shared" si="109"/>
        <v>1.7216967774820184</v>
      </c>
      <c r="T75" s="85">
        <f t="shared" si="109"/>
        <v>1.6178663797172037</v>
      </c>
      <c r="U75" s="85">
        <f t="shared" si="109"/>
        <v>1.7839950161409073</v>
      </c>
      <c r="V75" s="85">
        <f t="shared" si="109"/>
        <v>1.7707802382435673</v>
      </c>
      <c r="W75" s="85">
        <f t="shared" si="109"/>
        <v>1.6537350625814125</v>
      </c>
      <c r="X75" s="85">
        <f t="shared" si="109"/>
        <v>1.6537350625814125</v>
      </c>
      <c r="Y75" s="85">
        <f t="shared" si="109"/>
        <v>1.704706348756867</v>
      </c>
      <c r="Z75" s="86">
        <f t="shared" si="109"/>
        <v>8.1497423118310017</v>
      </c>
      <c r="AA75" s="86">
        <f t="shared" si="109"/>
        <v>8.7519586188669276</v>
      </c>
      <c r="AB75" s="86">
        <f t="shared" si="109"/>
        <v>7.8193728643975007</v>
      </c>
      <c r="AC75" s="86">
        <f t="shared" si="109"/>
        <v>7.1718487474278376</v>
      </c>
      <c r="AD75" s="86">
        <f t="shared" si="109"/>
        <v>6.6281550282229897</v>
      </c>
      <c r="AE75" s="86">
        <f t="shared" si="109"/>
        <v>6.316663834928546</v>
      </c>
      <c r="AF75" s="86">
        <f t="shared" si="109"/>
        <v>5.8107266240018127</v>
      </c>
      <c r="AG75" s="86">
        <f t="shared" si="109"/>
        <v>5.2160616186215103</v>
      </c>
      <c r="AH75" s="86">
        <f t="shared" si="109"/>
        <v>4.3608767061222178</v>
      </c>
      <c r="AI75" s="86">
        <f t="shared" si="109"/>
        <v>3.0960336788053842</v>
      </c>
      <c r="AJ75" s="86">
        <f t="shared" si="109"/>
        <v>2.1747748768193915</v>
      </c>
      <c r="AK75" s="86">
        <f t="shared" si="109"/>
        <v>1.5517924902305036</v>
      </c>
      <c r="AL75" s="86">
        <f t="shared" si="109"/>
        <v>1.0250891997508071</v>
      </c>
      <c r="AM75" s="87">
        <f t="shared" si="109"/>
        <v>0.98922051688659829</v>
      </c>
      <c r="AN75" s="89">
        <f t="shared" si="109"/>
        <v>2.6429555794680107E-2</v>
      </c>
      <c r="AO75" s="89">
        <f t="shared" si="109"/>
        <v>0.44552679768175041</v>
      </c>
      <c r="AP75" s="89">
        <f t="shared" si="109"/>
        <v>0.49083460761548769</v>
      </c>
      <c r="AQ75" s="88">
        <f>+AQ76*100/$E$76</f>
        <v>1.0043231201978442</v>
      </c>
      <c r="AR75" s="89">
        <f t="shared" si="109"/>
        <v>52.219138774046179</v>
      </c>
      <c r="AS75" s="89">
        <f t="shared" si="109"/>
        <v>4.5628740254101299</v>
      </c>
      <c r="AT75" s="88">
        <f t="shared" si="109"/>
        <v>4.3099054199467632</v>
      </c>
      <c r="AU75" s="88">
        <f t="shared" si="109"/>
        <v>23.565724641785128</v>
      </c>
      <c r="AV75" s="88">
        <f t="shared" si="109"/>
        <v>1.0496309301315814</v>
      </c>
      <c r="AW75" s="355"/>
      <c r="AX75" s="401">
        <f t="shared" si="3"/>
        <v>0</v>
      </c>
      <c r="AY75" s="400">
        <f t="shared" si="4"/>
        <v>17.118800853297088</v>
      </c>
      <c r="AZ75" s="400">
        <f t="shared" si="5"/>
        <v>10.460440618451607</v>
      </c>
      <c r="BA75" s="400">
        <f t="shared" si="6"/>
        <v>20.260142342036211</v>
      </c>
      <c r="BB75" s="400">
        <f t="shared" si="7"/>
        <v>38.962828717600203</v>
      </c>
      <c r="BC75" s="402">
        <f t="shared" si="8"/>
        <v>13.197787468614903</v>
      </c>
    </row>
    <row r="76" spans="1:55" ht="15.6">
      <c r="A76" s="70">
        <v>2</v>
      </c>
      <c r="B76" s="3"/>
      <c r="C76" s="358" t="s">
        <v>112</v>
      </c>
      <c r="D76" s="336">
        <v>1</v>
      </c>
      <c r="E76" s="210">
        <v>52971</v>
      </c>
      <c r="F76" s="48">
        <v>485</v>
      </c>
      <c r="G76" s="49">
        <v>504</v>
      </c>
      <c r="H76" s="49">
        <v>637</v>
      </c>
      <c r="I76" s="49">
        <v>626</v>
      </c>
      <c r="J76" s="49">
        <v>543</v>
      </c>
      <c r="K76" s="49">
        <v>580</v>
      </c>
      <c r="L76" s="49">
        <v>868</v>
      </c>
      <c r="M76" s="49">
        <v>945</v>
      </c>
      <c r="N76" s="49">
        <v>928</v>
      </c>
      <c r="O76" s="49">
        <v>981</v>
      </c>
      <c r="P76" s="49">
        <v>1033</v>
      </c>
      <c r="Q76" s="49">
        <v>938</v>
      </c>
      <c r="R76" s="49">
        <v>1013</v>
      </c>
      <c r="S76" s="49">
        <v>912</v>
      </c>
      <c r="T76" s="49">
        <v>857</v>
      </c>
      <c r="U76" s="49">
        <v>945</v>
      </c>
      <c r="V76" s="49">
        <v>938</v>
      </c>
      <c r="W76" s="49">
        <v>876</v>
      </c>
      <c r="X76" s="49">
        <v>876</v>
      </c>
      <c r="Y76" s="49">
        <v>903</v>
      </c>
      <c r="Z76" s="49">
        <v>4317</v>
      </c>
      <c r="AA76" s="49">
        <v>4636</v>
      </c>
      <c r="AB76" s="49">
        <v>4142</v>
      </c>
      <c r="AC76" s="49">
        <v>3799</v>
      </c>
      <c r="AD76" s="49">
        <v>3511</v>
      </c>
      <c r="AE76" s="49">
        <v>3346</v>
      </c>
      <c r="AF76" s="49">
        <v>3078</v>
      </c>
      <c r="AG76" s="49">
        <v>2763</v>
      </c>
      <c r="AH76" s="49">
        <v>2310</v>
      </c>
      <c r="AI76" s="49">
        <v>1640</v>
      </c>
      <c r="AJ76" s="49">
        <v>1152</v>
      </c>
      <c r="AK76" s="49">
        <v>822</v>
      </c>
      <c r="AL76" s="155">
        <v>543</v>
      </c>
      <c r="AM76" s="74">
        <v>524</v>
      </c>
      <c r="AN76" s="63">
        <v>14</v>
      </c>
      <c r="AO76" s="63">
        <v>236</v>
      </c>
      <c r="AP76" s="63">
        <v>260</v>
      </c>
      <c r="AQ76" s="62">
        <v>532</v>
      </c>
      <c r="AR76" s="62">
        <v>27661</v>
      </c>
      <c r="AS76" s="62">
        <v>2417</v>
      </c>
      <c r="AT76" s="62">
        <v>2283</v>
      </c>
      <c r="AU76" s="62">
        <v>12483</v>
      </c>
      <c r="AV76" s="62">
        <v>556</v>
      </c>
      <c r="AW76" s="355">
        <f>E76-SUM(F76:AM76)</f>
        <v>0</v>
      </c>
      <c r="AX76" s="52">
        <f t="shared" si="3"/>
        <v>52971</v>
      </c>
      <c r="AY76" s="210">
        <f t="shared" si="4"/>
        <v>9068</v>
      </c>
      <c r="AZ76" s="210">
        <f t="shared" si="5"/>
        <v>5541</v>
      </c>
      <c r="BA76" s="210">
        <f t="shared" si="6"/>
        <v>10732</v>
      </c>
      <c r="BB76" s="210">
        <f t="shared" si="7"/>
        <v>20639</v>
      </c>
      <c r="BC76" s="403">
        <f t="shared" si="8"/>
        <v>6991</v>
      </c>
    </row>
    <row r="77" spans="1:55" ht="15.6">
      <c r="A77" s="75">
        <v>1</v>
      </c>
      <c r="B77" s="76" t="s">
        <v>113</v>
      </c>
      <c r="C77" s="77" t="s">
        <v>114</v>
      </c>
      <c r="D77" s="340">
        <v>0.65</v>
      </c>
      <c r="E77" s="300">
        <f>ROUND(D77*$E$76,0)</f>
        <v>34431</v>
      </c>
      <c r="F77" s="79">
        <f t="shared" ref="F77" si="110">ROUND($E$77*F75/100,0)</f>
        <v>315</v>
      </c>
      <c r="G77" s="79">
        <f t="shared" ref="G77:AV77" si="111">ROUND($E$77*G75/100,0)</f>
        <v>328</v>
      </c>
      <c r="H77" s="79">
        <f t="shared" si="111"/>
        <v>414</v>
      </c>
      <c r="I77" s="79">
        <f t="shared" si="111"/>
        <v>407</v>
      </c>
      <c r="J77" s="79">
        <f t="shared" si="111"/>
        <v>353</v>
      </c>
      <c r="K77" s="79">
        <f t="shared" si="111"/>
        <v>377</v>
      </c>
      <c r="L77" s="79">
        <f t="shared" si="111"/>
        <v>564</v>
      </c>
      <c r="M77" s="79">
        <f t="shared" si="111"/>
        <v>614</v>
      </c>
      <c r="N77" s="79">
        <f t="shared" si="111"/>
        <v>603</v>
      </c>
      <c r="O77" s="79">
        <f t="shared" si="111"/>
        <v>638</v>
      </c>
      <c r="P77" s="79">
        <f t="shared" si="111"/>
        <v>671</v>
      </c>
      <c r="Q77" s="79">
        <f t="shared" si="111"/>
        <v>610</v>
      </c>
      <c r="R77" s="79">
        <f t="shared" si="111"/>
        <v>658</v>
      </c>
      <c r="S77" s="79">
        <f t="shared" si="111"/>
        <v>593</v>
      </c>
      <c r="T77" s="79">
        <f t="shared" si="111"/>
        <v>557</v>
      </c>
      <c r="U77" s="79">
        <f t="shared" si="111"/>
        <v>614</v>
      </c>
      <c r="V77" s="79">
        <f t="shared" si="111"/>
        <v>610</v>
      </c>
      <c r="W77" s="79">
        <f t="shared" si="111"/>
        <v>569</v>
      </c>
      <c r="X77" s="79">
        <f t="shared" si="111"/>
        <v>569</v>
      </c>
      <c r="Y77" s="79">
        <f t="shared" si="111"/>
        <v>587</v>
      </c>
      <c r="Z77" s="79">
        <f t="shared" si="111"/>
        <v>2806</v>
      </c>
      <c r="AA77" s="79">
        <f t="shared" si="111"/>
        <v>3013</v>
      </c>
      <c r="AB77" s="79">
        <f t="shared" si="111"/>
        <v>2692</v>
      </c>
      <c r="AC77" s="79">
        <f t="shared" si="111"/>
        <v>2469</v>
      </c>
      <c r="AD77" s="79">
        <f t="shared" si="111"/>
        <v>2282</v>
      </c>
      <c r="AE77" s="79">
        <f t="shared" si="111"/>
        <v>2175</v>
      </c>
      <c r="AF77" s="79">
        <f t="shared" si="111"/>
        <v>2001</v>
      </c>
      <c r="AG77" s="79">
        <f t="shared" si="111"/>
        <v>1796</v>
      </c>
      <c r="AH77" s="79">
        <f t="shared" si="111"/>
        <v>1501</v>
      </c>
      <c r="AI77" s="79">
        <f t="shared" si="111"/>
        <v>1066</v>
      </c>
      <c r="AJ77" s="79">
        <f t="shared" si="111"/>
        <v>749</v>
      </c>
      <c r="AK77" s="79">
        <f t="shared" si="111"/>
        <v>534</v>
      </c>
      <c r="AL77" s="79">
        <f t="shared" si="111"/>
        <v>353</v>
      </c>
      <c r="AM77" s="79">
        <f>ROUND($E$77*AM75/100,0)+2</f>
        <v>343</v>
      </c>
      <c r="AN77" s="79">
        <f t="shared" si="111"/>
        <v>9</v>
      </c>
      <c r="AO77" s="79">
        <f t="shared" si="111"/>
        <v>153</v>
      </c>
      <c r="AP77" s="79">
        <f t="shared" si="111"/>
        <v>169</v>
      </c>
      <c r="AQ77" s="79">
        <f t="shared" si="111"/>
        <v>346</v>
      </c>
      <c r="AR77" s="79">
        <f t="shared" si="111"/>
        <v>17980</v>
      </c>
      <c r="AS77" s="79">
        <f t="shared" si="111"/>
        <v>1571</v>
      </c>
      <c r="AT77" s="79">
        <f t="shared" si="111"/>
        <v>1484</v>
      </c>
      <c r="AU77" s="79">
        <f t="shared" si="111"/>
        <v>8114</v>
      </c>
      <c r="AV77" s="79">
        <f t="shared" si="111"/>
        <v>361</v>
      </c>
      <c r="AW77" s="355">
        <f>E77-SUM(F77:AM77)</f>
        <v>0</v>
      </c>
      <c r="AX77" s="401">
        <f t="shared" ref="AX77:AX140" si="112">E77</f>
        <v>34431</v>
      </c>
      <c r="AY77" s="400">
        <f t="shared" ref="AY77:AY140" si="113">SUM(F77:Q77)</f>
        <v>5894</v>
      </c>
      <c r="AZ77" s="400">
        <f t="shared" ref="AZ77:AZ140" si="114">SUM(R77:W77)</f>
        <v>3601</v>
      </c>
      <c r="BA77" s="400">
        <f t="shared" ref="BA77:BA140" si="115">SUM(X77:AA77)</f>
        <v>6975</v>
      </c>
      <c r="BB77" s="400">
        <f t="shared" ref="BB77:BB140" si="116">SUM(AB77:AG77)</f>
        <v>13415</v>
      </c>
      <c r="BC77" s="402">
        <f t="shared" ref="BC77:BC140" si="117">SUM(AH77:AM77)</f>
        <v>4546</v>
      </c>
    </row>
    <row r="78" spans="1:55" ht="15.6">
      <c r="A78" s="75">
        <f>1+A77</f>
        <v>2</v>
      </c>
      <c r="B78" s="76" t="s">
        <v>115</v>
      </c>
      <c r="C78" s="77" t="s">
        <v>116</v>
      </c>
      <c r="D78" s="336">
        <v>0.35</v>
      </c>
      <c r="E78" s="293">
        <f>ROUND(D78*$E$76,0)</f>
        <v>18540</v>
      </c>
      <c r="F78" s="79">
        <f t="shared" ref="F78" si="118">ROUND($E$78*F75/100,0)</f>
        <v>170</v>
      </c>
      <c r="G78" s="79">
        <f t="shared" ref="G78:AV78" si="119">ROUND($E$78*G75/100,0)</f>
        <v>176</v>
      </c>
      <c r="H78" s="79">
        <f t="shared" si="119"/>
        <v>223</v>
      </c>
      <c r="I78" s="79">
        <f t="shared" si="119"/>
        <v>219</v>
      </c>
      <c r="J78" s="79">
        <f t="shared" si="119"/>
        <v>190</v>
      </c>
      <c r="K78" s="79">
        <f t="shared" si="119"/>
        <v>203</v>
      </c>
      <c r="L78" s="79">
        <f t="shared" si="119"/>
        <v>304</v>
      </c>
      <c r="M78" s="79">
        <f t="shared" si="119"/>
        <v>331</v>
      </c>
      <c r="N78" s="79">
        <f t="shared" si="119"/>
        <v>325</v>
      </c>
      <c r="O78" s="79">
        <f t="shared" si="119"/>
        <v>343</v>
      </c>
      <c r="P78" s="79">
        <f t="shared" si="119"/>
        <v>362</v>
      </c>
      <c r="Q78" s="79">
        <f t="shared" si="119"/>
        <v>328</v>
      </c>
      <c r="R78" s="79">
        <f t="shared" si="119"/>
        <v>355</v>
      </c>
      <c r="S78" s="79">
        <f t="shared" si="119"/>
        <v>319</v>
      </c>
      <c r="T78" s="79">
        <f t="shared" si="119"/>
        <v>300</v>
      </c>
      <c r="U78" s="79">
        <f t="shared" si="119"/>
        <v>331</v>
      </c>
      <c r="V78" s="79">
        <f t="shared" si="119"/>
        <v>328</v>
      </c>
      <c r="W78" s="79">
        <f t="shared" si="119"/>
        <v>307</v>
      </c>
      <c r="X78" s="79">
        <f t="shared" si="119"/>
        <v>307</v>
      </c>
      <c r="Y78" s="79">
        <f t="shared" si="119"/>
        <v>316</v>
      </c>
      <c r="Z78" s="79">
        <f t="shared" si="119"/>
        <v>1511</v>
      </c>
      <c r="AA78" s="79">
        <f t="shared" si="119"/>
        <v>1623</v>
      </c>
      <c r="AB78" s="79">
        <f t="shared" si="119"/>
        <v>1450</v>
      </c>
      <c r="AC78" s="79">
        <f t="shared" si="119"/>
        <v>1330</v>
      </c>
      <c r="AD78" s="79">
        <f t="shared" si="119"/>
        <v>1229</v>
      </c>
      <c r="AE78" s="79">
        <f t="shared" si="119"/>
        <v>1171</v>
      </c>
      <c r="AF78" s="79">
        <f t="shared" si="119"/>
        <v>1077</v>
      </c>
      <c r="AG78" s="79">
        <f t="shared" si="119"/>
        <v>967</v>
      </c>
      <c r="AH78" s="79">
        <f t="shared" si="119"/>
        <v>809</v>
      </c>
      <c r="AI78" s="79">
        <f t="shared" si="119"/>
        <v>574</v>
      </c>
      <c r="AJ78" s="79">
        <f t="shared" si="119"/>
        <v>403</v>
      </c>
      <c r="AK78" s="79">
        <f t="shared" si="119"/>
        <v>288</v>
      </c>
      <c r="AL78" s="79">
        <f t="shared" si="119"/>
        <v>190</v>
      </c>
      <c r="AM78" s="79">
        <f>ROUND($E$78*AM75/100,0)-2</f>
        <v>181</v>
      </c>
      <c r="AN78" s="79">
        <f t="shared" si="119"/>
        <v>5</v>
      </c>
      <c r="AO78" s="79">
        <f t="shared" si="119"/>
        <v>83</v>
      </c>
      <c r="AP78" s="79">
        <f t="shared" si="119"/>
        <v>91</v>
      </c>
      <c r="AQ78" s="79">
        <f t="shared" si="119"/>
        <v>186</v>
      </c>
      <c r="AR78" s="79">
        <f t="shared" si="119"/>
        <v>9681</v>
      </c>
      <c r="AS78" s="79">
        <f t="shared" si="119"/>
        <v>846</v>
      </c>
      <c r="AT78" s="79">
        <f t="shared" si="119"/>
        <v>799</v>
      </c>
      <c r="AU78" s="79">
        <f t="shared" si="119"/>
        <v>4369</v>
      </c>
      <c r="AV78" s="79">
        <f t="shared" si="119"/>
        <v>195</v>
      </c>
      <c r="AW78" s="355">
        <f>E78-SUM(F78:AM78)</f>
        <v>0</v>
      </c>
      <c r="AX78" s="401">
        <f t="shared" si="112"/>
        <v>18540</v>
      </c>
      <c r="AY78" s="400">
        <f t="shared" si="113"/>
        <v>3174</v>
      </c>
      <c r="AZ78" s="400">
        <f t="shared" si="114"/>
        <v>1940</v>
      </c>
      <c r="BA78" s="400">
        <f t="shared" si="115"/>
        <v>3757</v>
      </c>
      <c r="BB78" s="400">
        <f t="shared" si="116"/>
        <v>7224</v>
      </c>
      <c r="BC78" s="402">
        <f t="shared" si="117"/>
        <v>2445</v>
      </c>
    </row>
    <row r="79" spans="1:55" ht="15.6" hidden="1">
      <c r="A79" s="125"/>
      <c r="B79" s="3"/>
      <c r="C79" s="46"/>
      <c r="D79" s="326">
        <f t="shared" ref="D79:AM79" si="120">SUM(D77:D78)</f>
        <v>1</v>
      </c>
      <c r="E79" s="126">
        <f t="shared" si="120"/>
        <v>52971</v>
      </c>
      <c r="F79" s="92">
        <f t="shared" si="120"/>
        <v>485</v>
      </c>
      <c r="G79" s="92">
        <f t="shared" si="120"/>
        <v>504</v>
      </c>
      <c r="H79" s="92">
        <f t="shared" si="120"/>
        <v>637</v>
      </c>
      <c r="I79" s="92">
        <f t="shared" si="120"/>
        <v>626</v>
      </c>
      <c r="J79" s="92">
        <f t="shared" si="120"/>
        <v>543</v>
      </c>
      <c r="K79" s="92">
        <f t="shared" si="120"/>
        <v>580</v>
      </c>
      <c r="L79" s="92">
        <f t="shared" ref="L79:Y79" si="121">SUM(L77:L78)</f>
        <v>868</v>
      </c>
      <c r="M79" s="92">
        <f t="shared" si="121"/>
        <v>945</v>
      </c>
      <c r="N79" s="92">
        <f t="shared" si="121"/>
        <v>928</v>
      </c>
      <c r="O79" s="92">
        <f t="shared" si="121"/>
        <v>981</v>
      </c>
      <c r="P79" s="92">
        <f t="shared" si="121"/>
        <v>1033</v>
      </c>
      <c r="Q79" s="92">
        <f t="shared" si="121"/>
        <v>938</v>
      </c>
      <c r="R79" s="92">
        <f t="shared" si="121"/>
        <v>1013</v>
      </c>
      <c r="S79" s="92">
        <f t="shared" si="121"/>
        <v>912</v>
      </c>
      <c r="T79" s="92">
        <f t="shared" si="121"/>
        <v>857</v>
      </c>
      <c r="U79" s="92">
        <f t="shared" si="121"/>
        <v>945</v>
      </c>
      <c r="V79" s="92">
        <f t="shared" si="121"/>
        <v>938</v>
      </c>
      <c r="W79" s="92">
        <f t="shared" si="121"/>
        <v>876</v>
      </c>
      <c r="X79" s="92">
        <f t="shared" si="121"/>
        <v>876</v>
      </c>
      <c r="Y79" s="92">
        <f t="shared" si="121"/>
        <v>903</v>
      </c>
      <c r="Z79" s="92">
        <f t="shared" si="120"/>
        <v>4317</v>
      </c>
      <c r="AA79" s="92">
        <f t="shared" si="120"/>
        <v>4636</v>
      </c>
      <c r="AB79" s="92">
        <f t="shared" si="120"/>
        <v>4142</v>
      </c>
      <c r="AC79" s="92">
        <f t="shared" si="120"/>
        <v>3799</v>
      </c>
      <c r="AD79" s="92">
        <f t="shared" si="120"/>
        <v>3511</v>
      </c>
      <c r="AE79" s="92">
        <f t="shared" si="120"/>
        <v>3346</v>
      </c>
      <c r="AF79" s="92">
        <f t="shared" si="120"/>
        <v>3078</v>
      </c>
      <c r="AG79" s="92">
        <f t="shared" si="120"/>
        <v>2763</v>
      </c>
      <c r="AH79" s="92">
        <f t="shared" si="120"/>
        <v>2310</v>
      </c>
      <c r="AI79" s="92">
        <f t="shared" si="120"/>
        <v>1640</v>
      </c>
      <c r="AJ79" s="92">
        <f t="shared" si="120"/>
        <v>1152</v>
      </c>
      <c r="AK79" s="92">
        <f t="shared" si="120"/>
        <v>822</v>
      </c>
      <c r="AL79" s="92">
        <f t="shared" ref="AL79" si="122">SUM(AL77:AL78)</f>
        <v>543</v>
      </c>
      <c r="AM79" s="127">
        <f t="shared" si="120"/>
        <v>524</v>
      </c>
      <c r="AN79" s="93">
        <f t="shared" ref="AN79:AV79" si="123">AN76-SUM(AN77:AN78)</f>
        <v>0</v>
      </c>
      <c r="AO79" s="93">
        <f t="shared" ref="AO79:AP79" si="124">AO76-SUM(AO77:AO78)</f>
        <v>0</v>
      </c>
      <c r="AP79" s="93">
        <f t="shared" si="124"/>
        <v>0</v>
      </c>
      <c r="AQ79" s="93">
        <f>AQ76-SUM(AQ77:AQ78)</f>
        <v>0</v>
      </c>
      <c r="AR79" s="93">
        <f t="shared" si="123"/>
        <v>0</v>
      </c>
      <c r="AS79" s="93">
        <f t="shared" si="123"/>
        <v>0</v>
      </c>
      <c r="AT79" s="93">
        <f t="shared" si="123"/>
        <v>0</v>
      </c>
      <c r="AU79" s="93">
        <f t="shared" si="123"/>
        <v>0</v>
      </c>
      <c r="AV79" s="93">
        <f t="shared" si="123"/>
        <v>0</v>
      </c>
      <c r="AW79" s="355">
        <f>E79-SUM(F79:AM79)</f>
        <v>0</v>
      </c>
      <c r="AX79" s="401">
        <f t="shared" si="112"/>
        <v>52971</v>
      </c>
      <c r="AY79" s="400">
        <f t="shared" si="113"/>
        <v>9068</v>
      </c>
      <c r="AZ79" s="400">
        <f t="shared" si="114"/>
        <v>5541</v>
      </c>
      <c r="BA79" s="400">
        <f t="shared" si="115"/>
        <v>10732</v>
      </c>
      <c r="BB79" s="400">
        <f t="shared" si="116"/>
        <v>20639</v>
      </c>
      <c r="BC79" s="402">
        <f t="shared" si="117"/>
        <v>6991</v>
      </c>
    </row>
    <row r="80" spans="1:55" ht="15.6" hidden="1">
      <c r="A80" s="125"/>
      <c r="B80" s="3"/>
      <c r="C80" s="128"/>
      <c r="D80" s="341"/>
      <c r="E80" s="129"/>
      <c r="F80" s="85">
        <f t="shared" ref="F80:AV80" si="125">+F81*100/$E$81</f>
        <v>1.3865477679299658</v>
      </c>
      <c r="G80" s="85">
        <f t="shared" si="125"/>
        <v>1.696481974879017</v>
      </c>
      <c r="H80" s="85">
        <f t="shared" si="125"/>
        <v>1.7889184927410147</v>
      </c>
      <c r="I80" s="85">
        <f t="shared" si="125"/>
        <v>1.712794301560546</v>
      </c>
      <c r="J80" s="85">
        <f t="shared" si="125"/>
        <v>1.7345440704692512</v>
      </c>
      <c r="K80" s="85">
        <f t="shared" si="125"/>
        <v>1.5605459191996085</v>
      </c>
      <c r="L80" s="85">
        <f t="shared" si="125"/>
        <v>1.5061714969278452</v>
      </c>
      <c r="M80" s="85">
        <f t="shared" si="125"/>
        <v>1.4626719591104345</v>
      </c>
      <c r="N80" s="85">
        <f t="shared" si="125"/>
        <v>1.5768582458811375</v>
      </c>
      <c r="O80" s="85">
        <f t="shared" si="125"/>
        <v>1.6475449948344298</v>
      </c>
      <c r="P80" s="85">
        <f t="shared" si="125"/>
        <v>1.4300473057473764</v>
      </c>
      <c r="Q80" s="85">
        <f t="shared" si="125"/>
        <v>1.5551084769724322</v>
      </c>
      <c r="R80" s="85">
        <f t="shared" si="125"/>
        <v>1.5116089391550214</v>
      </c>
      <c r="S80" s="85">
        <f t="shared" si="125"/>
        <v>1.2941112500679681</v>
      </c>
      <c r="T80" s="85">
        <f t="shared" si="125"/>
        <v>1.4028600946114949</v>
      </c>
      <c r="U80" s="85">
        <f t="shared" si="125"/>
        <v>1.4626719591104345</v>
      </c>
      <c r="V80" s="85">
        <f t="shared" si="125"/>
        <v>1.4735468435647872</v>
      </c>
      <c r="W80" s="85">
        <f t="shared" si="125"/>
        <v>1.5768582458811375</v>
      </c>
      <c r="X80" s="85">
        <f t="shared" si="125"/>
        <v>1.6747322059703116</v>
      </c>
      <c r="Y80" s="85">
        <f t="shared" si="125"/>
        <v>1.5605459191996085</v>
      </c>
      <c r="Z80" s="85">
        <f t="shared" si="125"/>
        <v>8.2105377630362675</v>
      </c>
      <c r="AA80" s="85">
        <f t="shared" si="125"/>
        <v>8.5259094122124957</v>
      </c>
      <c r="AB80" s="85">
        <f t="shared" si="125"/>
        <v>7.6450437714099291</v>
      </c>
      <c r="AC80" s="85">
        <f t="shared" si="125"/>
        <v>6.7696155728345389</v>
      </c>
      <c r="AD80" s="85">
        <f t="shared" si="125"/>
        <v>6.568430210429014</v>
      </c>
      <c r="AE80" s="85">
        <f t="shared" si="125"/>
        <v>6.1932466967538469</v>
      </c>
      <c r="AF80" s="85">
        <f t="shared" si="125"/>
        <v>5.774563645261269</v>
      </c>
      <c r="AG80" s="85">
        <f t="shared" si="125"/>
        <v>5.0078842912294057</v>
      </c>
      <c r="AH80" s="85">
        <f t="shared" si="125"/>
        <v>4.4152030884671847</v>
      </c>
      <c r="AI80" s="85">
        <f t="shared" si="125"/>
        <v>3.3114023163503887</v>
      </c>
      <c r="AJ80" s="85">
        <f t="shared" si="125"/>
        <v>2.2402261975966504</v>
      </c>
      <c r="AK80" s="85">
        <f t="shared" si="125"/>
        <v>1.7073568593333697</v>
      </c>
      <c r="AL80" s="85">
        <f t="shared" si="125"/>
        <v>1.1962372899787941</v>
      </c>
      <c r="AM80" s="130">
        <f t="shared" si="125"/>
        <v>1.4191724212930237</v>
      </c>
      <c r="AN80" s="89">
        <f t="shared" si="125"/>
        <v>6.5249306726116035E-2</v>
      </c>
      <c r="AO80" s="89">
        <f t="shared" si="125"/>
        <v>0.70686748953292367</v>
      </c>
      <c r="AP80" s="89">
        <f t="shared" si="125"/>
        <v>0.83192866075797944</v>
      </c>
      <c r="AQ80" s="88">
        <f>+AQ81*100/$E$81</f>
        <v>1.6366701103800771</v>
      </c>
      <c r="AR80" s="89">
        <f t="shared" si="125"/>
        <v>50.959708553096625</v>
      </c>
      <c r="AS80" s="89">
        <f t="shared" si="125"/>
        <v>3.6267739655266165</v>
      </c>
      <c r="AT80" s="88">
        <f t="shared" si="125"/>
        <v>3.8714588657495512</v>
      </c>
      <c r="AU80" s="88">
        <f t="shared" si="125"/>
        <v>22.23370126692404</v>
      </c>
      <c r="AV80" s="88">
        <f t="shared" si="125"/>
        <v>2.1967266597792396</v>
      </c>
      <c r="AW80" s="355"/>
      <c r="AX80" s="401">
        <f t="shared" si="112"/>
        <v>0</v>
      </c>
      <c r="AY80" s="400">
        <f t="shared" si="113"/>
        <v>19.058235006253057</v>
      </c>
      <c r="AZ80" s="400">
        <f t="shared" si="114"/>
        <v>8.7216573323908424</v>
      </c>
      <c r="BA80" s="400">
        <f t="shared" si="115"/>
        <v>19.971725300418683</v>
      </c>
      <c r="BB80" s="400">
        <f t="shared" si="116"/>
        <v>37.958784187917999</v>
      </c>
      <c r="BC80" s="402">
        <f t="shared" si="117"/>
        <v>14.289598173019412</v>
      </c>
    </row>
    <row r="81" spans="1:55" ht="15.6">
      <c r="A81" s="70">
        <v>3</v>
      </c>
      <c r="B81" s="3"/>
      <c r="C81" s="358" t="s">
        <v>117</v>
      </c>
      <c r="D81" s="339">
        <v>1</v>
      </c>
      <c r="E81" s="210">
        <v>18391</v>
      </c>
      <c r="F81" s="48">
        <v>255</v>
      </c>
      <c r="G81" s="49">
        <v>312</v>
      </c>
      <c r="H81" s="49">
        <v>329</v>
      </c>
      <c r="I81" s="49">
        <v>315</v>
      </c>
      <c r="J81" s="49">
        <v>319</v>
      </c>
      <c r="K81" s="49">
        <v>287</v>
      </c>
      <c r="L81" s="49">
        <v>277</v>
      </c>
      <c r="M81" s="49">
        <v>269</v>
      </c>
      <c r="N81" s="49">
        <v>290</v>
      </c>
      <c r="O81" s="49">
        <v>303</v>
      </c>
      <c r="P81" s="49">
        <v>263</v>
      </c>
      <c r="Q81" s="49">
        <v>286</v>
      </c>
      <c r="R81" s="49">
        <v>278</v>
      </c>
      <c r="S81" s="49">
        <v>238</v>
      </c>
      <c r="T81" s="49">
        <v>258</v>
      </c>
      <c r="U81" s="49">
        <v>269</v>
      </c>
      <c r="V81" s="49">
        <v>271</v>
      </c>
      <c r="W81" s="49">
        <v>290</v>
      </c>
      <c r="X81" s="49">
        <v>308</v>
      </c>
      <c r="Y81" s="49">
        <v>287</v>
      </c>
      <c r="Z81" s="49">
        <v>1510</v>
      </c>
      <c r="AA81" s="49">
        <v>1568</v>
      </c>
      <c r="AB81" s="49">
        <v>1406</v>
      </c>
      <c r="AC81" s="49">
        <v>1245</v>
      </c>
      <c r="AD81" s="49">
        <v>1208</v>
      </c>
      <c r="AE81" s="49">
        <v>1139</v>
      </c>
      <c r="AF81" s="49">
        <v>1062</v>
      </c>
      <c r="AG81" s="49">
        <v>921</v>
      </c>
      <c r="AH81" s="49">
        <v>812</v>
      </c>
      <c r="AI81" s="49">
        <v>609</v>
      </c>
      <c r="AJ81" s="49">
        <v>412</v>
      </c>
      <c r="AK81" s="49">
        <v>314</v>
      </c>
      <c r="AL81" s="155">
        <v>220</v>
      </c>
      <c r="AM81" s="74">
        <v>261</v>
      </c>
      <c r="AN81" s="63">
        <v>12</v>
      </c>
      <c r="AO81" s="63">
        <v>130</v>
      </c>
      <c r="AP81" s="63">
        <v>153</v>
      </c>
      <c r="AQ81" s="62">
        <v>301</v>
      </c>
      <c r="AR81" s="62">
        <v>9372</v>
      </c>
      <c r="AS81" s="62">
        <v>667</v>
      </c>
      <c r="AT81" s="62">
        <v>712</v>
      </c>
      <c r="AU81" s="62">
        <v>4089</v>
      </c>
      <c r="AV81" s="62">
        <v>404</v>
      </c>
      <c r="AW81" s="355">
        <f>E81-SUM(F81:AM81)</f>
        <v>0</v>
      </c>
      <c r="AX81" s="52">
        <f t="shared" si="112"/>
        <v>18391</v>
      </c>
      <c r="AY81" s="210">
        <f t="shared" si="113"/>
        <v>3505</v>
      </c>
      <c r="AZ81" s="210">
        <f t="shared" si="114"/>
        <v>1604</v>
      </c>
      <c r="BA81" s="210">
        <f t="shared" si="115"/>
        <v>3673</v>
      </c>
      <c r="BB81" s="210">
        <f t="shared" si="116"/>
        <v>6981</v>
      </c>
      <c r="BC81" s="403">
        <f t="shared" si="117"/>
        <v>2628</v>
      </c>
    </row>
    <row r="82" spans="1:55" ht="15.6">
      <c r="A82" s="75">
        <v>1</v>
      </c>
      <c r="B82" s="76" t="s">
        <v>118</v>
      </c>
      <c r="C82" s="77" t="s">
        <v>119</v>
      </c>
      <c r="D82" s="336">
        <v>0.79</v>
      </c>
      <c r="E82" s="293">
        <f>ROUND($E$81*D82,0)</f>
        <v>14529</v>
      </c>
      <c r="F82" s="79">
        <f t="shared" ref="F82" si="126">ROUND($E$82*F80/100,0)</f>
        <v>201</v>
      </c>
      <c r="G82" s="79">
        <f t="shared" ref="G82:AV82" si="127">ROUND($E$82*G80/100,0)</f>
        <v>246</v>
      </c>
      <c r="H82" s="79">
        <f t="shared" si="127"/>
        <v>260</v>
      </c>
      <c r="I82" s="79">
        <f t="shared" si="127"/>
        <v>249</v>
      </c>
      <c r="J82" s="79">
        <f t="shared" si="127"/>
        <v>252</v>
      </c>
      <c r="K82" s="79">
        <f t="shared" si="127"/>
        <v>227</v>
      </c>
      <c r="L82" s="79">
        <f t="shared" si="127"/>
        <v>219</v>
      </c>
      <c r="M82" s="79">
        <f>ROUND($E$82*M80/100,0)-1</f>
        <v>212</v>
      </c>
      <c r="N82" s="79">
        <f t="shared" si="127"/>
        <v>229</v>
      </c>
      <c r="O82" s="79">
        <f t="shared" si="127"/>
        <v>239</v>
      </c>
      <c r="P82" s="79">
        <f t="shared" si="127"/>
        <v>208</v>
      </c>
      <c r="Q82" s="79">
        <f t="shared" si="127"/>
        <v>226</v>
      </c>
      <c r="R82" s="79">
        <f t="shared" si="127"/>
        <v>220</v>
      </c>
      <c r="S82" s="79">
        <f t="shared" si="127"/>
        <v>188</v>
      </c>
      <c r="T82" s="79">
        <f t="shared" si="127"/>
        <v>204</v>
      </c>
      <c r="U82" s="79">
        <f t="shared" si="127"/>
        <v>213</v>
      </c>
      <c r="V82" s="79">
        <f t="shared" si="127"/>
        <v>214</v>
      </c>
      <c r="W82" s="79">
        <f t="shared" si="127"/>
        <v>229</v>
      </c>
      <c r="X82" s="79">
        <f t="shared" si="127"/>
        <v>243</v>
      </c>
      <c r="Y82" s="79">
        <f t="shared" si="127"/>
        <v>227</v>
      </c>
      <c r="Z82" s="79">
        <f t="shared" si="127"/>
        <v>1193</v>
      </c>
      <c r="AA82" s="79">
        <f t="shared" si="127"/>
        <v>1239</v>
      </c>
      <c r="AB82" s="79">
        <f t="shared" si="127"/>
        <v>1111</v>
      </c>
      <c r="AC82" s="79">
        <f t="shared" si="127"/>
        <v>984</v>
      </c>
      <c r="AD82" s="79">
        <f t="shared" si="127"/>
        <v>954</v>
      </c>
      <c r="AE82" s="79">
        <f t="shared" si="127"/>
        <v>900</v>
      </c>
      <c r="AF82" s="79">
        <f t="shared" si="127"/>
        <v>839</v>
      </c>
      <c r="AG82" s="79">
        <f t="shared" si="127"/>
        <v>728</v>
      </c>
      <c r="AH82" s="79">
        <f t="shared" si="127"/>
        <v>641</v>
      </c>
      <c r="AI82" s="79">
        <f t="shared" si="127"/>
        <v>481</v>
      </c>
      <c r="AJ82" s="79">
        <f t="shared" si="127"/>
        <v>325</v>
      </c>
      <c r="AK82" s="79">
        <f t="shared" si="127"/>
        <v>248</v>
      </c>
      <c r="AL82" s="79">
        <f t="shared" si="127"/>
        <v>174</v>
      </c>
      <c r="AM82" s="79">
        <f t="shared" si="127"/>
        <v>206</v>
      </c>
      <c r="AN82" s="79">
        <f t="shared" si="127"/>
        <v>9</v>
      </c>
      <c r="AO82" s="79">
        <f t="shared" si="127"/>
        <v>103</v>
      </c>
      <c r="AP82" s="79">
        <f t="shared" si="127"/>
        <v>121</v>
      </c>
      <c r="AQ82" s="79">
        <f t="shared" si="127"/>
        <v>238</v>
      </c>
      <c r="AR82" s="79">
        <f t="shared" si="127"/>
        <v>7404</v>
      </c>
      <c r="AS82" s="79">
        <f t="shared" si="127"/>
        <v>527</v>
      </c>
      <c r="AT82" s="79">
        <f t="shared" si="127"/>
        <v>562</v>
      </c>
      <c r="AU82" s="79">
        <f t="shared" si="127"/>
        <v>3230</v>
      </c>
      <c r="AV82" s="79">
        <f t="shared" si="127"/>
        <v>319</v>
      </c>
      <c r="AW82" s="355">
        <f>E82-SUM(F82:AM82)</f>
        <v>0</v>
      </c>
      <c r="AX82" s="401">
        <f t="shared" si="112"/>
        <v>14529</v>
      </c>
      <c r="AY82" s="400">
        <f t="shared" si="113"/>
        <v>2768</v>
      </c>
      <c r="AZ82" s="400">
        <f t="shared" si="114"/>
        <v>1268</v>
      </c>
      <c r="BA82" s="400">
        <f t="shared" si="115"/>
        <v>2902</v>
      </c>
      <c r="BB82" s="400">
        <f t="shared" si="116"/>
        <v>5516</v>
      </c>
      <c r="BC82" s="402">
        <f t="shared" si="117"/>
        <v>2075</v>
      </c>
    </row>
    <row r="83" spans="1:55" ht="15.6">
      <c r="A83" s="75">
        <f>1+A82</f>
        <v>2</v>
      </c>
      <c r="B83" s="76" t="s">
        <v>120</v>
      </c>
      <c r="C83" s="77" t="s">
        <v>121</v>
      </c>
      <c r="D83" s="336">
        <v>7.0000000000000007E-2</v>
      </c>
      <c r="E83" s="293">
        <f>ROUND($E$81*D83,0)</f>
        <v>1287</v>
      </c>
      <c r="F83" s="79">
        <f t="shared" ref="F83" si="128">ROUND($E$83*F80/100,0)</f>
        <v>18</v>
      </c>
      <c r="G83" s="79">
        <f t="shared" ref="G83:AV83" si="129">ROUND($E$83*G80/100,0)</f>
        <v>22</v>
      </c>
      <c r="H83" s="79">
        <f t="shared" si="129"/>
        <v>23</v>
      </c>
      <c r="I83" s="79">
        <f t="shared" si="129"/>
        <v>22</v>
      </c>
      <c r="J83" s="79">
        <f t="shared" si="129"/>
        <v>22</v>
      </c>
      <c r="K83" s="79">
        <f t="shared" si="129"/>
        <v>20</v>
      </c>
      <c r="L83" s="79">
        <f t="shared" si="129"/>
        <v>19</v>
      </c>
      <c r="M83" s="79">
        <f t="shared" si="129"/>
        <v>19</v>
      </c>
      <c r="N83" s="79">
        <f t="shared" si="129"/>
        <v>20</v>
      </c>
      <c r="O83" s="79">
        <f>ROUND($E$83*O80/100,0)+1</f>
        <v>22</v>
      </c>
      <c r="P83" s="79">
        <f t="shared" si="129"/>
        <v>18</v>
      </c>
      <c r="Q83" s="79">
        <f t="shared" si="129"/>
        <v>20</v>
      </c>
      <c r="R83" s="79">
        <f t="shared" si="129"/>
        <v>19</v>
      </c>
      <c r="S83" s="79">
        <f t="shared" si="129"/>
        <v>17</v>
      </c>
      <c r="T83" s="79">
        <f t="shared" si="129"/>
        <v>18</v>
      </c>
      <c r="U83" s="79">
        <f t="shared" si="129"/>
        <v>19</v>
      </c>
      <c r="V83" s="79">
        <f t="shared" si="129"/>
        <v>19</v>
      </c>
      <c r="W83" s="79">
        <f t="shared" si="129"/>
        <v>20</v>
      </c>
      <c r="X83" s="79">
        <f t="shared" si="129"/>
        <v>22</v>
      </c>
      <c r="Y83" s="79">
        <f t="shared" si="129"/>
        <v>20</v>
      </c>
      <c r="Z83" s="79">
        <f t="shared" si="129"/>
        <v>106</v>
      </c>
      <c r="AA83" s="79">
        <f t="shared" si="129"/>
        <v>110</v>
      </c>
      <c r="AB83" s="79">
        <f t="shared" si="129"/>
        <v>98</v>
      </c>
      <c r="AC83" s="79">
        <f t="shared" si="129"/>
        <v>87</v>
      </c>
      <c r="AD83" s="79">
        <f t="shared" si="129"/>
        <v>85</v>
      </c>
      <c r="AE83" s="79">
        <f t="shared" si="129"/>
        <v>80</v>
      </c>
      <c r="AF83" s="79">
        <f t="shared" si="129"/>
        <v>74</v>
      </c>
      <c r="AG83" s="79">
        <f t="shared" si="129"/>
        <v>64</v>
      </c>
      <c r="AH83" s="79">
        <f t="shared" si="129"/>
        <v>57</v>
      </c>
      <c r="AI83" s="79">
        <f t="shared" si="129"/>
        <v>43</v>
      </c>
      <c r="AJ83" s="79">
        <f t="shared" si="129"/>
        <v>29</v>
      </c>
      <c r="AK83" s="79">
        <f t="shared" si="129"/>
        <v>22</v>
      </c>
      <c r="AL83" s="79">
        <f t="shared" si="129"/>
        <v>15</v>
      </c>
      <c r="AM83" s="79">
        <f t="shared" si="129"/>
        <v>18</v>
      </c>
      <c r="AN83" s="79">
        <f t="shared" si="129"/>
        <v>1</v>
      </c>
      <c r="AO83" s="79">
        <f t="shared" si="129"/>
        <v>9</v>
      </c>
      <c r="AP83" s="79">
        <f t="shared" si="129"/>
        <v>11</v>
      </c>
      <c r="AQ83" s="79">
        <f t="shared" si="129"/>
        <v>21</v>
      </c>
      <c r="AR83" s="79">
        <f t="shared" si="129"/>
        <v>656</v>
      </c>
      <c r="AS83" s="79">
        <f t="shared" si="129"/>
        <v>47</v>
      </c>
      <c r="AT83" s="79">
        <f t="shared" si="129"/>
        <v>50</v>
      </c>
      <c r="AU83" s="79">
        <f t="shared" si="129"/>
        <v>286</v>
      </c>
      <c r="AV83" s="79">
        <f t="shared" si="129"/>
        <v>28</v>
      </c>
      <c r="AW83" s="355">
        <f>E83-SUM(F83:AM83)</f>
        <v>0</v>
      </c>
      <c r="AX83" s="401">
        <f t="shared" si="112"/>
        <v>1287</v>
      </c>
      <c r="AY83" s="400">
        <f t="shared" si="113"/>
        <v>245</v>
      </c>
      <c r="AZ83" s="400">
        <f t="shared" si="114"/>
        <v>112</v>
      </c>
      <c r="BA83" s="400">
        <f t="shared" si="115"/>
        <v>258</v>
      </c>
      <c r="BB83" s="400">
        <f t="shared" si="116"/>
        <v>488</v>
      </c>
      <c r="BC83" s="402">
        <f t="shared" si="117"/>
        <v>184</v>
      </c>
    </row>
    <row r="84" spans="1:55" ht="15.6">
      <c r="A84" s="75">
        <f>1+A83</f>
        <v>3</v>
      </c>
      <c r="B84" s="76" t="s">
        <v>122</v>
      </c>
      <c r="C84" s="77" t="s">
        <v>123</v>
      </c>
      <c r="D84" s="336">
        <v>0.14000000000000001</v>
      </c>
      <c r="E84" s="293">
        <f>ROUND($E$81*D84,0)</f>
        <v>2575</v>
      </c>
      <c r="F84" s="79">
        <f t="shared" ref="F84" si="130">ROUND($E$84*F80/100,0)</f>
        <v>36</v>
      </c>
      <c r="G84" s="79">
        <f t="shared" ref="G84:AV84" si="131">ROUND($E$84*G80/100,0)</f>
        <v>44</v>
      </c>
      <c r="H84" s="79">
        <f t="shared" si="131"/>
        <v>46</v>
      </c>
      <c r="I84" s="79">
        <f t="shared" si="131"/>
        <v>44</v>
      </c>
      <c r="J84" s="79">
        <f t="shared" si="131"/>
        <v>45</v>
      </c>
      <c r="K84" s="79">
        <f t="shared" si="131"/>
        <v>40</v>
      </c>
      <c r="L84" s="79">
        <f t="shared" si="131"/>
        <v>39</v>
      </c>
      <c r="M84" s="79">
        <f t="shared" si="131"/>
        <v>38</v>
      </c>
      <c r="N84" s="79">
        <f t="shared" si="131"/>
        <v>41</v>
      </c>
      <c r="O84" s="79">
        <f t="shared" si="131"/>
        <v>42</v>
      </c>
      <c r="P84" s="79">
        <f t="shared" si="131"/>
        <v>37</v>
      </c>
      <c r="Q84" s="79">
        <f t="shared" si="131"/>
        <v>40</v>
      </c>
      <c r="R84" s="79">
        <f t="shared" si="131"/>
        <v>39</v>
      </c>
      <c r="S84" s="79">
        <f t="shared" si="131"/>
        <v>33</v>
      </c>
      <c r="T84" s="79">
        <f t="shared" si="131"/>
        <v>36</v>
      </c>
      <c r="U84" s="79">
        <f>ROUND($E$84*U80/100,0)-1</f>
        <v>37</v>
      </c>
      <c r="V84" s="79">
        <f t="shared" si="131"/>
        <v>38</v>
      </c>
      <c r="W84" s="79">
        <f t="shared" si="131"/>
        <v>41</v>
      </c>
      <c r="X84" s="79">
        <f t="shared" si="131"/>
        <v>43</v>
      </c>
      <c r="Y84" s="79">
        <f t="shared" si="131"/>
        <v>40</v>
      </c>
      <c r="Z84" s="79">
        <f t="shared" si="131"/>
        <v>211</v>
      </c>
      <c r="AA84" s="79">
        <f>ROUND($E$84*AA80/100,0)-1</f>
        <v>219</v>
      </c>
      <c r="AB84" s="79">
        <f t="shared" si="131"/>
        <v>197</v>
      </c>
      <c r="AC84" s="79">
        <f t="shared" si="131"/>
        <v>174</v>
      </c>
      <c r="AD84" s="79">
        <f t="shared" si="131"/>
        <v>169</v>
      </c>
      <c r="AE84" s="79">
        <f t="shared" si="131"/>
        <v>159</v>
      </c>
      <c r="AF84" s="79">
        <f t="shared" si="131"/>
        <v>149</v>
      </c>
      <c r="AG84" s="79">
        <f t="shared" si="131"/>
        <v>129</v>
      </c>
      <c r="AH84" s="79">
        <f t="shared" si="131"/>
        <v>114</v>
      </c>
      <c r="AI84" s="79">
        <f t="shared" si="131"/>
        <v>85</v>
      </c>
      <c r="AJ84" s="79">
        <f t="shared" si="131"/>
        <v>58</v>
      </c>
      <c r="AK84" s="79">
        <f t="shared" si="131"/>
        <v>44</v>
      </c>
      <c r="AL84" s="79">
        <f t="shared" si="131"/>
        <v>31</v>
      </c>
      <c r="AM84" s="79">
        <f t="shared" si="131"/>
        <v>37</v>
      </c>
      <c r="AN84" s="79">
        <f t="shared" si="131"/>
        <v>2</v>
      </c>
      <c r="AO84" s="79">
        <f t="shared" si="131"/>
        <v>18</v>
      </c>
      <c r="AP84" s="79">
        <f t="shared" si="131"/>
        <v>21</v>
      </c>
      <c r="AQ84" s="79">
        <f t="shared" si="131"/>
        <v>42</v>
      </c>
      <c r="AR84" s="79">
        <f t="shared" si="131"/>
        <v>1312</v>
      </c>
      <c r="AS84" s="79">
        <f t="shared" si="131"/>
        <v>93</v>
      </c>
      <c r="AT84" s="79">
        <f t="shared" si="131"/>
        <v>100</v>
      </c>
      <c r="AU84" s="79">
        <f t="shared" si="131"/>
        <v>573</v>
      </c>
      <c r="AV84" s="79">
        <f t="shared" si="131"/>
        <v>57</v>
      </c>
      <c r="AW84" s="355">
        <f>E84-SUM(F84:AM84)</f>
        <v>0</v>
      </c>
      <c r="AX84" s="401">
        <f t="shared" si="112"/>
        <v>2575</v>
      </c>
      <c r="AY84" s="400">
        <f t="shared" si="113"/>
        <v>492</v>
      </c>
      <c r="AZ84" s="400">
        <f t="shared" si="114"/>
        <v>224</v>
      </c>
      <c r="BA84" s="400">
        <f t="shared" si="115"/>
        <v>513</v>
      </c>
      <c r="BB84" s="400">
        <f t="shared" si="116"/>
        <v>977</v>
      </c>
      <c r="BC84" s="402">
        <f t="shared" si="117"/>
        <v>369</v>
      </c>
    </row>
    <row r="85" spans="1:55" ht="15.6" hidden="1">
      <c r="A85" s="54"/>
      <c r="B85" s="3"/>
      <c r="C85" s="77"/>
      <c r="D85" s="338">
        <f t="shared" ref="D85:AP85" si="132">SUM(D82:D84)</f>
        <v>1</v>
      </c>
      <c r="E85" s="83">
        <f t="shared" si="132"/>
        <v>18391</v>
      </c>
      <c r="F85" s="92">
        <f t="shared" si="132"/>
        <v>255</v>
      </c>
      <c r="G85" s="84">
        <f t="shared" si="132"/>
        <v>312</v>
      </c>
      <c r="H85" s="84">
        <f t="shared" si="132"/>
        <v>329</v>
      </c>
      <c r="I85" s="84">
        <f t="shared" si="132"/>
        <v>315</v>
      </c>
      <c r="J85" s="84">
        <f t="shared" si="132"/>
        <v>319</v>
      </c>
      <c r="K85" s="92">
        <f t="shared" si="132"/>
        <v>287</v>
      </c>
      <c r="L85" s="92">
        <f t="shared" ref="L85:Y85" si="133">SUM(L82:L84)</f>
        <v>277</v>
      </c>
      <c r="M85" s="92">
        <f t="shared" si="133"/>
        <v>269</v>
      </c>
      <c r="N85" s="92">
        <f t="shared" si="133"/>
        <v>290</v>
      </c>
      <c r="O85" s="92">
        <f t="shared" si="133"/>
        <v>303</v>
      </c>
      <c r="P85" s="92">
        <f t="shared" si="133"/>
        <v>263</v>
      </c>
      <c r="Q85" s="92">
        <f t="shared" si="133"/>
        <v>286</v>
      </c>
      <c r="R85" s="92">
        <f t="shared" si="133"/>
        <v>278</v>
      </c>
      <c r="S85" s="92">
        <f t="shared" si="133"/>
        <v>238</v>
      </c>
      <c r="T85" s="92">
        <f t="shared" si="133"/>
        <v>258</v>
      </c>
      <c r="U85" s="92">
        <f t="shared" si="133"/>
        <v>269</v>
      </c>
      <c r="V85" s="92">
        <f t="shared" si="133"/>
        <v>271</v>
      </c>
      <c r="W85" s="92">
        <f t="shared" si="133"/>
        <v>290</v>
      </c>
      <c r="X85" s="92">
        <f t="shared" si="133"/>
        <v>308</v>
      </c>
      <c r="Y85" s="92">
        <f t="shared" si="133"/>
        <v>287</v>
      </c>
      <c r="Z85" s="84">
        <f t="shared" si="132"/>
        <v>1510</v>
      </c>
      <c r="AA85" s="84">
        <f t="shared" si="132"/>
        <v>1568</v>
      </c>
      <c r="AB85" s="84">
        <f t="shared" si="132"/>
        <v>1406</v>
      </c>
      <c r="AC85" s="84">
        <f t="shared" si="132"/>
        <v>1245</v>
      </c>
      <c r="AD85" s="84">
        <f t="shared" si="132"/>
        <v>1208</v>
      </c>
      <c r="AE85" s="84">
        <f t="shared" si="132"/>
        <v>1139</v>
      </c>
      <c r="AF85" s="84">
        <f t="shared" si="132"/>
        <v>1062</v>
      </c>
      <c r="AG85" s="84">
        <f t="shared" si="132"/>
        <v>921</v>
      </c>
      <c r="AH85" s="84">
        <f t="shared" si="132"/>
        <v>812</v>
      </c>
      <c r="AI85" s="84">
        <f t="shared" si="132"/>
        <v>609</v>
      </c>
      <c r="AJ85" s="84">
        <f t="shared" si="132"/>
        <v>412</v>
      </c>
      <c r="AK85" s="84">
        <f t="shared" si="132"/>
        <v>314</v>
      </c>
      <c r="AL85" s="84">
        <f t="shared" ref="AL85" si="134">SUM(AL82:AL84)</f>
        <v>220</v>
      </c>
      <c r="AM85" s="121">
        <f t="shared" si="132"/>
        <v>261</v>
      </c>
      <c r="AN85" s="121">
        <f t="shared" si="132"/>
        <v>12</v>
      </c>
      <c r="AO85" s="121">
        <f t="shared" si="132"/>
        <v>130</v>
      </c>
      <c r="AP85" s="121">
        <f t="shared" si="132"/>
        <v>153</v>
      </c>
      <c r="AQ85" s="121">
        <f>SUM(AQ82:AQ84)</f>
        <v>301</v>
      </c>
      <c r="AR85" s="93">
        <f t="shared" ref="AR85:AV85" si="135">AR81-SUM(AR82:AR84)</f>
        <v>0</v>
      </c>
      <c r="AS85" s="93">
        <f t="shared" si="135"/>
        <v>0</v>
      </c>
      <c r="AT85" s="93">
        <f>AT81-SUM(AT82:AT84)</f>
        <v>0</v>
      </c>
      <c r="AU85" s="93">
        <f t="shared" si="135"/>
        <v>0</v>
      </c>
      <c r="AV85" s="93">
        <f t="shared" si="135"/>
        <v>0</v>
      </c>
      <c r="AW85" s="355">
        <f>E85-SUM(F85:AM85)</f>
        <v>0</v>
      </c>
      <c r="AX85" s="401">
        <f t="shared" si="112"/>
        <v>18391</v>
      </c>
      <c r="AY85" s="400">
        <f t="shared" si="113"/>
        <v>3505</v>
      </c>
      <c r="AZ85" s="400">
        <f t="shared" si="114"/>
        <v>1604</v>
      </c>
      <c r="BA85" s="400">
        <f t="shared" si="115"/>
        <v>3673</v>
      </c>
      <c r="BB85" s="400">
        <f t="shared" si="116"/>
        <v>6981</v>
      </c>
      <c r="BC85" s="402">
        <f t="shared" si="117"/>
        <v>2628</v>
      </c>
    </row>
    <row r="86" spans="1:55" ht="15.6" hidden="1">
      <c r="A86" s="54"/>
      <c r="B86" s="3"/>
      <c r="C86" s="77"/>
      <c r="D86" s="323"/>
      <c r="E86" s="201"/>
      <c r="F86" s="85">
        <f t="shared" ref="F86:AV86" si="136">+F87*100/$E$87</f>
        <v>1.451479126347802</v>
      </c>
      <c r="G86" s="86">
        <f t="shared" si="136"/>
        <v>1.5966270389825823</v>
      </c>
      <c r="H86" s="86">
        <f t="shared" si="136"/>
        <v>1.5689798175283385</v>
      </c>
      <c r="I86" s="86">
        <f t="shared" si="136"/>
        <v>2.004423555432679</v>
      </c>
      <c r="J86" s="86">
        <f t="shared" si="136"/>
        <v>1.5897152336190212</v>
      </c>
      <c r="K86" s="85">
        <f t="shared" si="136"/>
        <v>2.2878075753386784</v>
      </c>
      <c r="L86" s="85">
        <f t="shared" si="136"/>
        <v>1.8730992535250208</v>
      </c>
      <c r="M86" s="85">
        <f t="shared" si="136"/>
        <v>1.9560409178877523</v>
      </c>
      <c r="N86" s="85">
        <f t="shared" si="136"/>
        <v>2.0113353607962399</v>
      </c>
      <c r="O86" s="85">
        <f t="shared" si="136"/>
        <v>2.0597179983411666</v>
      </c>
      <c r="P86" s="85">
        <f t="shared" si="136"/>
        <v>1.8661874481614598</v>
      </c>
      <c r="Q86" s="85">
        <f t="shared" si="136"/>
        <v>1.8108930052529721</v>
      </c>
      <c r="R86" s="85">
        <f t="shared" si="136"/>
        <v>2.025158971523362</v>
      </c>
      <c r="S86" s="85">
        <f t="shared" si="136"/>
        <v>1.7555985623444843</v>
      </c>
      <c r="T86" s="85">
        <f t="shared" si="136"/>
        <v>1.9283936964335084</v>
      </c>
      <c r="U86" s="85">
        <f t="shared" si="136"/>
        <v>1.8730992535250208</v>
      </c>
      <c r="V86" s="85">
        <f t="shared" si="136"/>
        <v>1.9007464749792646</v>
      </c>
      <c r="W86" s="85">
        <f t="shared" si="136"/>
        <v>2.045894387614045</v>
      </c>
      <c r="X86" s="85">
        <f t="shared" si="136"/>
        <v>1.5897152336190212</v>
      </c>
      <c r="Y86" s="85">
        <f t="shared" si="136"/>
        <v>1.8108930052529721</v>
      </c>
      <c r="Z86" s="86">
        <f t="shared" si="136"/>
        <v>8.2388719933646666</v>
      </c>
      <c r="AA86" s="86">
        <f t="shared" si="136"/>
        <v>9.012994194083495</v>
      </c>
      <c r="AB86" s="86">
        <f t="shared" si="136"/>
        <v>8.1835775504561798</v>
      </c>
      <c r="AC86" s="86">
        <f t="shared" si="136"/>
        <v>6.8565109206524744</v>
      </c>
      <c r="AD86" s="86">
        <f t="shared" si="136"/>
        <v>6.4763616256566214</v>
      </c>
      <c r="AE86" s="86">
        <f t="shared" si="136"/>
        <v>5.4257672103953549</v>
      </c>
      <c r="AF86" s="86">
        <f t="shared" si="136"/>
        <v>4.727674868675698</v>
      </c>
      <c r="AG86" s="86">
        <f t="shared" si="136"/>
        <v>4.2507602985899915</v>
      </c>
      <c r="AH86" s="86">
        <f t="shared" si="136"/>
        <v>3.6701686480508711</v>
      </c>
      <c r="AI86" s="86">
        <f t="shared" si="136"/>
        <v>2.4536909040641417</v>
      </c>
      <c r="AJ86" s="86">
        <f t="shared" si="136"/>
        <v>1.5136853746198506</v>
      </c>
      <c r="AK86" s="86">
        <f t="shared" si="136"/>
        <v>1.071329831351949</v>
      </c>
      <c r="AL86" s="86">
        <f t="shared" si="136"/>
        <v>0.51838540226707219</v>
      </c>
      <c r="AM86" s="87">
        <f t="shared" si="136"/>
        <v>0.59441526126624278</v>
      </c>
      <c r="AN86" s="89">
        <f t="shared" si="136"/>
        <v>9.676527508985347E-2</v>
      </c>
      <c r="AO86" s="89">
        <f t="shared" si="136"/>
        <v>0.73265136853746193</v>
      </c>
      <c r="AP86" s="89">
        <f t="shared" si="136"/>
        <v>0.67735692562897432</v>
      </c>
      <c r="AQ86" s="88">
        <f>+AQ87*100/$E$87</f>
        <v>1.5067735692562898</v>
      </c>
      <c r="AR86" s="89">
        <f t="shared" si="136"/>
        <v>50.152059717998341</v>
      </c>
      <c r="AS86" s="89">
        <f t="shared" si="136"/>
        <v>4.4581144594968203</v>
      </c>
      <c r="AT86" s="88">
        <f t="shared" si="136"/>
        <v>4.5548797345866738</v>
      </c>
      <c r="AU86" s="88">
        <f t="shared" si="136"/>
        <v>22.12468896875864</v>
      </c>
      <c r="AV86" s="88">
        <f t="shared" si="136"/>
        <v>2.0873652197954105</v>
      </c>
      <c r="AW86" s="355"/>
      <c r="AX86" s="401">
        <f t="shared" si="112"/>
        <v>0</v>
      </c>
      <c r="AY86" s="400">
        <f t="shared" si="113"/>
        <v>22.076306331213715</v>
      </c>
      <c r="AZ86" s="400">
        <f t="shared" si="114"/>
        <v>11.528891346419686</v>
      </c>
      <c r="BA86" s="400">
        <f t="shared" si="115"/>
        <v>20.652474426320154</v>
      </c>
      <c r="BB86" s="400">
        <f t="shared" si="116"/>
        <v>35.920652474426319</v>
      </c>
      <c r="BC86" s="402">
        <f t="shared" si="117"/>
        <v>9.8216754216201263</v>
      </c>
    </row>
    <row r="87" spans="1:55" ht="15.6">
      <c r="A87" s="70">
        <v>1</v>
      </c>
      <c r="B87" s="3"/>
      <c r="C87" s="358" t="s">
        <v>124</v>
      </c>
      <c r="D87" s="339">
        <v>0</v>
      </c>
      <c r="E87" s="210">
        <v>14468</v>
      </c>
      <c r="F87" s="48">
        <v>210</v>
      </c>
      <c r="G87" s="49">
        <v>231</v>
      </c>
      <c r="H87" s="49">
        <v>227</v>
      </c>
      <c r="I87" s="49">
        <v>290</v>
      </c>
      <c r="J87" s="49">
        <v>230</v>
      </c>
      <c r="K87" s="49">
        <v>331</v>
      </c>
      <c r="L87" s="49">
        <v>271</v>
      </c>
      <c r="M87" s="49">
        <v>283</v>
      </c>
      <c r="N87" s="49">
        <v>291</v>
      </c>
      <c r="O87" s="49">
        <v>298</v>
      </c>
      <c r="P87" s="49">
        <v>270</v>
      </c>
      <c r="Q87" s="49">
        <v>262</v>
      </c>
      <c r="R87" s="49">
        <v>293</v>
      </c>
      <c r="S87" s="49">
        <v>254</v>
      </c>
      <c r="T87" s="49">
        <v>279</v>
      </c>
      <c r="U87" s="49">
        <v>271</v>
      </c>
      <c r="V87" s="49">
        <v>275</v>
      </c>
      <c r="W87" s="49">
        <v>296</v>
      </c>
      <c r="X87" s="49">
        <v>230</v>
      </c>
      <c r="Y87" s="49">
        <v>262</v>
      </c>
      <c r="Z87" s="49">
        <v>1192</v>
      </c>
      <c r="AA87" s="49">
        <v>1304</v>
      </c>
      <c r="AB87" s="49">
        <v>1184</v>
      </c>
      <c r="AC87" s="49">
        <v>992</v>
      </c>
      <c r="AD87" s="49">
        <v>937</v>
      </c>
      <c r="AE87" s="49">
        <v>785</v>
      </c>
      <c r="AF87" s="49">
        <v>684</v>
      </c>
      <c r="AG87" s="49">
        <v>615</v>
      </c>
      <c r="AH87" s="49">
        <v>531</v>
      </c>
      <c r="AI87" s="49">
        <v>355</v>
      </c>
      <c r="AJ87" s="49">
        <v>219</v>
      </c>
      <c r="AK87" s="49">
        <v>155</v>
      </c>
      <c r="AL87" s="155">
        <v>75</v>
      </c>
      <c r="AM87" s="74">
        <v>86</v>
      </c>
      <c r="AN87" s="63">
        <v>14</v>
      </c>
      <c r="AO87" s="63">
        <v>106</v>
      </c>
      <c r="AP87" s="63">
        <v>98</v>
      </c>
      <c r="AQ87" s="62">
        <v>218</v>
      </c>
      <c r="AR87" s="62">
        <v>7256</v>
      </c>
      <c r="AS87" s="62">
        <v>645</v>
      </c>
      <c r="AT87" s="62">
        <v>659</v>
      </c>
      <c r="AU87" s="62">
        <v>3201</v>
      </c>
      <c r="AV87" s="62">
        <v>302</v>
      </c>
      <c r="AW87" s="355">
        <f>E87-SUM(F87:AM87)</f>
        <v>0</v>
      </c>
      <c r="AX87" s="52">
        <f t="shared" si="112"/>
        <v>14468</v>
      </c>
      <c r="AY87" s="210">
        <f t="shared" si="113"/>
        <v>3194</v>
      </c>
      <c r="AZ87" s="210">
        <f t="shared" si="114"/>
        <v>1668</v>
      </c>
      <c r="BA87" s="210">
        <f t="shared" si="115"/>
        <v>2988</v>
      </c>
      <c r="BB87" s="210">
        <f t="shared" si="116"/>
        <v>5197</v>
      </c>
      <c r="BC87" s="403">
        <f t="shared" si="117"/>
        <v>1421</v>
      </c>
    </row>
    <row r="88" spans="1:55" ht="16.2" thickBot="1">
      <c r="A88" s="75">
        <v>1</v>
      </c>
      <c r="B88" s="76" t="s">
        <v>125</v>
      </c>
      <c r="C88" s="77" t="s">
        <v>126</v>
      </c>
      <c r="D88" s="340">
        <v>0</v>
      </c>
      <c r="E88" s="187">
        <f>+E87</f>
        <v>14468</v>
      </c>
      <c r="F88" s="131">
        <f t="shared" ref="F88:AV88" si="137">ROUND(F87,0)</f>
        <v>210</v>
      </c>
      <c r="G88" s="132">
        <f t="shared" si="137"/>
        <v>231</v>
      </c>
      <c r="H88" s="132">
        <f t="shared" si="137"/>
        <v>227</v>
      </c>
      <c r="I88" s="132">
        <f t="shared" si="137"/>
        <v>290</v>
      </c>
      <c r="J88" s="132">
        <f t="shared" si="137"/>
        <v>230</v>
      </c>
      <c r="K88" s="131">
        <f t="shared" si="137"/>
        <v>331</v>
      </c>
      <c r="L88" s="131">
        <f t="shared" si="137"/>
        <v>271</v>
      </c>
      <c r="M88" s="131">
        <f t="shared" si="137"/>
        <v>283</v>
      </c>
      <c r="N88" s="131">
        <f t="shared" si="137"/>
        <v>291</v>
      </c>
      <c r="O88" s="131">
        <f t="shared" si="137"/>
        <v>298</v>
      </c>
      <c r="P88" s="131">
        <f t="shared" si="137"/>
        <v>270</v>
      </c>
      <c r="Q88" s="131">
        <f t="shared" si="137"/>
        <v>262</v>
      </c>
      <c r="R88" s="131">
        <f t="shared" si="137"/>
        <v>293</v>
      </c>
      <c r="S88" s="131">
        <f t="shared" si="137"/>
        <v>254</v>
      </c>
      <c r="T88" s="131">
        <f t="shared" si="137"/>
        <v>279</v>
      </c>
      <c r="U88" s="131">
        <f t="shared" si="137"/>
        <v>271</v>
      </c>
      <c r="V88" s="131">
        <f t="shared" si="137"/>
        <v>275</v>
      </c>
      <c r="W88" s="131">
        <f t="shared" si="137"/>
        <v>296</v>
      </c>
      <c r="X88" s="131">
        <f t="shared" si="137"/>
        <v>230</v>
      </c>
      <c r="Y88" s="131">
        <f t="shared" si="137"/>
        <v>262</v>
      </c>
      <c r="Z88" s="132">
        <f t="shared" si="137"/>
        <v>1192</v>
      </c>
      <c r="AA88" s="132">
        <f t="shared" si="137"/>
        <v>1304</v>
      </c>
      <c r="AB88" s="132">
        <f t="shared" si="137"/>
        <v>1184</v>
      </c>
      <c r="AC88" s="132">
        <f t="shared" si="137"/>
        <v>992</v>
      </c>
      <c r="AD88" s="132">
        <f t="shared" si="137"/>
        <v>937</v>
      </c>
      <c r="AE88" s="132">
        <f t="shared" si="137"/>
        <v>785</v>
      </c>
      <c r="AF88" s="132">
        <f t="shared" si="137"/>
        <v>684</v>
      </c>
      <c r="AG88" s="132">
        <f t="shared" si="137"/>
        <v>615</v>
      </c>
      <c r="AH88" s="132">
        <f t="shared" si="137"/>
        <v>531</v>
      </c>
      <c r="AI88" s="132">
        <f t="shared" si="137"/>
        <v>355</v>
      </c>
      <c r="AJ88" s="132">
        <f t="shared" si="137"/>
        <v>219</v>
      </c>
      <c r="AK88" s="132">
        <f t="shared" si="137"/>
        <v>155</v>
      </c>
      <c r="AL88" s="132">
        <f t="shared" si="137"/>
        <v>75</v>
      </c>
      <c r="AM88" s="133">
        <f t="shared" si="137"/>
        <v>86</v>
      </c>
      <c r="AN88" s="135">
        <f t="shared" si="137"/>
        <v>14</v>
      </c>
      <c r="AO88" s="135">
        <f t="shared" si="137"/>
        <v>106</v>
      </c>
      <c r="AP88" s="135">
        <f t="shared" si="137"/>
        <v>98</v>
      </c>
      <c r="AQ88" s="134">
        <f>ROUND(AQ87,0)</f>
        <v>218</v>
      </c>
      <c r="AR88" s="135">
        <f t="shared" si="137"/>
        <v>7256</v>
      </c>
      <c r="AS88" s="135">
        <f t="shared" si="137"/>
        <v>645</v>
      </c>
      <c r="AT88" s="134">
        <f t="shared" si="137"/>
        <v>659</v>
      </c>
      <c r="AU88" s="134">
        <f t="shared" si="137"/>
        <v>3201</v>
      </c>
      <c r="AV88" s="134">
        <f t="shared" si="137"/>
        <v>302</v>
      </c>
      <c r="AW88" s="355">
        <f>E88-SUM(F88:AM88)</f>
        <v>0</v>
      </c>
      <c r="AX88" s="401">
        <f t="shared" si="112"/>
        <v>14468</v>
      </c>
      <c r="AY88" s="400">
        <f t="shared" si="113"/>
        <v>3194</v>
      </c>
      <c r="AZ88" s="400">
        <f t="shared" si="114"/>
        <v>1668</v>
      </c>
      <c r="BA88" s="400">
        <f t="shared" si="115"/>
        <v>2988</v>
      </c>
      <c r="BB88" s="400">
        <f t="shared" si="116"/>
        <v>5197</v>
      </c>
      <c r="BC88" s="402">
        <f t="shared" si="117"/>
        <v>1421</v>
      </c>
    </row>
    <row r="89" spans="1:55" ht="16.2" hidden="1" thickBot="1">
      <c r="A89" s="54"/>
      <c r="B89" s="3"/>
      <c r="C89" s="77"/>
      <c r="D89" s="323"/>
      <c r="E89" s="293"/>
      <c r="F89" s="136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347"/>
      <c r="AM89" s="138"/>
      <c r="AN89" s="139"/>
      <c r="AO89" s="79"/>
      <c r="AP89" s="79"/>
      <c r="AQ89" s="129"/>
      <c r="AR89" s="129"/>
      <c r="AS89" s="129"/>
      <c r="AT89" s="129"/>
      <c r="AU89" s="129"/>
      <c r="AV89" s="129"/>
      <c r="AW89" s="355">
        <f>E89-SUM(F89:AM89)</f>
        <v>0</v>
      </c>
      <c r="AX89" s="401">
        <f t="shared" si="112"/>
        <v>0</v>
      </c>
      <c r="AY89" s="400">
        <f t="shared" si="113"/>
        <v>0</v>
      </c>
      <c r="AZ89" s="400">
        <f t="shared" si="114"/>
        <v>0</v>
      </c>
      <c r="BA89" s="400">
        <f t="shared" si="115"/>
        <v>0</v>
      </c>
      <c r="BB89" s="400">
        <f t="shared" si="116"/>
        <v>0</v>
      </c>
      <c r="BC89" s="402">
        <f t="shared" si="117"/>
        <v>0</v>
      </c>
    </row>
    <row r="90" spans="1:55" ht="16.2" hidden="1" thickBot="1">
      <c r="A90" s="54"/>
      <c r="B90" s="3"/>
      <c r="C90" s="77"/>
      <c r="D90" s="323"/>
      <c r="E90" s="201"/>
      <c r="F90" s="85">
        <f t="shared" ref="F90:AV90" si="138">+F91*100/$E$91</f>
        <v>1.1922621397552309</v>
      </c>
      <c r="G90" s="85">
        <f t="shared" si="138"/>
        <v>1.2633241215949467</v>
      </c>
      <c r="H90" s="85">
        <f t="shared" si="138"/>
        <v>1.2791156731148836</v>
      </c>
      <c r="I90" s="85">
        <f t="shared" si="138"/>
        <v>1.3580734307145677</v>
      </c>
      <c r="J90" s="85">
        <f t="shared" si="138"/>
        <v>1.6423213580734306</v>
      </c>
      <c r="K90" s="85">
        <f t="shared" si="138"/>
        <v>1.0738255033557047</v>
      </c>
      <c r="L90" s="85">
        <f t="shared" si="138"/>
        <v>1.5633636004737466</v>
      </c>
      <c r="M90" s="85">
        <f t="shared" si="138"/>
        <v>1.4844058428740623</v>
      </c>
      <c r="N90" s="85">
        <f t="shared" si="138"/>
        <v>1.476510067114094</v>
      </c>
      <c r="O90" s="85">
        <f t="shared" si="138"/>
        <v>1.5791551519936833</v>
      </c>
      <c r="P90" s="85">
        <f t="shared" si="138"/>
        <v>1.3817607579944731</v>
      </c>
      <c r="Q90" s="85">
        <f t="shared" si="138"/>
        <v>1.8870904066324516</v>
      </c>
      <c r="R90" s="85">
        <f t="shared" si="138"/>
        <v>1.5317804974338729</v>
      </c>
      <c r="S90" s="85">
        <f t="shared" si="138"/>
        <v>1.7291748914330833</v>
      </c>
      <c r="T90" s="85">
        <f t="shared" si="138"/>
        <v>1.5475720489538096</v>
      </c>
      <c r="U90" s="85">
        <f t="shared" si="138"/>
        <v>1.8791946308724832</v>
      </c>
      <c r="V90" s="85">
        <f t="shared" si="138"/>
        <v>1.7370706671930518</v>
      </c>
      <c r="W90" s="85">
        <f t="shared" si="138"/>
        <v>1.7133833399131464</v>
      </c>
      <c r="X90" s="85">
        <f t="shared" si="138"/>
        <v>1.760757994472957</v>
      </c>
      <c r="Y90" s="85">
        <f t="shared" si="138"/>
        <v>1.5870509277536518</v>
      </c>
      <c r="Z90" s="85">
        <f t="shared" si="138"/>
        <v>8.4326885116462691</v>
      </c>
      <c r="AA90" s="85">
        <f t="shared" si="138"/>
        <v>8.3142518752467431</v>
      </c>
      <c r="AB90" s="85">
        <f t="shared" si="138"/>
        <v>6.9403868930122385</v>
      </c>
      <c r="AC90" s="85">
        <f t="shared" si="138"/>
        <v>5.8191867350967232</v>
      </c>
      <c r="AD90" s="85">
        <f t="shared" si="138"/>
        <v>5.7481247532570077</v>
      </c>
      <c r="AE90" s="85">
        <f t="shared" si="138"/>
        <v>5.6928543229372286</v>
      </c>
      <c r="AF90" s="85">
        <f t="shared" si="138"/>
        <v>6.1350177654954603</v>
      </c>
      <c r="AG90" s="85">
        <f t="shared" si="138"/>
        <v>5.6928543229372286</v>
      </c>
      <c r="AH90" s="85">
        <f t="shared" si="138"/>
        <v>4.8085274378207661</v>
      </c>
      <c r="AI90" s="85">
        <f t="shared" si="138"/>
        <v>3.521515988945914</v>
      </c>
      <c r="AJ90" s="85">
        <f t="shared" si="138"/>
        <v>2.7793130675088826</v>
      </c>
      <c r="AK90" s="85">
        <f t="shared" si="138"/>
        <v>2.1160679036715355</v>
      </c>
      <c r="AL90" s="85">
        <f t="shared" si="138"/>
        <v>1.4370311883142519</v>
      </c>
      <c r="AM90" s="130">
        <f t="shared" si="138"/>
        <v>1.8949861823924201</v>
      </c>
      <c r="AN90" s="89">
        <f t="shared" si="138"/>
        <v>0.12633241215949467</v>
      </c>
      <c r="AO90" s="89">
        <f t="shared" si="138"/>
        <v>0.78957757599684164</v>
      </c>
      <c r="AP90" s="89">
        <f t="shared" si="138"/>
        <v>0.67903671535728383</v>
      </c>
      <c r="AQ90" s="88">
        <f>+AQ91*100/$E$91</f>
        <v>1.5475720489538096</v>
      </c>
      <c r="AR90" s="89">
        <f t="shared" si="138"/>
        <v>49.774970390840899</v>
      </c>
      <c r="AS90" s="89">
        <f t="shared" si="138"/>
        <v>3.9163047769443349</v>
      </c>
      <c r="AT90" s="88">
        <f t="shared" si="138"/>
        <v>4.3031977891827875</v>
      </c>
      <c r="AU90" s="112">
        <f t="shared" si="138"/>
        <v>20.69482826687722</v>
      </c>
      <c r="AV90" s="88">
        <f t="shared" si="138"/>
        <v>2.6135017765495459</v>
      </c>
      <c r="AW90" s="355"/>
      <c r="AX90" s="401">
        <f t="shared" si="112"/>
        <v>0</v>
      </c>
      <c r="AY90" s="400">
        <f t="shared" si="113"/>
        <v>17.181208053691275</v>
      </c>
      <c r="AZ90" s="400">
        <f t="shared" si="114"/>
        <v>10.138176075799448</v>
      </c>
      <c r="BA90" s="400">
        <f t="shared" si="115"/>
        <v>20.094749309119621</v>
      </c>
      <c r="BB90" s="400">
        <f t="shared" si="116"/>
        <v>36.02842479273589</v>
      </c>
      <c r="BC90" s="402">
        <f t="shared" si="117"/>
        <v>16.557441768653771</v>
      </c>
    </row>
    <row r="91" spans="1:55" ht="16.2" thickBot="1">
      <c r="A91" s="70">
        <v>3</v>
      </c>
      <c r="B91" s="3"/>
      <c r="C91" s="358" t="s">
        <v>127</v>
      </c>
      <c r="D91" s="339">
        <v>1</v>
      </c>
      <c r="E91" s="300">
        <v>12665</v>
      </c>
      <c r="F91" s="49">
        <v>151</v>
      </c>
      <c r="G91" s="140">
        <v>160</v>
      </c>
      <c r="H91" s="49">
        <v>162</v>
      </c>
      <c r="I91" s="49">
        <v>172</v>
      </c>
      <c r="J91" s="49">
        <v>208</v>
      </c>
      <c r="K91" s="49">
        <v>136</v>
      </c>
      <c r="L91" s="49">
        <v>198</v>
      </c>
      <c r="M91" s="49">
        <v>188</v>
      </c>
      <c r="N91" s="49">
        <v>187</v>
      </c>
      <c r="O91" s="49">
        <v>200</v>
      </c>
      <c r="P91" s="49">
        <v>175</v>
      </c>
      <c r="Q91" s="49">
        <v>239</v>
      </c>
      <c r="R91" s="49">
        <v>194</v>
      </c>
      <c r="S91" s="49">
        <v>219</v>
      </c>
      <c r="T91" s="49">
        <v>196</v>
      </c>
      <c r="U91" s="49">
        <v>238</v>
      </c>
      <c r="V91" s="49">
        <v>220</v>
      </c>
      <c r="W91" s="49">
        <v>217</v>
      </c>
      <c r="X91" s="49">
        <v>223</v>
      </c>
      <c r="Y91" s="49">
        <v>201</v>
      </c>
      <c r="Z91" s="49">
        <v>1068</v>
      </c>
      <c r="AA91" s="49">
        <v>1053</v>
      </c>
      <c r="AB91" s="49">
        <v>879</v>
      </c>
      <c r="AC91" s="49">
        <v>737</v>
      </c>
      <c r="AD91" s="49">
        <v>728</v>
      </c>
      <c r="AE91" s="49">
        <v>721</v>
      </c>
      <c r="AF91" s="49">
        <v>777</v>
      </c>
      <c r="AG91" s="49">
        <v>721</v>
      </c>
      <c r="AH91" s="49">
        <v>609</v>
      </c>
      <c r="AI91" s="49">
        <v>446</v>
      </c>
      <c r="AJ91" s="49">
        <v>352</v>
      </c>
      <c r="AK91" s="49">
        <v>268</v>
      </c>
      <c r="AL91" s="155">
        <v>182</v>
      </c>
      <c r="AM91" s="74">
        <v>240</v>
      </c>
      <c r="AN91" s="63">
        <v>16</v>
      </c>
      <c r="AO91" s="63">
        <v>100</v>
      </c>
      <c r="AP91" s="63">
        <v>86</v>
      </c>
      <c r="AQ91" s="62">
        <v>196</v>
      </c>
      <c r="AR91" s="141">
        <v>6304</v>
      </c>
      <c r="AS91" s="141">
        <v>496</v>
      </c>
      <c r="AT91" s="142">
        <v>545</v>
      </c>
      <c r="AU91" s="118">
        <v>2621</v>
      </c>
      <c r="AV91" s="61">
        <v>331</v>
      </c>
      <c r="AW91" s="355">
        <f>E91-SUM(F91:AM91)</f>
        <v>0</v>
      </c>
      <c r="AX91" s="52">
        <f t="shared" si="112"/>
        <v>12665</v>
      </c>
      <c r="AY91" s="210">
        <f t="shared" si="113"/>
        <v>2176</v>
      </c>
      <c r="AZ91" s="210">
        <f t="shared" si="114"/>
        <v>1284</v>
      </c>
      <c r="BA91" s="210">
        <f t="shared" si="115"/>
        <v>2545</v>
      </c>
      <c r="BB91" s="210">
        <f t="shared" si="116"/>
        <v>4563</v>
      </c>
      <c r="BC91" s="403">
        <f t="shared" si="117"/>
        <v>2097</v>
      </c>
    </row>
    <row r="92" spans="1:55" ht="15.6">
      <c r="A92" s="143">
        <v>1</v>
      </c>
      <c r="B92" s="76" t="s">
        <v>128</v>
      </c>
      <c r="C92" s="144" t="s">
        <v>129</v>
      </c>
      <c r="D92" s="336">
        <v>0.434749348958333</v>
      </c>
      <c r="E92" s="302">
        <f>ROUND(D92*$E$91,0)</f>
        <v>5506</v>
      </c>
      <c r="F92" s="145">
        <f t="shared" ref="F92" si="139">ROUND(+$E$92*F90/100,0)</f>
        <v>66</v>
      </c>
      <c r="G92" s="145">
        <f t="shared" ref="G92:AV92" si="140">ROUND(+$E$92*G90/100,0)</f>
        <v>70</v>
      </c>
      <c r="H92" s="145">
        <f t="shared" si="140"/>
        <v>70</v>
      </c>
      <c r="I92" s="145">
        <f t="shared" si="140"/>
        <v>75</v>
      </c>
      <c r="J92" s="145">
        <f t="shared" si="140"/>
        <v>90</v>
      </c>
      <c r="K92" s="145">
        <f t="shared" si="140"/>
        <v>59</v>
      </c>
      <c r="L92" s="145">
        <f t="shared" si="140"/>
        <v>86</v>
      </c>
      <c r="M92" s="145">
        <f t="shared" si="140"/>
        <v>82</v>
      </c>
      <c r="N92" s="145">
        <f t="shared" si="140"/>
        <v>81</v>
      </c>
      <c r="O92" s="145">
        <f t="shared" si="140"/>
        <v>87</v>
      </c>
      <c r="P92" s="145">
        <f t="shared" si="140"/>
        <v>76</v>
      </c>
      <c r="Q92" s="145">
        <f t="shared" si="140"/>
        <v>104</v>
      </c>
      <c r="R92" s="145">
        <f t="shared" si="140"/>
        <v>84</v>
      </c>
      <c r="S92" s="145">
        <f t="shared" si="140"/>
        <v>95</v>
      </c>
      <c r="T92" s="145">
        <f t="shared" si="140"/>
        <v>85</v>
      </c>
      <c r="U92" s="145">
        <f t="shared" si="140"/>
        <v>103</v>
      </c>
      <c r="V92" s="145">
        <f t="shared" si="140"/>
        <v>96</v>
      </c>
      <c r="W92" s="145">
        <f t="shared" si="140"/>
        <v>94</v>
      </c>
      <c r="X92" s="145">
        <f t="shared" si="140"/>
        <v>97</v>
      </c>
      <c r="Y92" s="145">
        <f>ROUND(+$E$92*Y90/100,0)+1</f>
        <v>88</v>
      </c>
      <c r="Z92" s="145">
        <f>ROUND(+$E$92*Z90/100,0)+1</f>
        <v>465</v>
      </c>
      <c r="AA92" s="145">
        <f t="shared" si="140"/>
        <v>458</v>
      </c>
      <c r="AB92" s="145">
        <f t="shared" si="140"/>
        <v>382</v>
      </c>
      <c r="AC92" s="145">
        <f>ROUND(+$E$92*AC90/100,0)+1</f>
        <v>321</v>
      </c>
      <c r="AD92" s="145">
        <f t="shared" si="140"/>
        <v>316</v>
      </c>
      <c r="AE92" s="145">
        <f>ROUND(+$E$92*AE90/100,0)+1</f>
        <v>314</v>
      </c>
      <c r="AF92" s="145">
        <f t="shared" si="140"/>
        <v>338</v>
      </c>
      <c r="AG92" s="145">
        <f>ROUND(+$E$92*AG90/100,0)+1</f>
        <v>314</v>
      </c>
      <c r="AH92" s="145">
        <f>ROUND(+$E$92*AH90/100,0)-1</f>
        <v>264</v>
      </c>
      <c r="AI92" s="145">
        <f t="shared" si="140"/>
        <v>194</v>
      </c>
      <c r="AJ92" s="145">
        <f>ROUND(+$E$92*AJ90/100,0)-1</f>
        <v>152</v>
      </c>
      <c r="AK92" s="145">
        <f>ROUND(+$E$92*AK90/100,0)-1</f>
        <v>116</v>
      </c>
      <c r="AL92" s="145">
        <f t="shared" si="140"/>
        <v>79</v>
      </c>
      <c r="AM92" s="145">
        <f>ROUND(+$E$92*AM90/100,0)+1</f>
        <v>105</v>
      </c>
      <c r="AN92" s="145">
        <f t="shared" si="140"/>
        <v>7</v>
      </c>
      <c r="AO92" s="145">
        <f>ROUND(+$E$92*AO90/100,0)+1</f>
        <v>44</v>
      </c>
      <c r="AP92" s="145">
        <f t="shared" si="140"/>
        <v>37</v>
      </c>
      <c r="AQ92" s="145">
        <f t="shared" si="140"/>
        <v>85</v>
      </c>
      <c r="AR92" s="145">
        <f>ROUND(+$E$92*AR90/100,0)-1</f>
        <v>2740</v>
      </c>
      <c r="AS92" s="145">
        <f t="shared" si="140"/>
        <v>216</v>
      </c>
      <c r="AT92" s="145">
        <f>ROUND(+$E$92*AT90/100,0)+1</f>
        <v>238</v>
      </c>
      <c r="AU92" s="145">
        <f>ROUND(+$E$92*AU90/100,0)+1</f>
        <v>1140</v>
      </c>
      <c r="AV92" s="145">
        <f t="shared" si="140"/>
        <v>144</v>
      </c>
      <c r="AW92" s="355">
        <f>E92-SUM(F92:AM92)</f>
        <v>0</v>
      </c>
      <c r="AX92" s="401">
        <f t="shared" si="112"/>
        <v>5506</v>
      </c>
      <c r="AY92" s="400">
        <f t="shared" si="113"/>
        <v>946</v>
      </c>
      <c r="AZ92" s="400">
        <f t="shared" si="114"/>
        <v>557</v>
      </c>
      <c r="BA92" s="400">
        <f t="shared" si="115"/>
        <v>1108</v>
      </c>
      <c r="BB92" s="400">
        <f t="shared" si="116"/>
        <v>1985</v>
      </c>
      <c r="BC92" s="402">
        <f t="shared" si="117"/>
        <v>910</v>
      </c>
    </row>
    <row r="93" spans="1:55" ht="15.6">
      <c r="A93" s="143">
        <f>A92+1</f>
        <v>2</v>
      </c>
      <c r="B93" s="76" t="s">
        <v>130</v>
      </c>
      <c r="C93" s="146" t="s">
        <v>131</v>
      </c>
      <c r="D93" s="336">
        <v>0.33439127604166702</v>
      </c>
      <c r="E93" s="293">
        <f>ROUND(D93*$E$91,0)</f>
        <v>4235</v>
      </c>
      <c r="F93" s="147">
        <f>ROUND($E$93*F90/100,0)</f>
        <v>50</v>
      </c>
      <c r="G93" s="147">
        <f>ROUND($E$93*G90/100,0)-1</f>
        <v>53</v>
      </c>
      <c r="H93" s="147">
        <f t="shared" ref="H93:AV93" si="141">ROUND($E$93*H90/100,0)</f>
        <v>54</v>
      </c>
      <c r="I93" s="147">
        <f>ROUND($E$93*I90/100,0)-1</f>
        <v>57</v>
      </c>
      <c r="J93" s="147">
        <f t="shared" si="141"/>
        <v>70</v>
      </c>
      <c r="K93" s="147">
        <f>ROUND($E$93*K90/100,0)+1</f>
        <v>46</v>
      </c>
      <c r="L93" s="147">
        <f>ROUND($E$93*L90/100,0)+1</f>
        <v>67</v>
      </c>
      <c r="M93" s="147">
        <f>ROUND($E$93*M90/100,0)-1</f>
        <v>62</v>
      </c>
      <c r="N93" s="147">
        <f t="shared" si="141"/>
        <v>63</v>
      </c>
      <c r="O93" s="147">
        <f t="shared" si="141"/>
        <v>67</v>
      </c>
      <c r="P93" s="147">
        <f t="shared" si="141"/>
        <v>59</v>
      </c>
      <c r="Q93" s="147">
        <f t="shared" si="141"/>
        <v>80</v>
      </c>
      <c r="R93" s="147">
        <f t="shared" si="141"/>
        <v>65</v>
      </c>
      <c r="S93" s="147">
        <f t="shared" si="141"/>
        <v>73</v>
      </c>
      <c r="T93" s="147">
        <f t="shared" si="141"/>
        <v>66</v>
      </c>
      <c r="U93" s="147">
        <f t="shared" si="141"/>
        <v>80</v>
      </c>
      <c r="V93" s="147">
        <f t="shared" si="141"/>
        <v>74</v>
      </c>
      <c r="W93" s="147">
        <f>ROUND($E$93*W90/100,0)-1</f>
        <v>72</v>
      </c>
      <c r="X93" s="147">
        <f>ROUND($E$93*X90/100,0)-1</f>
        <v>74</v>
      </c>
      <c r="Y93" s="147">
        <f t="shared" si="141"/>
        <v>67</v>
      </c>
      <c r="Z93" s="147">
        <f t="shared" si="141"/>
        <v>357</v>
      </c>
      <c r="AA93" s="147">
        <f t="shared" si="141"/>
        <v>352</v>
      </c>
      <c r="AB93" s="147">
        <f t="shared" si="141"/>
        <v>294</v>
      </c>
      <c r="AC93" s="147">
        <f t="shared" si="141"/>
        <v>246</v>
      </c>
      <c r="AD93" s="147">
        <f t="shared" si="141"/>
        <v>243</v>
      </c>
      <c r="AE93" s="147">
        <f t="shared" si="141"/>
        <v>241</v>
      </c>
      <c r="AF93" s="147">
        <f t="shared" si="141"/>
        <v>260</v>
      </c>
      <c r="AG93" s="147">
        <f t="shared" si="141"/>
        <v>241</v>
      </c>
      <c r="AH93" s="147">
        <f t="shared" si="141"/>
        <v>204</v>
      </c>
      <c r="AI93" s="147">
        <f t="shared" si="141"/>
        <v>149</v>
      </c>
      <c r="AJ93" s="147">
        <f t="shared" si="141"/>
        <v>118</v>
      </c>
      <c r="AK93" s="147">
        <f t="shared" si="141"/>
        <v>90</v>
      </c>
      <c r="AL93" s="147">
        <f t="shared" si="141"/>
        <v>61</v>
      </c>
      <c r="AM93" s="147">
        <f t="shared" si="141"/>
        <v>80</v>
      </c>
      <c r="AN93" s="147">
        <f t="shared" si="141"/>
        <v>5</v>
      </c>
      <c r="AO93" s="147">
        <f t="shared" si="141"/>
        <v>33</v>
      </c>
      <c r="AP93" s="147">
        <f t="shared" si="141"/>
        <v>29</v>
      </c>
      <c r="AQ93" s="147">
        <f t="shared" si="141"/>
        <v>66</v>
      </c>
      <c r="AR93" s="147">
        <f t="shared" si="141"/>
        <v>2108</v>
      </c>
      <c r="AS93" s="147">
        <f t="shared" si="141"/>
        <v>166</v>
      </c>
      <c r="AT93" s="147">
        <f t="shared" si="141"/>
        <v>182</v>
      </c>
      <c r="AU93" s="147">
        <f t="shared" si="141"/>
        <v>876</v>
      </c>
      <c r="AV93" s="147">
        <f t="shared" si="141"/>
        <v>111</v>
      </c>
      <c r="AW93" s="355">
        <f>E93-SUM(F93:AM93)</f>
        <v>0</v>
      </c>
      <c r="AX93" s="401">
        <f t="shared" si="112"/>
        <v>4235</v>
      </c>
      <c r="AY93" s="400">
        <f t="shared" si="113"/>
        <v>728</v>
      </c>
      <c r="AZ93" s="400">
        <f t="shared" si="114"/>
        <v>430</v>
      </c>
      <c r="BA93" s="400">
        <f t="shared" si="115"/>
        <v>850</v>
      </c>
      <c r="BB93" s="400">
        <f t="shared" si="116"/>
        <v>1525</v>
      </c>
      <c r="BC93" s="402">
        <f t="shared" si="117"/>
        <v>702</v>
      </c>
    </row>
    <row r="94" spans="1:55" ht="16.2" thickBot="1">
      <c r="A94" s="143">
        <f>1+A93</f>
        <v>3</v>
      </c>
      <c r="B94" s="76" t="s">
        <v>132</v>
      </c>
      <c r="C94" s="146" t="s">
        <v>133</v>
      </c>
      <c r="D94" s="337">
        <v>6.6878255208333307E-2</v>
      </c>
      <c r="E94" s="293">
        <f>ROUND(D94*$E$91,0)</f>
        <v>847</v>
      </c>
      <c r="F94" s="147">
        <f t="shared" ref="F94" si="142">ROUND($E$94*F90/100,0)</f>
        <v>10</v>
      </c>
      <c r="G94" s="147">
        <f t="shared" ref="G94:AV94" si="143">ROUND($E$94*G90/100,0)</f>
        <v>11</v>
      </c>
      <c r="H94" s="147">
        <f t="shared" si="143"/>
        <v>11</v>
      </c>
      <c r="I94" s="147">
        <f t="shared" si="143"/>
        <v>12</v>
      </c>
      <c r="J94" s="147">
        <f t="shared" si="143"/>
        <v>14</v>
      </c>
      <c r="K94" s="147">
        <f t="shared" si="143"/>
        <v>9</v>
      </c>
      <c r="L94" s="147">
        <f t="shared" si="143"/>
        <v>13</v>
      </c>
      <c r="M94" s="147">
        <f t="shared" si="143"/>
        <v>13</v>
      </c>
      <c r="N94" s="147">
        <f>ROUND($E$94*N90/100,0)-1</f>
        <v>12</v>
      </c>
      <c r="O94" s="147">
        <f t="shared" si="143"/>
        <v>13</v>
      </c>
      <c r="P94" s="147">
        <f t="shared" si="143"/>
        <v>12</v>
      </c>
      <c r="Q94" s="147">
        <f t="shared" si="143"/>
        <v>16</v>
      </c>
      <c r="R94" s="147">
        <f t="shared" si="143"/>
        <v>13</v>
      </c>
      <c r="S94" s="147">
        <f t="shared" si="143"/>
        <v>15</v>
      </c>
      <c r="T94" s="147">
        <f t="shared" si="143"/>
        <v>13</v>
      </c>
      <c r="U94" s="147">
        <f t="shared" si="143"/>
        <v>16</v>
      </c>
      <c r="V94" s="147">
        <f>ROUND($E$94*V90/100,0)-1</f>
        <v>14</v>
      </c>
      <c r="W94" s="147">
        <f t="shared" si="143"/>
        <v>15</v>
      </c>
      <c r="X94" s="147">
        <f t="shared" si="143"/>
        <v>15</v>
      </c>
      <c r="Y94" s="147">
        <f t="shared" si="143"/>
        <v>13</v>
      </c>
      <c r="Z94" s="147">
        <f t="shared" si="143"/>
        <v>71</v>
      </c>
      <c r="AA94" s="147">
        <f t="shared" si="143"/>
        <v>70</v>
      </c>
      <c r="AB94" s="147">
        <f t="shared" si="143"/>
        <v>59</v>
      </c>
      <c r="AC94" s="147">
        <f t="shared" si="143"/>
        <v>49</v>
      </c>
      <c r="AD94" s="147">
        <f t="shared" si="143"/>
        <v>49</v>
      </c>
      <c r="AE94" s="147">
        <f t="shared" si="143"/>
        <v>48</v>
      </c>
      <c r="AF94" s="147">
        <f t="shared" si="143"/>
        <v>52</v>
      </c>
      <c r="AG94" s="147">
        <f t="shared" si="143"/>
        <v>48</v>
      </c>
      <c r="AH94" s="147">
        <f t="shared" si="143"/>
        <v>41</v>
      </c>
      <c r="AI94" s="147">
        <f t="shared" si="143"/>
        <v>30</v>
      </c>
      <c r="AJ94" s="147">
        <f t="shared" si="143"/>
        <v>24</v>
      </c>
      <c r="AK94" s="147">
        <f t="shared" si="143"/>
        <v>18</v>
      </c>
      <c r="AL94" s="147">
        <f t="shared" si="143"/>
        <v>12</v>
      </c>
      <c r="AM94" s="147">
        <f t="shared" si="143"/>
        <v>16</v>
      </c>
      <c r="AN94" s="147">
        <f t="shared" si="143"/>
        <v>1</v>
      </c>
      <c r="AO94" s="147">
        <f t="shared" si="143"/>
        <v>7</v>
      </c>
      <c r="AP94" s="147">
        <f t="shared" si="143"/>
        <v>6</v>
      </c>
      <c r="AQ94" s="147">
        <f t="shared" si="143"/>
        <v>13</v>
      </c>
      <c r="AR94" s="147">
        <f t="shared" si="143"/>
        <v>422</v>
      </c>
      <c r="AS94" s="147">
        <f t="shared" si="143"/>
        <v>33</v>
      </c>
      <c r="AT94" s="147">
        <f t="shared" si="143"/>
        <v>36</v>
      </c>
      <c r="AU94" s="147">
        <f t="shared" si="143"/>
        <v>175</v>
      </c>
      <c r="AV94" s="147">
        <f t="shared" si="143"/>
        <v>22</v>
      </c>
      <c r="AW94" s="355">
        <f>E94-SUM(F94:AM94)</f>
        <v>0</v>
      </c>
      <c r="AX94" s="401">
        <f t="shared" si="112"/>
        <v>847</v>
      </c>
      <c r="AY94" s="400">
        <f t="shared" si="113"/>
        <v>146</v>
      </c>
      <c r="AZ94" s="400">
        <f t="shared" si="114"/>
        <v>86</v>
      </c>
      <c r="BA94" s="400">
        <f t="shared" si="115"/>
        <v>169</v>
      </c>
      <c r="BB94" s="400">
        <f t="shared" si="116"/>
        <v>305</v>
      </c>
      <c r="BC94" s="402">
        <f t="shared" si="117"/>
        <v>141</v>
      </c>
    </row>
    <row r="95" spans="1:55" ht="16.2" thickBot="1">
      <c r="A95" s="143">
        <f>1+A94</f>
        <v>4</v>
      </c>
      <c r="B95" s="76">
        <v>17874</v>
      </c>
      <c r="C95" s="146" t="s">
        <v>134</v>
      </c>
      <c r="D95" s="336">
        <v>0.16398111979166699</v>
      </c>
      <c r="E95" s="301">
        <f>ROUND(D95*$E$91,0)</f>
        <v>2077</v>
      </c>
      <c r="F95" s="148">
        <f t="shared" ref="F95" si="144">ROUND($E$95*F90/100,0)</f>
        <v>25</v>
      </c>
      <c r="G95" s="148">
        <f t="shared" ref="G95:AV95" si="145">ROUND($E$95*G90/100,0)</f>
        <v>26</v>
      </c>
      <c r="H95" s="148">
        <f t="shared" si="145"/>
        <v>27</v>
      </c>
      <c r="I95" s="148">
        <f t="shared" si="145"/>
        <v>28</v>
      </c>
      <c r="J95" s="148">
        <f t="shared" si="145"/>
        <v>34</v>
      </c>
      <c r="K95" s="148">
        <f t="shared" si="145"/>
        <v>22</v>
      </c>
      <c r="L95" s="148">
        <f t="shared" si="145"/>
        <v>32</v>
      </c>
      <c r="M95" s="148">
        <f t="shared" si="145"/>
        <v>31</v>
      </c>
      <c r="N95" s="148">
        <f t="shared" si="145"/>
        <v>31</v>
      </c>
      <c r="O95" s="148">
        <f t="shared" si="145"/>
        <v>33</v>
      </c>
      <c r="P95" s="148">
        <f>ROUND($E$95*P90/100,0)-1</f>
        <v>28</v>
      </c>
      <c r="Q95" s="148">
        <f t="shared" si="145"/>
        <v>39</v>
      </c>
      <c r="R95" s="148">
        <f t="shared" si="145"/>
        <v>32</v>
      </c>
      <c r="S95" s="148">
        <f t="shared" si="145"/>
        <v>36</v>
      </c>
      <c r="T95" s="148">
        <f t="shared" si="145"/>
        <v>32</v>
      </c>
      <c r="U95" s="148">
        <f t="shared" si="145"/>
        <v>39</v>
      </c>
      <c r="V95" s="148">
        <f t="shared" si="145"/>
        <v>36</v>
      </c>
      <c r="W95" s="148">
        <f t="shared" si="145"/>
        <v>36</v>
      </c>
      <c r="X95" s="148">
        <f t="shared" si="145"/>
        <v>37</v>
      </c>
      <c r="Y95" s="148">
        <f t="shared" si="145"/>
        <v>33</v>
      </c>
      <c r="Z95" s="148">
        <f t="shared" si="145"/>
        <v>175</v>
      </c>
      <c r="AA95" s="148">
        <f t="shared" si="145"/>
        <v>173</v>
      </c>
      <c r="AB95" s="148">
        <f t="shared" si="145"/>
        <v>144</v>
      </c>
      <c r="AC95" s="148">
        <f t="shared" si="145"/>
        <v>121</v>
      </c>
      <c r="AD95" s="148">
        <f>ROUND($E$95*AD90/100,0)+1</f>
        <v>120</v>
      </c>
      <c r="AE95" s="148">
        <f t="shared" si="145"/>
        <v>118</v>
      </c>
      <c r="AF95" s="148">
        <f t="shared" si="145"/>
        <v>127</v>
      </c>
      <c r="AG95" s="148">
        <f t="shared" si="145"/>
        <v>118</v>
      </c>
      <c r="AH95" s="148">
        <f t="shared" si="145"/>
        <v>100</v>
      </c>
      <c r="AI95" s="148">
        <f t="shared" si="145"/>
        <v>73</v>
      </c>
      <c r="AJ95" s="148">
        <f t="shared" si="145"/>
        <v>58</v>
      </c>
      <c r="AK95" s="148">
        <f t="shared" si="145"/>
        <v>44</v>
      </c>
      <c r="AL95" s="148">
        <f t="shared" si="145"/>
        <v>30</v>
      </c>
      <c r="AM95" s="148">
        <f t="shared" si="145"/>
        <v>39</v>
      </c>
      <c r="AN95" s="148">
        <f t="shared" si="145"/>
        <v>3</v>
      </c>
      <c r="AO95" s="148">
        <f t="shared" si="145"/>
        <v>16</v>
      </c>
      <c r="AP95" s="148">
        <f t="shared" si="145"/>
        <v>14</v>
      </c>
      <c r="AQ95" s="148">
        <f t="shared" si="145"/>
        <v>32</v>
      </c>
      <c r="AR95" s="148">
        <f t="shared" si="145"/>
        <v>1034</v>
      </c>
      <c r="AS95" s="148">
        <f t="shared" si="145"/>
        <v>81</v>
      </c>
      <c r="AT95" s="148">
        <f t="shared" si="145"/>
        <v>89</v>
      </c>
      <c r="AU95" s="148">
        <f t="shared" si="145"/>
        <v>430</v>
      </c>
      <c r="AV95" s="148">
        <f t="shared" si="145"/>
        <v>54</v>
      </c>
      <c r="AW95" s="355">
        <f>E95-SUM(F95:AM95)</f>
        <v>0</v>
      </c>
      <c r="AX95" s="401">
        <f t="shared" si="112"/>
        <v>2077</v>
      </c>
      <c r="AY95" s="400">
        <f t="shared" si="113"/>
        <v>356</v>
      </c>
      <c r="AZ95" s="400">
        <f t="shared" si="114"/>
        <v>211</v>
      </c>
      <c r="BA95" s="400">
        <f t="shared" si="115"/>
        <v>418</v>
      </c>
      <c r="BB95" s="400">
        <f t="shared" si="116"/>
        <v>748</v>
      </c>
      <c r="BC95" s="402">
        <f t="shared" si="117"/>
        <v>344</v>
      </c>
    </row>
    <row r="96" spans="1:55" ht="16.2" hidden="1" thickBot="1">
      <c r="A96" s="54"/>
      <c r="B96" s="3"/>
      <c r="C96" s="77"/>
      <c r="D96" s="338">
        <f>SUM(D92:D94)</f>
        <v>0.83601888020833337</v>
      </c>
      <c r="E96" s="83">
        <f t="shared" ref="E96:AW96" si="146">SUM(E92:E95)</f>
        <v>12665</v>
      </c>
      <c r="F96" s="92">
        <f t="shared" si="146"/>
        <v>151</v>
      </c>
      <c r="G96" s="92">
        <f t="shared" si="146"/>
        <v>160</v>
      </c>
      <c r="H96" s="92">
        <f t="shared" si="146"/>
        <v>162</v>
      </c>
      <c r="I96" s="92">
        <f t="shared" si="146"/>
        <v>172</v>
      </c>
      <c r="J96" s="92">
        <f t="shared" si="146"/>
        <v>208</v>
      </c>
      <c r="K96" s="92">
        <f t="shared" si="146"/>
        <v>136</v>
      </c>
      <c r="L96" s="92">
        <f t="shared" si="146"/>
        <v>198</v>
      </c>
      <c r="M96" s="92">
        <f t="shared" si="146"/>
        <v>188</v>
      </c>
      <c r="N96" s="92">
        <f t="shared" si="146"/>
        <v>187</v>
      </c>
      <c r="O96" s="92">
        <f t="shared" si="146"/>
        <v>200</v>
      </c>
      <c r="P96" s="92">
        <f t="shared" si="146"/>
        <v>175</v>
      </c>
      <c r="Q96" s="92">
        <f t="shared" si="146"/>
        <v>239</v>
      </c>
      <c r="R96" s="92">
        <f t="shared" si="146"/>
        <v>194</v>
      </c>
      <c r="S96" s="92">
        <f t="shared" si="146"/>
        <v>219</v>
      </c>
      <c r="T96" s="92">
        <f t="shared" si="146"/>
        <v>196</v>
      </c>
      <c r="U96" s="92">
        <f t="shared" si="146"/>
        <v>238</v>
      </c>
      <c r="V96" s="92">
        <f t="shared" si="146"/>
        <v>220</v>
      </c>
      <c r="W96" s="92">
        <f t="shared" si="146"/>
        <v>217</v>
      </c>
      <c r="X96" s="92">
        <f t="shared" si="146"/>
        <v>223</v>
      </c>
      <c r="Y96" s="92">
        <f t="shared" si="146"/>
        <v>201</v>
      </c>
      <c r="Z96" s="92">
        <f t="shared" si="146"/>
        <v>1068</v>
      </c>
      <c r="AA96" s="92">
        <f t="shared" si="146"/>
        <v>1053</v>
      </c>
      <c r="AB96" s="92">
        <f t="shared" si="146"/>
        <v>879</v>
      </c>
      <c r="AC96" s="92">
        <f t="shared" si="146"/>
        <v>737</v>
      </c>
      <c r="AD96" s="92">
        <f t="shared" si="146"/>
        <v>728</v>
      </c>
      <c r="AE96" s="92">
        <f t="shared" si="146"/>
        <v>721</v>
      </c>
      <c r="AF96" s="92">
        <f t="shared" si="146"/>
        <v>777</v>
      </c>
      <c r="AG96" s="92">
        <f t="shared" si="146"/>
        <v>721</v>
      </c>
      <c r="AH96" s="92">
        <f t="shared" si="146"/>
        <v>609</v>
      </c>
      <c r="AI96" s="92">
        <f t="shared" si="146"/>
        <v>446</v>
      </c>
      <c r="AJ96" s="92">
        <f t="shared" si="146"/>
        <v>352</v>
      </c>
      <c r="AK96" s="92">
        <f t="shared" si="146"/>
        <v>268</v>
      </c>
      <c r="AL96" s="92">
        <f t="shared" ref="AL96" si="147">SUM(AL92:AL95)</f>
        <v>182</v>
      </c>
      <c r="AM96" s="92">
        <f t="shared" si="146"/>
        <v>240</v>
      </c>
      <c r="AN96" s="93">
        <f t="shared" ref="AN96:AV96" si="148">AN91-SUM(AN92:AN95)</f>
        <v>0</v>
      </c>
      <c r="AO96" s="93">
        <f t="shared" ref="AO96:AP96" si="149">AO91-SUM(AO92:AO95)</f>
        <v>0</v>
      </c>
      <c r="AP96" s="93">
        <f t="shared" si="149"/>
        <v>0</v>
      </c>
      <c r="AQ96" s="93">
        <f>AQ91-SUM(AQ92:AQ95)</f>
        <v>0</v>
      </c>
      <c r="AR96" s="93">
        <f t="shared" si="148"/>
        <v>0</v>
      </c>
      <c r="AS96" s="93">
        <f t="shared" si="148"/>
        <v>0</v>
      </c>
      <c r="AT96" s="93">
        <f t="shared" si="148"/>
        <v>0</v>
      </c>
      <c r="AU96" s="93">
        <f t="shared" si="148"/>
        <v>0</v>
      </c>
      <c r="AV96" s="93">
        <f t="shared" si="148"/>
        <v>0</v>
      </c>
      <c r="AW96" s="397">
        <f t="shared" si="146"/>
        <v>0</v>
      </c>
      <c r="AX96" s="401">
        <f t="shared" si="112"/>
        <v>12665</v>
      </c>
      <c r="AY96" s="400">
        <f t="shared" si="113"/>
        <v>2176</v>
      </c>
      <c r="AZ96" s="400">
        <f t="shared" si="114"/>
        <v>1284</v>
      </c>
      <c r="BA96" s="400">
        <f t="shared" si="115"/>
        <v>2545</v>
      </c>
      <c r="BB96" s="400">
        <f t="shared" si="116"/>
        <v>4563</v>
      </c>
      <c r="BC96" s="402">
        <f t="shared" si="117"/>
        <v>2097</v>
      </c>
    </row>
    <row r="97" spans="1:55" ht="16.2" hidden="1" thickBot="1">
      <c r="A97" s="54"/>
      <c r="B97" s="3"/>
      <c r="C97" s="77"/>
      <c r="D97" s="323"/>
      <c r="E97" s="201"/>
      <c r="F97" s="109">
        <f t="shared" ref="F97:AV97" si="150">+F99*100/$E$99</f>
        <v>1.3598579376176232</v>
      </c>
      <c r="G97" s="110">
        <f t="shared" si="150"/>
        <v>1.6041014023350619</v>
      </c>
      <c r="H97" s="110">
        <f t="shared" si="150"/>
        <v>1.7539512574998672</v>
      </c>
      <c r="I97" s="110">
        <f t="shared" si="150"/>
        <v>1.8383155460375333</v>
      </c>
      <c r="J97" s="110">
        <f t="shared" si="150"/>
        <v>1.8790227901571064</v>
      </c>
      <c r="K97" s="109">
        <f t="shared" si="150"/>
        <v>1.8914119514108896</v>
      </c>
      <c r="L97" s="109">
        <f t="shared" si="150"/>
        <v>1.7928886214403286</v>
      </c>
      <c r="M97" s="109">
        <f t="shared" si="150"/>
        <v>1.8837424706347381</v>
      </c>
      <c r="N97" s="109">
        <f t="shared" si="150"/>
        <v>1.8070476628732235</v>
      </c>
      <c r="O97" s="109">
        <f t="shared" si="150"/>
        <v>1.8023279823955918</v>
      </c>
      <c r="P97" s="109">
        <f t="shared" si="150"/>
        <v>1.8046878226344076</v>
      </c>
      <c r="Q97" s="109">
        <f t="shared" si="150"/>
        <v>1.7710600992312819</v>
      </c>
      <c r="R97" s="109">
        <f t="shared" si="150"/>
        <v>1.7262231346937813</v>
      </c>
      <c r="S97" s="109">
        <f t="shared" si="150"/>
        <v>1.743331976425196</v>
      </c>
      <c r="T97" s="109">
        <f t="shared" si="150"/>
        <v>1.6223901641858847</v>
      </c>
      <c r="U97" s="109">
        <f t="shared" si="150"/>
        <v>1.6931853713503595</v>
      </c>
      <c r="V97" s="109">
        <f t="shared" si="150"/>
        <v>1.7409721361863801</v>
      </c>
      <c r="W97" s="109">
        <f t="shared" si="150"/>
        <v>1.6630974083054577</v>
      </c>
      <c r="X97" s="109">
        <f t="shared" si="150"/>
        <v>1.5645740783348967</v>
      </c>
      <c r="Y97" s="109">
        <f t="shared" si="150"/>
        <v>1.5274065945735473</v>
      </c>
      <c r="Z97" s="110">
        <f t="shared" si="150"/>
        <v>8.3497047249901186</v>
      </c>
      <c r="AA97" s="110">
        <f t="shared" si="150"/>
        <v>8.9833218291121693</v>
      </c>
      <c r="AB97" s="110">
        <f t="shared" si="150"/>
        <v>7.9969086092871509</v>
      </c>
      <c r="AC97" s="110">
        <f t="shared" si="150"/>
        <v>7.4706642360312205</v>
      </c>
      <c r="AD97" s="110">
        <f t="shared" si="150"/>
        <v>6.7349840415803852</v>
      </c>
      <c r="AE97" s="110">
        <f t="shared" si="150"/>
        <v>6.0984171371598146</v>
      </c>
      <c r="AF97" s="110">
        <f t="shared" si="150"/>
        <v>5.0642171524987756</v>
      </c>
      <c r="AG97" s="110">
        <f t="shared" si="150"/>
        <v>4.1780971428234306</v>
      </c>
      <c r="AH97" s="110">
        <f t="shared" si="150"/>
        <v>3.4087892249694698</v>
      </c>
      <c r="AI97" s="110">
        <f t="shared" si="150"/>
        <v>2.5745857005480728</v>
      </c>
      <c r="AJ97" s="110">
        <f t="shared" si="150"/>
        <v>1.8306460652613818</v>
      </c>
      <c r="AK97" s="110">
        <f t="shared" si="150"/>
        <v>1.2931924508710759</v>
      </c>
      <c r="AL97" s="110">
        <f t="shared" ref="AL97" si="151">+AL99*100/$E$99</f>
        <v>0.78051715898833651</v>
      </c>
      <c r="AM97" s="111">
        <f t="shared" si="150"/>
        <v>0.76635811755544148</v>
      </c>
      <c r="AN97" s="113">
        <f t="shared" si="150"/>
        <v>0.10088317020937683</v>
      </c>
      <c r="AO97" s="113">
        <f t="shared" si="150"/>
        <v>0.72683079355527636</v>
      </c>
      <c r="AP97" s="113">
        <f t="shared" si="150"/>
        <v>0.79408624036152753</v>
      </c>
      <c r="AQ97" s="112">
        <f>+AQ99*100/$E$99</f>
        <v>1.6223901641858847</v>
      </c>
      <c r="AR97" s="113">
        <f t="shared" si="150"/>
        <v>49.99970501997015</v>
      </c>
      <c r="AS97" s="113">
        <f t="shared" si="150"/>
        <v>4.2583317109431693</v>
      </c>
      <c r="AT97" s="112">
        <f t="shared" si="150"/>
        <v>3.9875400435390524</v>
      </c>
      <c r="AU97" s="112">
        <f t="shared" si="150"/>
        <v>22.482197955198433</v>
      </c>
      <c r="AV97" s="112">
        <f t="shared" si="150"/>
        <v>2.2453879872332645</v>
      </c>
      <c r="AW97" s="355"/>
      <c r="AX97" s="401">
        <f t="shared" si="112"/>
        <v>0</v>
      </c>
      <c r="AY97" s="400">
        <f t="shared" si="113"/>
        <v>21.188415544267649</v>
      </c>
      <c r="AZ97" s="400">
        <f t="shared" si="114"/>
        <v>10.18920019114706</v>
      </c>
      <c r="BA97" s="400">
        <f t="shared" si="115"/>
        <v>20.425007227010731</v>
      </c>
      <c r="BB97" s="400">
        <f t="shared" si="116"/>
        <v>37.543288319380778</v>
      </c>
      <c r="BC97" s="402">
        <f t="shared" si="117"/>
        <v>10.654088718193778</v>
      </c>
    </row>
    <row r="98" spans="1:55" ht="16.2" hidden="1" thickBot="1">
      <c r="A98" s="54"/>
      <c r="B98" s="3"/>
      <c r="C98" s="149"/>
      <c r="D98" s="323"/>
      <c r="E98" s="201"/>
      <c r="F98" s="109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  <c r="AB98" s="110"/>
      <c r="AC98" s="110"/>
      <c r="AD98" s="110"/>
      <c r="AE98" s="110"/>
      <c r="AF98" s="110"/>
      <c r="AG98" s="110"/>
      <c r="AH98" s="110"/>
      <c r="AI98" s="110"/>
      <c r="AJ98" s="110"/>
      <c r="AK98" s="110"/>
      <c r="AL98" s="157"/>
      <c r="AM98" s="111"/>
      <c r="AN98" s="113"/>
      <c r="AO98" s="79"/>
      <c r="AP98" s="79"/>
      <c r="AQ98" s="112"/>
      <c r="AR98" s="112"/>
      <c r="AS98" s="112"/>
      <c r="AT98" s="112"/>
      <c r="AU98" s="112"/>
      <c r="AV98" s="112"/>
      <c r="AW98" s="355"/>
      <c r="AX98" s="401">
        <f t="shared" si="112"/>
        <v>0</v>
      </c>
      <c r="AY98" s="400">
        <f t="shared" si="113"/>
        <v>0</v>
      </c>
      <c r="AZ98" s="400">
        <f t="shared" si="114"/>
        <v>0</v>
      </c>
      <c r="BA98" s="400">
        <f t="shared" si="115"/>
        <v>0</v>
      </c>
      <c r="BB98" s="400">
        <f t="shared" si="116"/>
        <v>0</v>
      </c>
      <c r="BC98" s="402">
        <f t="shared" si="117"/>
        <v>0</v>
      </c>
    </row>
    <row r="99" spans="1:55" ht="15.6">
      <c r="A99" s="114">
        <v>6</v>
      </c>
      <c r="B99" s="3"/>
      <c r="C99" s="359" t="s">
        <v>135</v>
      </c>
      <c r="D99" s="335">
        <v>1</v>
      </c>
      <c r="E99" s="299">
        <v>169503</v>
      </c>
      <c r="F99" s="115">
        <v>2305</v>
      </c>
      <c r="G99" s="116">
        <v>2719</v>
      </c>
      <c r="H99" s="116">
        <v>2973</v>
      </c>
      <c r="I99" s="116">
        <v>3116</v>
      </c>
      <c r="J99" s="116">
        <v>3185</v>
      </c>
      <c r="K99" s="116">
        <v>3206</v>
      </c>
      <c r="L99" s="116">
        <v>3039</v>
      </c>
      <c r="M99" s="116">
        <v>3193</v>
      </c>
      <c r="N99" s="116">
        <v>3063</v>
      </c>
      <c r="O99" s="116">
        <v>3055</v>
      </c>
      <c r="P99" s="116">
        <v>3059</v>
      </c>
      <c r="Q99" s="116">
        <v>3002</v>
      </c>
      <c r="R99" s="116">
        <v>2926</v>
      </c>
      <c r="S99" s="116">
        <v>2955</v>
      </c>
      <c r="T99" s="116">
        <v>2750</v>
      </c>
      <c r="U99" s="116">
        <v>2870</v>
      </c>
      <c r="V99" s="116">
        <v>2951</v>
      </c>
      <c r="W99" s="116">
        <v>2819</v>
      </c>
      <c r="X99" s="116">
        <v>2652</v>
      </c>
      <c r="Y99" s="116">
        <v>2589</v>
      </c>
      <c r="Z99" s="116">
        <v>14153</v>
      </c>
      <c r="AA99" s="116">
        <v>15227</v>
      </c>
      <c r="AB99" s="116">
        <v>13555</v>
      </c>
      <c r="AC99" s="116">
        <v>12663</v>
      </c>
      <c r="AD99" s="116">
        <v>11416</v>
      </c>
      <c r="AE99" s="116">
        <v>10337</v>
      </c>
      <c r="AF99" s="116">
        <v>8584</v>
      </c>
      <c r="AG99" s="116">
        <v>7082</v>
      </c>
      <c r="AH99" s="116">
        <v>5778</v>
      </c>
      <c r="AI99" s="116">
        <v>4364</v>
      </c>
      <c r="AJ99" s="116">
        <v>3103</v>
      </c>
      <c r="AK99" s="116">
        <v>2192</v>
      </c>
      <c r="AL99" s="346">
        <v>1323</v>
      </c>
      <c r="AM99" s="117">
        <v>1299</v>
      </c>
      <c r="AN99" s="119">
        <v>171</v>
      </c>
      <c r="AO99" s="119">
        <v>1232</v>
      </c>
      <c r="AP99" s="119">
        <v>1346</v>
      </c>
      <c r="AQ99" s="118">
        <v>2750</v>
      </c>
      <c r="AR99" s="118">
        <v>84751</v>
      </c>
      <c r="AS99" s="118">
        <v>7218</v>
      </c>
      <c r="AT99" s="118">
        <v>6759</v>
      </c>
      <c r="AU99" s="118">
        <v>38108</v>
      </c>
      <c r="AV99" s="118">
        <v>3806</v>
      </c>
      <c r="AW99" s="355">
        <f t="shared" ref="AW99:AW107" si="152">E99-SUM(F99:AM99)</f>
        <v>0</v>
      </c>
      <c r="AX99" s="52">
        <f t="shared" si="112"/>
        <v>169503</v>
      </c>
      <c r="AY99" s="210">
        <f t="shared" si="113"/>
        <v>35915</v>
      </c>
      <c r="AZ99" s="210">
        <f t="shared" si="114"/>
        <v>17271</v>
      </c>
      <c r="BA99" s="210">
        <f t="shared" si="115"/>
        <v>34621</v>
      </c>
      <c r="BB99" s="210">
        <f t="shared" si="116"/>
        <v>63637</v>
      </c>
      <c r="BC99" s="403">
        <f t="shared" si="117"/>
        <v>18059</v>
      </c>
    </row>
    <row r="100" spans="1:55" ht="15.6">
      <c r="A100" s="75">
        <v>1</v>
      </c>
      <c r="B100" s="76" t="s">
        <v>136</v>
      </c>
      <c r="C100" s="77" t="s">
        <v>137</v>
      </c>
      <c r="D100" s="336">
        <v>0.28999999999999998</v>
      </c>
      <c r="E100" s="293">
        <f>ROUND($E$99*D100,0)+1</f>
        <v>49157</v>
      </c>
      <c r="F100" s="79">
        <f>ROUND($E$100*F97/100,0)</f>
        <v>668</v>
      </c>
      <c r="G100" s="79">
        <f t="shared" ref="G100:AV100" si="153">ROUND($E$100*G97/100,0)</f>
        <v>789</v>
      </c>
      <c r="H100" s="79">
        <f t="shared" si="153"/>
        <v>862</v>
      </c>
      <c r="I100" s="79">
        <f t="shared" si="153"/>
        <v>904</v>
      </c>
      <c r="J100" s="79">
        <f t="shared" si="153"/>
        <v>924</v>
      </c>
      <c r="K100" s="79">
        <f t="shared" si="153"/>
        <v>930</v>
      </c>
      <c r="L100" s="79">
        <f t="shared" si="153"/>
        <v>881</v>
      </c>
      <c r="M100" s="79">
        <f t="shared" si="153"/>
        <v>926</v>
      </c>
      <c r="N100" s="79">
        <f t="shared" si="153"/>
        <v>888</v>
      </c>
      <c r="O100" s="79">
        <f t="shared" si="153"/>
        <v>886</v>
      </c>
      <c r="P100" s="79">
        <f t="shared" si="153"/>
        <v>887</v>
      </c>
      <c r="Q100" s="79">
        <f t="shared" si="153"/>
        <v>871</v>
      </c>
      <c r="R100" s="79">
        <f>ROUND($E$100*R97/100,0)-1</f>
        <v>848</v>
      </c>
      <c r="S100" s="79">
        <f t="shared" si="153"/>
        <v>857</v>
      </c>
      <c r="T100" s="79">
        <f t="shared" si="153"/>
        <v>798</v>
      </c>
      <c r="U100" s="79">
        <f t="shared" si="153"/>
        <v>832</v>
      </c>
      <c r="V100" s="79">
        <f>ROUND($E$100*V97/100,0)-1</f>
        <v>855</v>
      </c>
      <c r="W100" s="79">
        <f t="shared" si="153"/>
        <v>818</v>
      </c>
      <c r="X100" s="79">
        <f t="shared" si="153"/>
        <v>769</v>
      </c>
      <c r="Y100" s="79">
        <f t="shared" si="153"/>
        <v>751</v>
      </c>
      <c r="Z100" s="79">
        <f t="shared" si="153"/>
        <v>4104</v>
      </c>
      <c r="AA100" s="79">
        <f t="shared" si="153"/>
        <v>4416</v>
      </c>
      <c r="AB100" s="79">
        <f t="shared" si="153"/>
        <v>3931</v>
      </c>
      <c r="AC100" s="79">
        <f t="shared" si="153"/>
        <v>3672</v>
      </c>
      <c r="AD100" s="79">
        <f t="shared" si="153"/>
        <v>3311</v>
      </c>
      <c r="AE100" s="79">
        <f t="shared" si="153"/>
        <v>2998</v>
      </c>
      <c r="AF100" s="79">
        <f t="shared" si="153"/>
        <v>2489</v>
      </c>
      <c r="AG100" s="79">
        <f>ROUND($E$100*AG97/100,0)-1</f>
        <v>2053</v>
      </c>
      <c r="AH100" s="79">
        <f t="shared" si="153"/>
        <v>1676</v>
      </c>
      <c r="AI100" s="79">
        <f t="shared" si="153"/>
        <v>1266</v>
      </c>
      <c r="AJ100" s="79">
        <f t="shared" si="153"/>
        <v>900</v>
      </c>
      <c r="AK100" s="79">
        <f t="shared" si="153"/>
        <v>636</v>
      </c>
      <c r="AL100" s="79">
        <f t="shared" si="153"/>
        <v>384</v>
      </c>
      <c r="AM100" s="79">
        <f t="shared" si="153"/>
        <v>377</v>
      </c>
      <c r="AN100" s="79">
        <f>ROUND($E$100*AN97/100,0)-1</f>
        <v>49</v>
      </c>
      <c r="AO100" s="79">
        <f>ROUND($E$100*AO97/100,0)-1</f>
        <v>356</v>
      </c>
      <c r="AP100" s="79">
        <f t="shared" si="153"/>
        <v>390</v>
      </c>
      <c r="AQ100" s="79">
        <f t="shared" si="153"/>
        <v>798</v>
      </c>
      <c r="AR100" s="79">
        <f>ROUND($E$100*AR97/100,0)+1</f>
        <v>24579</v>
      </c>
      <c r="AS100" s="79">
        <f>ROUND($E$100*AS97/100,0)+1</f>
        <v>2094</v>
      </c>
      <c r="AT100" s="79">
        <f t="shared" si="153"/>
        <v>1960</v>
      </c>
      <c r="AU100" s="79">
        <f>ROUND($E$100*AU97/100,0)-1</f>
        <v>11051</v>
      </c>
      <c r="AV100" s="79">
        <f t="shared" si="153"/>
        <v>1104</v>
      </c>
      <c r="AW100" s="355">
        <f t="shared" si="152"/>
        <v>0</v>
      </c>
      <c r="AX100" s="401">
        <f t="shared" si="112"/>
        <v>49157</v>
      </c>
      <c r="AY100" s="400">
        <f t="shared" si="113"/>
        <v>10416</v>
      </c>
      <c r="AZ100" s="400">
        <f t="shared" si="114"/>
        <v>5008</v>
      </c>
      <c r="BA100" s="400">
        <f t="shared" si="115"/>
        <v>10040</v>
      </c>
      <c r="BB100" s="400">
        <f t="shared" si="116"/>
        <v>18454</v>
      </c>
      <c r="BC100" s="402">
        <f t="shared" si="117"/>
        <v>5239</v>
      </c>
    </row>
    <row r="101" spans="1:55" ht="15.6">
      <c r="A101" s="75">
        <f>1+A100</f>
        <v>2</v>
      </c>
      <c r="B101" s="76" t="s">
        <v>138</v>
      </c>
      <c r="C101" s="77" t="s">
        <v>139</v>
      </c>
      <c r="D101" s="336">
        <v>0.27</v>
      </c>
      <c r="E101" s="293">
        <f t="shared" ref="E101:E106" si="154">ROUND($E$99*D101,0)</f>
        <v>45766</v>
      </c>
      <c r="F101" s="79">
        <f>ROUND($E$101*F97/100,0)</f>
        <v>622</v>
      </c>
      <c r="G101" s="79">
        <f t="shared" ref="G101:AV101" si="155">ROUND($E$101*G97/100,0)</f>
        <v>734</v>
      </c>
      <c r="H101" s="79">
        <f t="shared" si="155"/>
        <v>803</v>
      </c>
      <c r="I101" s="79">
        <f t="shared" si="155"/>
        <v>841</v>
      </c>
      <c r="J101" s="79">
        <f t="shared" si="155"/>
        <v>860</v>
      </c>
      <c r="K101" s="79">
        <f t="shared" si="155"/>
        <v>866</v>
      </c>
      <c r="L101" s="79">
        <f t="shared" si="155"/>
        <v>821</v>
      </c>
      <c r="M101" s="79">
        <f t="shared" si="155"/>
        <v>862</v>
      </c>
      <c r="N101" s="79">
        <f t="shared" si="155"/>
        <v>827</v>
      </c>
      <c r="O101" s="79">
        <f t="shared" si="155"/>
        <v>825</v>
      </c>
      <c r="P101" s="79">
        <f t="shared" si="155"/>
        <v>826</v>
      </c>
      <c r="Q101" s="79">
        <f t="shared" si="155"/>
        <v>811</v>
      </c>
      <c r="R101" s="79">
        <f t="shared" si="155"/>
        <v>790</v>
      </c>
      <c r="S101" s="79">
        <f t="shared" si="155"/>
        <v>798</v>
      </c>
      <c r="T101" s="79">
        <f t="shared" si="155"/>
        <v>743</v>
      </c>
      <c r="U101" s="79">
        <f t="shared" si="155"/>
        <v>775</v>
      </c>
      <c r="V101" s="79">
        <f t="shared" si="155"/>
        <v>797</v>
      </c>
      <c r="W101" s="79">
        <f t="shared" si="155"/>
        <v>761</v>
      </c>
      <c r="X101" s="79">
        <f t="shared" si="155"/>
        <v>716</v>
      </c>
      <c r="Y101" s="79">
        <f t="shared" si="155"/>
        <v>699</v>
      </c>
      <c r="Z101" s="79">
        <f t="shared" si="155"/>
        <v>3821</v>
      </c>
      <c r="AA101" s="79">
        <f t="shared" si="155"/>
        <v>4111</v>
      </c>
      <c r="AB101" s="79">
        <f t="shared" si="155"/>
        <v>3660</v>
      </c>
      <c r="AC101" s="79">
        <f t="shared" si="155"/>
        <v>3419</v>
      </c>
      <c r="AD101" s="79">
        <f t="shared" si="155"/>
        <v>3082</v>
      </c>
      <c r="AE101" s="79">
        <f t="shared" si="155"/>
        <v>2791</v>
      </c>
      <c r="AF101" s="79">
        <f t="shared" si="155"/>
        <v>2318</v>
      </c>
      <c r="AG101" s="79">
        <f t="shared" si="155"/>
        <v>1912</v>
      </c>
      <c r="AH101" s="79">
        <f t="shared" si="155"/>
        <v>1560</v>
      </c>
      <c r="AI101" s="79">
        <f t="shared" si="155"/>
        <v>1178</v>
      </c>
      <c r="AJ101" s="79">
        <f t="shared" si="155"/>
        <v>838</v>
      </c>
      <c r="AK101" s="79">
        <f t="shared" si="155"/>
        <v>592</v>
      </c>
      <c r="AL101" s="79">
        <f t="shared" si="155"/>
        <v>357</v>
      </c>
      <c r="AM101" s="79">
        <f>ROUND($E$101*AM97/100,0)-1</f>
        <v>350</v>
      </c>
      <c r="AN101" s="79">
        <f t="shared" si="155"/>
        <v>46</v>
      </c>
      <c r="AO101" s="79">
        <f t="shared" si="155"/>
        <v>333</v>
      </c>
      <c r="AP101" s="79">
        <f t="shared" si="155"/>
        <v>363</v>
      </c>
      <c r="AQ101" s="79">
        <f t="shared" si="155"/>
        <v>743</v>
      </c>
      <c r="AR101" s="79">
        <f t="shared" si="155"/>
        <v>22883</v>
      </c>
      <c r="AS101" s="79">
        <f t="shared" si="155"/>
        <v>1949</v>
      </c>
      <c r="AT101" s="79">
        <f t="shared" si="155"/>
        <v>1825</v>
      </c>
      <c r="AU101" s="79">
        <f t="shared" si="155"/>
        <v>10289</v>
      </c>
      <c r="AV101" s="79">
        <f t="shared" si="155"/>
        <v>1028</v>
      </c>
      <c r="AW101" s="355">
        <f t="shared" si="152"/>
        <v>0</v>
      </c>
      <c r="AX101" s="401">
        <f t="shared" si="112"/>
        <v>45766</v>
      </c>
      <c r="AY101" s="400">
        <f t="shared" si="113"/>
        <v>9698</v>
      </c>
      <c r="AZ101" s="400">
        <f t="shared" si="114"/>
        <v>4664</v>
      </c>
      <c r="BA101" s="400">
        <f t="shared" si="115"/>
        <v>9347</v>
      </c>
      <c r="BB101" s="400">
        <f t="shared" si="116"/>
        <v>17182</v>
      </c>
      <c r="BC101" s="402">
        <f t="shared" si="117"/>
        <v>4875</v>
      </c>
    </row>
    <row r="102" spans="1:55" ht="15.6">
      <c r="A102" s="75">
        <f>1+A101</f>
        <v>3</v>
      </c>
      <c r="B102" s="76" t="s">
        <v>140</v>
      </c>
      <c r="C102" s="77" t="s">
        <v>141</v>
      </c>
      <c r="D102" s="336">
        <v>0.11</v>
      </c>
      <c r="E102" s="293">
        <f t="shared" si="154"/>
        <v>18645</v>
      </c>
      <c r="F102" s="79">
        <f>ROUND($E$102*F97/100,0)</f>
        <v>254</v>
      </c>
      <c r="G102" s="79">
        <f t="shared" ref="G102:AV102" si="156">ROUND($E$102*G97/100,0)</f>
        <v>299</v>
      </c>
      <c r="H102" s="79">
        <f t="shared" si="156"/>
        <v>327</v>
      </c>
      <c r="I102" s="79">
        <f t="shared" si="156"/>
        <v>343</v>
      </c>
      <c r="J102" s="79">
        <f t="shared" si="156"/>
        <v>350</v>
      </c>
      <c r="K102" s="79">
        <f t="shared" si="156"/>
        <v>353</v>
      </c>
      <c r="L102" s="79">
        <f t="shared" si="156"/>
        <v>334</v>
      </c>
      <c r="M102" s="79">
        <f t="shared" si="156"/>
        <v>351</v>
      </c>
      <c r="N102" s="79">
        <f t="shared" si="156"/>
        <v>337</v>
      </c>
      <c r="O102" s="79">
        <f t="shared" si="156"/>
        <v>336</v>
      </c>
      <c r="P102" s="79">
        <f t="shared" si="156"/>
        <v>336</v>
      </c>
      <c r="Q102" s="79">
        <f t="shared" si="156"/>
        <v>330</v>
      </c>
      <c r="R102" s="79">
        <f t="shared" si="156"/>
        <v>322</v>
      </c>
      <c r="S102" s="79">
        <f t="shared" si="156"/>
        <v>325</v>
      </c>
      <c r="T102" s="79">
        <f t="shared" si="156"/>
        <v>302</v>
      </c>
      <c r="U102" s="79">
        <f t="shared" si="156"/>
        <v>316</v>
      </c>
      <c r="V102" s="79">
        <f t="shared" si="156"/>
        <v>325</v>
      </c>
      <c r="W102" s="79">
        <f t="shared" si="156"/>
        <v>310</v>
      </c>
      <c r="X102" s="79">
        <f t="shared" si="156"/>
        <v>292</v>
      </c>
      <c r="Y102" s="79">
        <f t="shared" si="156"/>
        <v>285</v>
      </c>
      <c r="Z102" s="79">
        <f t="shared" si="156"/>
        <v>1557</v>
      </c>
      <c r="AA102" s="79">
        <f t="shared" si="156"/>
        <v>1675</v>
      </c>
      <c r="AB102" s="79">
        <f t="shared" si="156"/>
        <v>1491</v>
      </c>
      <c r="AC102" s="79">
        <f t="shared" si="156"/>
        <v>1393</v>
      </c>
      <c r="AD102" s="79">
        <f t="shared" si="156"/>
        <v>1256</v>
      </c>
      <c r="AE102" s="79">
        <f t="shared" si="156"/>
        <v>1137</v>
      </c>
      <c r="AF102" s="79">
        <f t="shared" si="156"/>
        <v>944</v>
      </c>
      <c r="AG102" s="79">
        <f t="shared" si="156"/>
        <v>779</v>
      </c>
      <c r="AH102" s="79">
        <f t="shared" si="156"/>
        <v>636</v>
      </c>
      <c r="AI102" s="79">
        <f t="shared" si="156"/>
        <v>480</v>
      </c>
      <c r="AJ102" s="79">
        <f t="shared" si="156"/>
        <v>341</v>
      </c>
      <c r="AK102" s="79">
        <f t="shared" si="156"/>
        <v>241</v>
      </c>
      <c r="AL102" s="79">
        <f>ROUND($E$102*AL97/100,0)-1</f>
        <v>145</v>
      </c>
      <c r="AM102" s="79">
        <f t="shared" si="156"/>
        <v>143</v>
      </c>
      <c r="AN102" s="79">
        <f t="shared" si="156"/>
        <v>19</v>
      </c>
      <c r="AO102" s="79">
        <f t="shared" si="156"/>
        <v>136</v>
      </c>
      <c r="AP102" s="79">
        <f t="shared" si="156"/>
        <v>148</v>
      </c>
      <c r="AQ102" s="79">
        <f t="shared" si="156"/>
        <v>302</v>
      </c>
      <c r="AR102" s="79">
        <f t="shared" si="156"/>
        <v>9322</v>
      </c>
      <c r="AS102" s="79">
        <f t="shared" si="156"/>
        <v>794</v>
      </c>
      <c r="AT102" s="79">
        <f t="shared" si="156"/>
        <v>743</v>
      </c>
      <c r="AU102" s="79">
        <f t="shared" si="156"/>
        <v>4192</v>
      </c>
      <c r="AV102" s="79">
        <f t="shared" si="156"/>
        <v>419</v>
      </c>
      <c r="AW102" s="355">
        <f t="shared" si="152"/>
        <v>0</v>
      </c>
      <c r="AX102" s="401">
        <f t="shared" si="112"/>
        <v>18645</v>
      </c>
      <c r="AY102" s="400">
        <f t="shared" si="113"/>
        <v>3950</v>
      </c>
      <c r="AZ102" s="400">
        <f t="shared" si="114"/>
        <v>1900</v>
      </c>
      <c r="BA102" s="400">
        <f t="shared" si="115"/>
        <v>3809</v>
      </c>
      <c r="BB102" s="400">
        <f t="shared" si="116"/>
        <v>7000</v>
      </c>
      <c r="BC102" s="402">
        <f t="shared" si="117"/>
        <v>1986</v>
      </c>
    </row>
    <row r="103" spans="1:55" ht="15.6">
      <c r="A103" s="75">
        <f>1+A102</f>
        <v>4</v>
      </c>
      <c r="B103" s="76" t="s">
        <v>142</v>
      </c>
      <c r="C103" s="77" t="s">
        <v>143</v>
      </c>
      <c r="D103" s="336">
        <v>0.06</v>
      </c>
      <c r="E103" s="293">
        <f t="shared" si="154"/>
        <v>10170</v>
      </c>
      <c r="F103" s="79">
        <f>ROUND($E$103*F97/100,0)+1</f>
        <v>139</v>
      </c>
      <c r="G103" s="79">
        <f t="shared" ref="G103:AV103" si="157">ROUND($E$103*G97/100,0)</f>
        <v>163</v>
      </c>
      <c r="H103" s="79">
        <f t="shared" si="157"/>
        <v>178</v>
      </c>
      <c r="I103" s="79">
        <f t="shared" si="157"/>
        <v>187</v>
      </c>
      <c r="J103" s="79">
        <f t="shared" si="157"/>
        <v>191</v>
      </c>
      <c r="K103" s="79">
        <f t="shared" si="157"/>
        <v>192</v>
      </c>
      <c r="L103" s="79">
        <f t="shared" si="157"/>
        <v>182</v>
      </c>
      <c r="M103" s="79">
        <f t="shared" si="157"/>
        <v>192</v>
      </c>
      <c r="N103" s="79">
        <f t="shared" si="157"/>
        <v>184</v>
      </c>
      <c r="O103" s="79">
        <f t="shared" si="157"/>
        <v>183</v>
      </c>
      <c r="P103" s="79">
        <f t="shared" si="157"/>
        <v>184</v>
      </c>
      <c r="Q103" s="79">
        <f t="shared" si="157"/>
        <v>180</v>
      </c>
      <c r="R103" s="79">
        <f t="shared" si="157"/>
        <v>176</v>
      </c>
      <c r="S103" s="79">
        <f t="shared" si="157"/>
        <v>177</v>
      </c>
      <c r="T103" s="79">
        <f t="shared" si="157"/>
        <v>165</v>
      </c>
      <c r="U103" s="79">
        <f t="shared" si="157"/>
        <v>172</v>
      </c>
      <c r="V103" s="79">
        <f t="shared" si="157"/>
        <v>177</v>
      </c>
      <c r="W103" s="79">
        <f t="shared" si="157"/>
        <v>169</v>
      </c>
      <c r="X103" s="79">
        <f t="shared" si="157"/>
        <v>159</v>
      </c>
      <c r="Y103" s="79">
        <f t="shared" si="157"/>
        <v>155</v>
      </c>
      <c r="Z103" s="79">
        <f t="shared" si="157"/>
        <v>849</v>
      </c>
      <c r="AA103" s="79">
        <f t="shared" si="157"/>
        <v>914</v>
      </c>
      <c r="AB103" s="79">
        <f t="shared" si="157"/>
        <v>813</v>
      </c>
      <c r="AC103" s="79">
        <f t="shared" si="157"/>
        <v>760</v>
      </c>
      <c r="AD103" s="79">
        <f t="shared" si="157"/>
        <v>685</v>
      </c>
      <c r="AE103" s="79">
        <f t="shared" si="157"/>
        <v>620</v>
      </c>
      <c r="AF103" s="79">
        <f t="shared" si="157"/>
        <v>515</v>
      </c>
      <c r="AG103" s="79">
        <f t="shared" si="157"/>
        <v>425</v>
      </c>
      <c r="AH103" s="79">
        <f t="shared" si="157"/>
        <v>347</v>
      </c>
      <c r="AI103" s="79">
        <f t="shared" si="157"/>
        <v>262</v>
      </c>
      <c r="AJ103" s="79">
        <f t="shared" si="157"/>
        <v>186</v>
      </c>
      <c r="AK103" s="79">
        <f t="shared" si="157"/>
        <v>132</v>
      </c>
      <c r="AL103" s="79">
        <f t="shared" si="157"/>
        <v>79</v>
      </c>
      <c r="AM103" s="79">
        <f t="shared" si="157"/>
        <v>78</v>
      </c>
      <c r="AN103" s="79">
        <f t="shared" si="157"/>
        <v>10</v>
      </c>
      <c r="AO103" s="79">
        <f t="shared" si="157"/>
        <v>74</v>
      </c>
      <c r="AP103" s="79">
        <f t="shared" si="157"/>
        <v>81</v>
      </c>
      <c r="AQ103" s="79">
        <f t="shared" si="157"/>
        <v>165</v>
      </c>
      <c r="AR103" s="79">
        <f t="shared" si="157"/>
        <v>5085</v>
      </c>
      <c r="AS103" s="79">
        <f t="shared" si="157"/>
        <v>433</v>
      </c>
      <c r="AT103" s="79">
        <f t="shared" si="157"/>
        <v>406</v>
      </c>
      <c r="AU103" s="79">
        <f t="shared" si="157"/>
        <v>2286</v>
      </c>
      <c r="AV103" s="79">
        <f t="shared" si="157"/>
        <v>228</v>
      </c>
      <c r="AW103" s="355">
        <f t="shared" si="152"/>
        <v>0</v>
      </c>
      <c r="AX103" s="401">
        <f t="shared" si="112"/>
        <v>10170</v>
      </c>
      <c r="AY103" s="400">
        <f t="shared" si="113"/>
        <v>2155</v>
      </c>
      <c r="AZ103" s="400">
        <f t="shared" si="114"/>
        <v>1036</v>
      </c>
      <c r="BA103" s="400">
        <f t="shared" si="115"/>
        <v>2077</v>
      </c>
      <c r="BB103" s="400">
        <f t="shared" si="116"/>
        <v>3818</v>
      </c>
      <c r="BC103" s="402">
        <f t="shared" si="117"/>
        <v>1084</v>
      </c>
    </row>
    <row r="104" spans="1:55" ht="15.6">
      <c r="A104" s="75">
        <f>1+A103</f>
        <v>5</v>
      </c>
      <c r="B104" s="76" t="s">
        <v>144</v>
      </c>
      <c r="C104" s="77" t="s">
        <v>145</v>
      </c>
      <c r="D104" s="336">
        <v>7.0000000000000007E-2</v>
      </c>
      <c r="E104" s="293">
        <f t="shared" si="154"/>
        <v>11865</v>
      </c>
      <c r="F104" s="79">
        <f t="shared" ref="F104" si="158">ROUND($E$104*F97/100,0)</f>
        <v>161</v>
      </c>
      <c r="G104" s="79">
        <f t="shared" ref="G104:AV104" si="159">ROUND($E$104*G97/100,0)</f>
        <v>190</v>
      </c>
      <c r="H104" s="79">
        <f t="shared" si="159"/>
        <v>208</v>
      </c>
      <c r="I104" s="79">
        <f t="shared" si="159"/>
        <v>218</v>
      </c>
      <c r="J104" s="79">
        <f t="shared" si="159"/>
        <v>223</v>
      </c>
      <c r="K104" s="79">
        <f t="shared" si="159"/>
        <v>224</v>
      </c>
      <c r="L104" s="79">
        <f t="shared" si="159"/>
        <v>213</v>
      </c>
      <c r="M104" s="79">
        <f t="shared" si="159"/>
        <v>224</v>
      </c>
      <c r="N104" s="79">
        <f t="shared" si="159"/>
        <v>214</v>
      </c>
      <c r="O104" s="79">
        <f t="shared" si="159"/>
        <v>214</v>
      </c>
      <c r="P104" s="79">
        <f t="shared" si="159"/>
        <v>214</v>
      </c>
      <c r="Q104" s="79">
        <f t="shared" si="159"/>
        <v>210</v>
      </c>
      <c r="R104" s="79">
        <f t="shared" si="159"/>
        <v>205</v>
      </c>
      <c r="S104" s="79">
        <f t="shared" si="159"/>
        <v>207</v>
      </c>
      <c r="T104" s="79">
        <f t="shared" si="159"/>
        <v>192</v>
      </c>
      <c r="U104" s="79">
        <f t="shared" si="159"/>
        <v>201</v>
      </c>
      <c r="V104" s="79">
        <f t="shared" si="159"/>
        <v>207</v>
      </c>
      <c r="W104" s="79">
        <f t="shared" si="159"/>
        <v>197</v>
      </c>
      <c r="X104" s="79">
        <f t="shared" si="159"/>
        <v>186</v>
      </c>
      <c r="Y104" s="79">
        <f t="shared" si="159"/>
        <v>181</v>
      </c>
      <c r="Z104" s="79">
        <f t="shared" si="159"/>
        <v>991</v>
      </c>
      <c r="AA104" s="79">
        <f t="shared" si="159"/>
        <v>1066</v>
      </c>
      <c r="AB104" s="79">
        <f t="shared" si="159"/>
        <v>949</v>
      </c>
      <c r="AC104" s="79">
        <f t="shared" si="159"/>
        <v>886</v>
      </c>
      <c r="AD104" s="79">
        <f t="shared" si="159"/>
        <v>799</v>
      </c>
      <c r="AE104" s="79">
        <f t="shared" si="159"/>
        <v>724</v>
      </c>
      <c r="AF104" s="79">
        <f t="shared" si="159"/>
        <v>601</v>
      </c>
      <c r="AG104" s="79">
        <f t="shared" si="159"/>
        <v>496</v>
      </c>
      <c r="AH104" s="79">
        <f t="shared" si="159"/>
        <v>404</v>
      </c>
      <c r="AI104" s="79">
        <f t="shared" si="159"/>
        <v>305</v>
      </c>
      <c r="AJ104" s="79">
        <f t="shared" si="159"/>
        <v>217</v>
      </c>
      <c r="AK104" s="79">
        <f t="shared" si="159"/>
        <v>153</v>
      </c>
      <c r="AL104" s="79">
        <f t="shared" si="159"/>
        <v>93</v>
      </c>
      <c r="AM104" s="79">
        <f>ROUND($E$104*AM97/100,0)+1</f>
        <v>92</v>
      </c>
      <c r="AN104" s="79">
        <f t="shared" si="159"/>
        <v>12</v>
      </c>
      <c r="AO104" s="79">
        <f t="shared" si="159"/>
        <v>86</v>
      </c>
      <c r="AP104" s="79">
        <f t="shared" si="159"/>
        <v>94</v>
      </c>
      <c r="AQ104" s="79">
        <f t="shared" si="159"/>
        <v>192</v>
      </c>
      <c r="AR104" s="79">
        <f t="shared" si="159"/>
        <v>5932</v>
      </c>
      <c r="AS104" s="79">
        <f t="shared" si="159"/>
        <v>505</v>
      </c>
      <c r="AT104" s="79">
        <f t="shared" si="159"/>
        <v>473</v>
      </c>
      <c r="AU104" s="79">
        <f t="shared" si="159"/>
        <v>2668</v>
      </c>
      <c r="AV104" s="79">
        <f t="shared" si="159"/>
        <v>266</v>
      </c>
      <c r="AW104" s="355">
        <f t="shared" si="152"/>
        <v>0</v>
      </c>
      <c r="AX104" s="401">
        <f t="shared" si="112"/>
        <v>11865</v>
      </c>
      <c r="AY104" s="400">
        <f t="shared" si="113"/>
        <v>2513</v>
      </c>
      <c r="AZ104" s="400">
        <f t="shared" si="114"/>
        <v>1209</v>
      </c>
      <c r="BA104" s="400">
        <f t="shared" si="115"/>
        <v>2424</v>
      </c>
      <c r="BB104" s="400">
        <f t="shared" si="116"/>
        <v>4455</v>
      </c>
      <c r="BC104" s="402">
        <f t="shared" si="117"/>
        <v>1264</v>
      </c>
    </row>
    <row r="105" spans="1:55" ht="15.6">
      <c r="A105" s="75">
        <f>1+A104</f>
        <v>6</v>
      </c>
      <c r="B105" s="76" t="s">
        <v>146</v>
      </c>
      <c r="C105" s="77" t="s">
        <v>147</v>
      </c>
      <c r="D105" s="336">
        <v>0.08</v>
      </c>
      <c r="E105" s="293">
        <f t="shared" si="154"/>
        <v>13560</v>
      </c>
      <c r="F105" s="79">
        <f t="shared" ref="F105" si="160">ROUND($E$105*F97/100,0)</f>
        <v>184</v>
      </c>
      <c r="G105" s="79">
        <f t="shared" ref="G105:AV105" si="161">ROUND($E$105*G97/100,0)</f>
        <v>218</v>
      </c>
      <c r="H105" s="79">
        <f t="shared" si="161"/>
        <v>238</v>
      </c>
      <c r="I105" s="79">
        <f t="shared" si="161"/>
        <v>249</v>
      </c>
      <c r="J105" s="79">
        <f t="shared" si="161"/>
        <v>255</v>
      </c>
      <c r="K105" s="79">
        <f t="shared" si="161"/>
        <v>256</v>
      </c>
      <c r="L105" s="79">
        <f t="shared" si="161"/>
        <v>243</v>
      </c>
      <c r="M105" s="79">
        <f t="shared" si="161"/>
        <v>255</v>
      </c>
      <c r="N105" s="79">
        <f t="shared" si="161"/>
        <v>245</v>
      </c>
      <c r="O105" s="79">
        <f t="shared" si="161"/>
        <v>244</v>
      </c>
      <c r="P105" s="79">
        <f t="shared" si="161"/>
        <v>245</v>
      </c>
      <c r="Q105" s="79">
        <f t="shared" si="161"/>
        <v>240</v>
      </c>
      <c r="R105" s="79">
        <f t="shared" si="161"/>
        <v>234</v>
      </c>
      <c r="S105" s="79">
        <f t="shared" si="161"/>
        <v>236</v>
      </c>
      <c r="T105" s="79">
        <f t="shared" si="161"/>
        <v>220</v>
      </c>
      <c r="U105" s="79">
        <f t="shared" si="161"/>
        <v>230</v>
      </c>
      <c r="V105" s="79">
        <f t="shared" si="161"/>
        <v>236</v>
      </c>
      <c r="W105" s="79">
        <f t="shared" si="161"/>
        <v>226</v>
      </c>
      <c r="X105" s="79">
        <f t="shared" si="161"/>
        <v>212</v>
      </c>
      <c r="Y105" s="79">
        <f t="shared" si="161"/>
        <v>207</v>
      </c>
      <c r="Z105" s="79">
        <f>ROUND($E$105*Z97/100,0)+1</f>
        <v>1133</v>
      </c>
      <c r="AA105" s="79">
        <f t="shared" si="161"/>
        <v>1218</v>
      </c>
      <c r="AB105" s="79">
        <f t="shared" si="161"/>
        <v>1084</v>
      </c>
      <c r="AC105" s="79">
        <f t="shared" si="161"/>
        <v>1013</v>
      </c>
      <c r="AD105" s="79">
        <f t="shared" si="161"/>
        <v>913</v>
      </c>
      <c r="AE105" s="79">
        <f t="shared" si="161"/>
        <v>827</v>
      </c>
      <c r="AF105" s="79">
        <f t="shared" si="161"/>
        <v>687</v>
      </c>
      <c r="AG105" s="79">
        <f t="shared" si="161"/>
        <v>567</v>
      </c>
      <c r="AH105" s="79">
        <f t="shared" si="161"/>
        <v>462</v>
      </c>
      <c r="AI105" s="79">
        <f t="shared" si="161"/>
        <v>349</v>
      </c>
      <c r="AJ105" s="79">
        <f>ROUND($E$105*AJ97/100,0)+1</f>
        <v>249</v>
      </c>
      <c r="AK105" s="79">
        <f t="shared" si="161"/>
        <v>175</v>
      </c>
      <c r="AL105" s="79">
        <f t="shared" si="161"/>
        <v>106</v>
      </c>
      <c r="AM105" s="79">
        <f t="shared" si="161"/>
        <v>104</v>
      </c>
      <c r="AN105" s="79">
        <f t="shared" si="161"/>
        <v>14</v>
      </c>
      <c r="AO105" s="79">
        <f t="shared" si="161"/>
        <v>99</v>
      </c>
      <c r="AP105" s="79">
        <f t="shared" si="161"/>
        <v>108</v>
      </c>
      <c r="AQ105" s="79">
        <f t="shared" si="161"/>
        <v>220</v>
      </c>
      <c r="AR105" s="79">
        <f t="shared" si="161"/>
        <v>6780</v>
      </c>
      <c r="AS105" s="79">
        <f t="shared" si="161"/>
        <v>577</v>
      </c>
      <c r="AT105" s="79">
        <f t="shared" si="161"/>
        <v>541</v>
      </c>
      <c r="AU105" s="79">
        <f t="shared" si="161"/>
        <v>3049</v>
      </c>
      <c r="AV105" s="79">
        <f t="shared" si="161"/>
        <v>304</v>
      </c>
      <c r="AW105" s="355">
        <f t="shared" si="152"/>
        <v>0</v>
      </c>
      <c r="AX105" s="401">
        <f t="shared" si="112"/>
        <v>13560</v>
      </c>
      <c r="AY105" s="400">
        <f t="shared" si="113"/>
        <v>2872</v>
      </c>
      <c r="AZ105" s="400">
        <f t="shared" si="114"/>
        <v>1382</v>
      </c>
      <c r="BA105" s="400">
        <f t="shared" si="115"/>
        <v>2770</v>
      </c>
      <c r="BB105" s="400">
        <f t="shared" si="116"/>
        <v>5091</v>
      </c>
      <c r="BC105" s="402">
        <f t="shared" si="117"/>
        <v>1445</v>
      </c>
    </row>
    <row r="106" spans="1:55" ht="15.6">
      <c r="A106" s="54"/>
      <c r="B106" s="3"/>
      <c r="C106" s="77" t="s">
        <v>67</v>
      </c>
      <c r="D106" s="336">
        <v>0.12</v>
      </c>
      <c r="E106" s="293">
        <f t="shared" si="154"/>
        <v>20340</v>
      </c>
      <c r="F106" s="79">
        <f t="shared" ref="F106" si="162">ROUND($E$106*F97/100,0)</f>
        <v>277</v>
      </c>
      <c r="G106" s="79">
        <f t="shared" ref="G106:AV106" si="163">ROUND($E$106*G97/100,0)</f>
        <v>326</v>
      </c>
      <c r="H106" s="79">
        <f t="shared" si="163"/>
        <v>357</v>
      </c>
      <c r="I106" s="79">
        <f t="shared" si="163"/>
        <v>374</v>
      </c>
      <c r="J106" s="79">
        <f t="shared" si="163"/>
        <v>382</v>
      </c>
      <c r="K106" s="79">
        <f t="shared" si="163"/>
        <v>385</v>
      </c>
      <c r="L106" s="79">
        <f t="shared" si="163"/>
        <v>365</v>
      </c>
      <c r="M106" s="79">
        <f t="shared" si="163"/>
        <v>383</v>
      </c>
      <c r="N106" s="79">
        <f t="shared" si="163"/>
        <v>368</v>
      </c>
      <c r="O106" s="79">
        <f t="shared" si="163"/>
        <v>367</v>
      </c>
      <c r="P106" s="79">
        <f t="shared" si="163"/>
        <v>367</v>
      </c>
      <c r="Q106" s="79">
        <f t="shared" si="163"/>
        <v>360</v>
      </c>
      <c r="R106" s="79">
        <f t="shared" si="163"/>
        <v>351</v>
      </c>
      <c r="S106" s="79">
        <f t="shared" si="163"/>
        <v>355</v>
      </c>
      <c r="T106" s="79">
        <f t="shared" si="163"/>
        <v>330</v>
      </c>
      <c r="U106" s="79">
        <f t="shared" si="163"/>
        <v>344</v>
      </c>
      <c r="V106" s="79">
        <f t="shared" si="163"/>
        <v>354</v>
      </c>
      <c r="W106" s="79">
        <f t="shared" si="163"/>
        <v>338</v>
      </c>
      <c r="X106" s="79">
        <f t="shared" si="163"/>
        <v>318</v>
      </c>
      <c r="Y106" s="79">
        <f t="shared" si="163"/>
        <v>311</v>
      </c>
      <c r="Z106" s="79">
        <f t="shared" si="163"/>
        <v>1698</v>
      </c>
      <c r="AA106" s="79">
        <f t="shared" si="163"/>
        <v>1827</v>
      </c>
      <c r="AB106" s="79">
        <f t="shared" si="163"/>
        <v>1627</v>
      </c>
      <c r="AC106" s="79">
        <f t="shared" si="163"/>
        <v>1520</v>
      </c>
      <c r="AD106" s="79">
        <f t="shared" si="163"/>
        <v>1370</v>
      </c>
      <c r="AE106" s="79">
        <f t="shared" si="163"/>
        <v>1240</v>
      </c>
      <c r="AF106" s="79">
        <f t="shared" si="163"/>
        <v>1030</v>
      </c>
      <c r="AG106" s="79">
        <f t="shared" si="163"/>
        <v>850</v>
      </c>
      <c r="AH106" s="79">
        <f t="shared" si="163"/>
        <v>693</v>
      </c>
      <c r="AI106" s="79">
        <f t="shared" si="163"/>
        <v>524</v>
      </c>
      <c r="AJ106" s="79">
        <f t="shared" si="163"/>
        <v>372</v>
      </c>
      <c r="AK106" s="79">
        <f t="shared" si="163"/>
        <v>263</v>
      </c>
      <c r="AL106" s="79">
        <f t="shared" si="163"/>
        <v>159</v>
      </c>
      <c r="AM106" s="79">
        <f>ROUND($E$106*AM97/100,0)-1</f>
        <v>155</v>
      </c>
      <c r="AN106" s="79">
        <f t="shared" si="163"/>
        <v>21</v>
      </c>
      <c r="AO106" s="79">
        <f t="shared" si="163"/>
        <v>148</v>
      </c>
      <c r="AP106" s="79">
        <f t="shared" si="163"/>
        <v>162</v>
      </c>
      <c r="AQ106" s="79">
        <f t="shared" si="163"/>
        <v>330</v>
      </c>
      <c r="AR106" s="79">
        <f t="shared" si="163"/>
        <v>10170</v>
      </c>
      <c r="AS106" s="79">
        <f t="shared" si="163"/>
        <v>866</v>
      </c>
      <c r="AT106" s="79">
        <f t="shared" si="163"/>
        <v>811</v>
      </c>
      <c r="AU106" s="79">
        <f t="shared" si="163"/>
        <v>4573</v>
      </c>
      <c r="AV106" s="79">
        <f t="shared" si="163"/>
        <v>457</v>
      </c>
      <c r="AW106" s="355">
        <f t="shared" si="152"/>
        <v>0</v>
      </c>
      <c r="AX106" s="401">
        <f t="shared" si="112"/>
        <v>20340</v>
      </c>
      <c r="AY106" s="400">
        <f t="shared" si="113"/>
        <v>4311</v>
      </c>
      <c r="AZ106" s="400">
        <f t="shared" si="114"/>
        <v>2072</v>
      </c>
      <c r="BA106" s="400">
        <f t="shared" si="115"/>
        <v>4154</v>
      </c>
      <c r="BB106" s="400">
        <f t="shared" si="116"/>
        <v>7637</v>
      </c>
      <c r="BC106" s="402">
        <f t="shared" si="117"/>
        <v>2166</v>
      </c>
    </row>
    <row r="107" spans="1:55" ht="15.6" hidden="1">
      <c r="A107" s="54"/>
      <c r="B107" s="3"/>
      <c r="C107" s="81"/>
      <c r="D107" s="338">
        <f t="shared" ref="D107:AP107" si="164">SUM(D100:D106)</f>
        <v>1</v>
      </c>
      <c r="E107" s="83">
        <f t="shared" si="164"/>
        <v>169503</v>
      </c>
      <c r="F107" s="92">
        <f t="shared" si="164"/>
        <v>2305</v>
      </c>
      <c r="G107" s="92">
        <f t="shared" si="164"/>
        <v>2719</v>
      </c>
      <c r="H107" s="92">
        <f t="shared" si="164"/>
        <v>2973</v>
      </c>
      <c r="I107" s="92">
        <f t="shared" si="164"/>
        <v>3116</v>
      </c>
      <c r="J107" s="92">
        <f t="shared" si="164"/>
        <v>3185</v>
      </c>
      <c r="K107" s="92">
        <f t="shared" ref="K107:Y107" si="165">SUM(K100:K106)</f>
        <v>3206</v>
      </c>
      <c r="L107" s="92">
        <f t="shared" si="165"/>
        <v>3039</v>
      </c>
      <c r="M107" s="92">
        <f t="shared" si="165"/>
        <v>3193</v>
      </c>
      <c r="N107" s="92">
        <f t="shared" si="165"/>
        <v>3063</v>
      </c>
      <c r="O107" s="92">
        <f t="shared" si="165"/>
        <v>3055</v>
      </c>
      <c r="P107" s="92">
        <f t="shared" si="165"/>
        <v>3059</v>
      </c>
      <c r="Q107" s="92">
        <f t="shared" si="165"/>
        <v>3002</v>
      </c>
      <c r="R107" s="92">
        <f t="shared" si="165"/>
        <v>2926</v>
      </c>
      <c r="S107" s="92">
        <f t="shared" si="165"/>
        <v>2955</v>
      </c>
      <c r="T107" s="92">
        <f t="shared" si="165"/>
        <v>2750</v>
      </c>
      <c r="U107" s="92">
        <f t="shared" si="165"/>
        <v>2870</v>
      </c>
      <c r="V107" s="92">
        <f t="shared" si="165"/>
        <v>2951</v>
      </c>
      <c r="W107" s="92">
        <f t="shared" si="165"/>
        <v>2819</v>
      </c>
      <c r="X107" s="92">
        <f t="shared" si="165"/>
        <v>2652</v>
      </c>
      <c r="Y107" s="92">
        <f t="shared" si="165"/>
        <v>2589</v>
      </c>
      <c r="Z107" s="92">
        <f t="shared" si="164"/>
        <v>14153</v>
      </c>
      <c r="AA107" s="92">
        <f t="shared" si="164"/>
        <v>15227</v>
      </c>
      <c r="AB107" s="92">
        <f t="shared" si="164"/>
        <v>13555</v>
      </c>
      <c r="AC107" s="92">
        <f t="shared" si="164"/>
        <v>12663</v>
      </c>
      <c r="AD107" s="92">
        <f t="shared" si="164"/>
        <v>11416</v>
      </c>
      <c r="AE107" s="92">
        <f t="shared" si="164"/>
        <v>10337</v>
      </c>
      <c r="AF107" s="92">
        <f t="shared" si="164"/>
        <v>8584</v>
      </c>
      <c r="AG107" s="92">
        <f t="shared" si="164"/>
        <v>7082</v>
      </c>
      <c r="AH107" s="92">
        <f t="shared" si="164"/>
        <v>5778</v>
      </c>
      <c r="AI107" s="92">
        <f t="shared" si="164"/>
        <v>4364</v>
      </c>
      <c r="AJ107" s="92">
        <f t="shared" si="164"/>
        <v>3103</v>
      </c>
      <c r="AK107" s="92">
        <f t="shared" si="164"/>
        <v>2192</v>
      </c>
      <c r="AL107" s="92">
        <f t="shared" ref="AL107" si="166">SUM(AL100:AL106)</f>
        <v>1323</v>
      </c>
      <c r="AM107" s="92">
        <f t="shared" si="164"/>
        <v>1299</v>
      </c>
      <c r="AN107" s="92">
        <f t="shared" si="164"/>
        <v>171</v>
      </c>
      <c r="AO107" s="92">
        <f t="shared" si="164"/>
        <v>1232</v>
      </c>
      <c r="AP107" s="92">
        <f t="shared" si="164"/>
        <v>1346</v>
      </c>
      <c r="AQ107" s="92">
        <f>SUM(AQ100:AQ106)</f>
        <v>2750</v>
      </c>
      <c r="AR107" s="93">
        <f t="shared" ref="AR107:AV107" si="167">AR99-SUM(AR100:AR106)</f>
        <v>0</v>
      </c>
      <c r="AS107" s="93">
        <f t="shared" si="167"/>
        <v>0</v>
      </c>
      <c r="AT107" s="93">
        <f t="shared" si="167"/>
        <v>0</v>
      </c>
      <c r="AU107" s="93">
        <f t="shared" si="167"/>
        <v>0</v>
      </c>
      <c r="AV107" s="93">
        <f t="shared" si="167"/>
        <v>0</v>
      </c>
      <c r="AW107" s="355">
        <f t="shared" si="152"/>
        <v>0</v>
      </c>
      <c r="AX107" s="401">
        <f t="shared" si="112"/>
        <v>169503</v>
      </c>
      <c r="AY107" s="400">
        <f t="shared" si="113"/>
        <v>35915</v>
      </c>
      <c r="AZ107" s="400">
        <f t="shared" si="114"/>
        <v>17271</v>
      </c>
      <c r="BA107" s="400">
        <f t="shared" si="115"/>
        <v>34621</v>
      </c>
      <c r="BB107" s="400">
        <f t="shared" si="116"/>
        <v>63637</v>
      </c>
      <c r="BC107" s="402">
        <f t="shared" si="117"/>
        <v>18059</v>
      </c>
    </row>
    <row r="108" spans="1:55" ht="15.6" hidden="1">
      <c r="A108" s="54"/>
      <c r="B108" s="3"/>
      <c r="C108" s="81"/>
      <c r="D108" s="323"/>
      <c r="E108" s="190"/>
      <c r="F108" s="109">
        <f t="shared" ref="F108:AV108" si="168">+F109*100/$E$109</f>
        <v>1.1602095480510255</v>
      </c>
      <c r="G108" s="110">
        <f t="shared" si="168"/>
        <v>1.3190477599865826</v>
      </c>
      <c r="H108" s="110">
        <f t="shared" si="168"/>
        <v>1.453221653298606</v>
      </c>
      <c r="I108" s="110">
        <f t="shared" si="168"/>
        <v>1.6248853109184005</v>
      </c>
      <c r="J108" s="110">
        <f t="shared" si="168"/>
        <v>1.5755566736713331</v>
      </c>
      <c r="K108" s="109">
        <f t="shared" si="168"/>
        <v>1.5804895373960399</v>
      </c>
      <c r="L108" s="109">
        <f t="shared" si="168"/>
        <v>1.7166365761979459</v>
      </c>
      <c r="M108" s="109">
        <f t="shared" si="168"/>
        <v>1.7945758230483124</v>
      </c>
      <c r="N108" s="109">
        <f t="shared" si="168"/>
        <v>1.7659652134450134</v>
      </c>
      <c r="O108" s="109">
        <f t="shared" si="168"/>
        <v>1.8162804234370222</v>
      </c>
      <c r="P108" s="109">
        <f t="shared" si="168"/>
        <v>1.7472203312911279</v>
      </c>
      <c r="Q108" s="109">
        <f t="shared" si="168"/>
        <v>1.7146634307080633</v>
      </c>
      <c r="R108" s="109">
        <f t="shared" si="168"/>
        <v>1.7787906591292508</v>
      </c>
      <c r="S108" s="109">
        <f t="shared" si="168"/>
        <v>1.7580726314854827</v>
      </c>
      <c r="T108" s="109">
        <f t="shared" si="168"/>
        <v>1.5331340456388551</v>
      </c>
      <c r="U108" s="109">
        <f t="shared" si="168"/>
        <v>1.6811199573800575</v>
      </c>
      <c r="V108" s="109">
        <f t="shared" si="168"/>
        <v>1.6673079389508785</v>
      </c>
      <c r="W108" s="109">
        <f t="shared" si="168"/>
        <v>1.6574422115014651</v>
      </c>
      <c r="X108" s="109">
        <f t="shared" si="168"/>
        <v>1.6120598652341631</v>
      </c>
      <c r="Y108" s="109">
        <f t="shared" si="168"/>
        <v>1.6110732924892217</v>
      </c>
      <c r="Z108" s="110">
        <f t="shared" si="168"/>
        <v>8.267479602608498</v>
      </c>
      <c r="AA108" s="110">
        <f t="shared" si="168"/>
        <v>8.9787985517112112</v>
      </c>
      <c r="AB108" s="110">
        <f t="shared" si="168"/>
        <v>7.9172462781543196</v>
      </c>
      <c r="AC108" s="110">
        <f t="shared" si="168"/>
        <v>6.9513915608567398</v>
      </c>
      <c r="AD108" s="110">
        <f t="shared" si="168"/>
        <v>7.1358806641607719</v>
      </c>
      <c r="AE108" s="110">
        <f t="shared" si="168"/>
        <v>6.6100373911070331</v>
      </c>
      <c r="AF108" s="110">
        <f t="shared" si="168"/>
        <v>5.6619409832183978</v>
      </c>
      <c r="AG108" s="110">
        <f t="shared" si="168"/>
        <v>4.3882755694991173</v>
      </c>
      <c r="AH108" s="110">
        <f t="shared" si="168"/>
        <v>3.5181184084608477</v>
      </c>
      <c r="AI108" s="110">
        <f t="shared" si="168"/>
        <v>2.7406990854470656</v>
      </c>
      <c r="AJ108" s="110">
        <f t="shared" si="168"/>
        <v>1.9672260534130483</v>
      </c>
      <c r="AK108" s="110">
        <f t="shared" si="168"/>
        <v>1.4315170529098964</v>
      </c>
      <c r="AL108" s="110">
        <f t="shared" si="168"/>
        <v>0.93132467122463269</v>
      </c>
      <c r="AM108" s="111">
        <f t="shared" si="168"/>
        <v>0.9323112439695741</v>
      </c>
      <c r="AN108" s="113">
        <f t="shared" si="168"/>
        <v>7.3992955870601118E-2</v>
      </c>
      <c r="AO108" s="113">
        <f t="shared" si="168"/>
        <v>0.62252740205799073</v>
      </c>
      <c r="AP108" s="113">
        <f t="shared" si="168"/>
        <v>0.64028571146693503</v>
      </c>
      <c r="AQ108" s="112">
        <f>+AQ109*100/$E$109</f>
        <v>1.3328597784157614</v>
      </c>
      <c r="AR108" s="113">
        <f t="shared" si="168"/>
        <v>50.713785380965064</v>
      </c>
      <c r="AS108" s="113">
        <f t="shared" si="168"/>
        <v>4.1307800830694248</v>
      </c>
      <c r="AT108" s="112">
        <f t="shared" si="168"/>
        <v>4.0410019632797622</v>
      </c>
      <c r="AU108" s="112">
        <f t="shared" si="168"/>
        <v>23.167687769457682</v>
      </c>
      <c r="AV108" s="112">
        <f t="shared" si="168"/>
        <v>1.8577164787245588</v>
      </c>
      <c r="AW108" s="355"/>
      <c r="AX108" s="401">
        <f t="shared" si="112"/>
        <v>0</v>
      </c>
      <c r="AY108" s="400">
        <f t="shared" si="113"/>
        <v>19.268752281449476</v>
      </c>
      <c r="AZ108" s="400">
        <f t="shared" si="114"/>
        <v>10.07586744408599</v>
      </c>
      <c r="BA108" s="400">
        <f t="shared" si="115"/>
        <v>20.469411312043093</v>
      </c>
      <c r="BB108" s="400">
        <f t="shared" si="116"/>
        <v>38.66477244699638</v>
      </c>
      <c r="BC108" s="402">
        <f t="shared" si="117"/>
        <v>11.521196515425066</v>
      </c>
    </row>
    <row r="109" spans="1:55" ht="15.6">
      <c r="A109" s="70">
        <v>5</v>
      </c>
      <c r="B109" s="3"/>
      <c r="C109" s="358" t="s">
        <v>148</v>
      </c>
      <c r="D109" s="339">
        <v>1</v>
      </c>
      <c r="E109" s="210">
        <v>101361</v>
      </c>
      <c r="F109" s="48">
        <v>1176</v>
      </c>
      <c r="G109" s="49">
        <v>1337</v>
      </c>
      <c r="H109" s="49">
        <v>1473</v>
      </c>
      <c r="I109" s="49">
        <v>1647</v>
      </c>
      <c r="J109" s="49">
        <v>1597</v>
      </c>
      <c r="K109" s="49">
        <v>1602</v>
      </c>
      <c r="L109" s="49">
        <v>1740</v>
      </c>
      <c r="M109" s="49">
        <v>1819</v>
      </c>
      <c r="N109" s="49">
        <v>1790</v>
      </c>
      <c r="O109" s="49">
        <v>1841</v>
      </c>
      <c r="P109" s="49">
        <v>1771</v>
      </c>
      <c r="Q109" s="49">
        <v>1738</v>
      </c>
      <c r="R109" s="49">
        <v>1803</v>
      </c>
      <c r="S109" s="49">
        <v>1782</v>
      </c>
      <c r="T109" s="49">
        <v>1554</v>
      </c>
      <c r="U109" s="49">
        <v>1704</v>
      </c>
      <c r="V109" s="49">
        <v>1690</v>
      </c>
      <c r="W109" s="49">
        <v>1680</v>
      </c>
      <c r="X109" s="49">
        <v>1634</v>
      </c>
      <c r="Y109" s="49">
        <v>1633</v>
      </c>
      <c r="Z109" s="49">
        <v>8380</v>
      </c>
      <c r="AA109" s="49">
        <v>9101</v>
      </c>
      <c r="AB109" s="49">
        <v>8025</v>
      </c>
      <c r="AC109" s="49">
        <v>7046</v>
      </c>
      <c r="AD109" s="49">
        <v>7233</v>
      </c>
      <c r="AE109" s="49">
        <v>6700</v>
      </c>
      <c r="AF109" s="49">
        <v>5739</v>
      </c>
      <c r="AG109" s="49">
        <v>4448</v>
      </c>
      <c r="AH109" s="49">
        <v>3566</v>
      </c>
      <c r="AI109" s="49">
        <v>2778</v>
      </c>
      <c r="AJ109" s="49">
        <v>1994</v>
      </c>
      <c r="AK109" s="49">
        <v>1451</v>
      </c>
      <c r="AL109" s="155">
        <v>944</v>
      </c>
      <c r="AM109" s="74">
        <v>945</v>
      </c>
      <c r="AN109" s="63">
        <v>75</v>
      </c>
      <c r="AO109" s="63">
        <v>631</v>
      </c>
      <c r="AP109" s="63">
        <v>649</v>
      </c>
      <c r="AQ109" s="62">
        <v>1351</v>
      </c>
      <c r="AR109" s="62">
        <v>51404</v>
      </c>
      <c r="AS109" s="62">
        <v>4187</v>
      </c>
      <c r="AT109" s="62">
        <v>4096</v>
      </c>
      <c r="AU109" s="62">
        <v>23483</v>
      </c>
      <c r="AV109" s="62">
        <v>1883</v>
      </c>
      <c r="AW109" s="355">
        <f>E109-SUM(F109:AM109)</f>
        <v>0</v>
      </c>
      <c r="AX109" s="52">
        <f t="shared" si="112"/>
        <v>101361</v>
      </c>
      <c r="AY109" s="210">
        <f t="shared" si="113"/>
        <v>19531</v>
      </c>
      <c r="AZ109" s="210">
        <f t="shared" si="114"/>
        <v>10213</v>
      </c>
      <c r="BA109" s="210">
        <f t="shared" si="115"/>
        <v>20748</v>
      </c>
      <c r="BB109" s="210">
        <f t="shared" si="116"/>
        <v>39191</v>
      </c>
      <c r="BC109" s="403">
        <f t="shared" si="117"/>
        <v>11678</v>
      </c>
    </row>
    <row r="110" spans="1:55" ht="15.6">
      <c r="A110" s="75">
        <v>1</v>
      </c>
      <c r="B110" s="76" t="s">
        <v>149</v>
      </c>
      <c r="C110" s="77" t="s">
        <v>150</v>
      </c>
      <c r="D110" s="336">
        <v>0.28000000000000003</v>
      </c>
      <c r="E110" s="293">
        <f t="shared" ref="E110:E115" si="169">ROUND($E$109*D110,0)</f>
        <v>28381</v>
      </c>
      <c r="F110" s="79">
        <f>ROUND($E$110*F108/100,0)</f>
        <v>329</v>
      </c>
      <c r="G110" s="79">
        <f>ROUND($E$110*G108/100,0)+1</f>
        <v>375</v>
      </c>
      <c r="H110" s="79">
        <f t="shared" ref="H110:AT110" si="170">ROUND($E$110*H108/100,0)</f>
        <v>412</v>
      </c>
      <c r="I110" s="79">
        <f t="shared" si="170"/>
        <v>461</v>
      </c>
      <c r="J110" s="79">
        <f t="shared" si="170"/>
        <v>447</v>
      </c>
      <c r="K110" s="79">
        <f>ROUND($E$110*K108/100,0)+1</f>
        <v>450</v>
      </c>
      <c r="L110" s="79">
        <f t="shared" si="170"/>
        <v>487</v>
      </c>
      <c r="M110" s="79">
        <f t="shared" si="170"/>
        <v>509</v>
      </c>
      <c r="N110" s="79">
        <f t="shared" si="170"/>
        <v>501</v>
      </c>
      <c r="O110" s="79">
        <f t="shared" si="170"/>
        <v>515</v>
      </c>
      <c r="P110" s="79">
        <f t="shared" si="170"/>
        <v>496</v>
      </c>
      <c r="Q110" s="79">
        <f t="shared" si="170"/>
        <v>487</v>
      </c>
      <c r="R110" s="79">
        <f t="shared" si="170"/>
        <v>505</v>
      </c>
      <c r="S110" s="79">
        <f t="shared" si="170"/>
        <v>499</v>
      </c>
      <c r="T110" s="79">
        <f t="shared" si="170"/>
        <v>435</v>
      </c>
      <c r="U110" s="79">
        <f t="shared" si="170"/>
        <v>477</v>
      </c>
      <c r="V110" s="79">
        <f t="shared" si="170"/>
        <v>473</v>
      </c>
      <c r="W110" s="79">
        <f t="shared" si="170"/>
        <v>470</v>
      </c>
      <c r="X110" s="79">
        <f>ROUND($E$110*X108/100,0)+1</f>
        <v>459</v>
      </c>
      <c r="Y110" s="79">
        <f>ROUND($E$110*Y108/100,0)+1</f>
        <v>458</v>
      </c>
      <c r="Z110" s="79">
        <f t="shared" si="170"/>
        <v>2346</v>
      </c>
      <c r="AA110" s="79">
        <f t="shared" si="170"/>
        <v>2548</v>
      </c>
      <c r="AB110" s="79">
        <f t="shared" si="170"/>
        <v>2247</v>
      </c>
      <c r="AC110" s="79">
        <f t="shared" si="170"/>
        <v>1973</v>
      </c>
      <c r="AD110" s="79">
        <f t="shared" si="170"/>
        <v>2025</v>
      </c>
      <c r="AE110" s="79">
        <f t="shared" si="170"/>
        <v>1876</v>
      </c>
      <c r="AF110" s="79">
        <f t="shared" si="170"/>
        <v>1607</v>
      </c>
      <c r="AG110" s="79">
        <f t="shared" si="170"/>
        <v>1245</v>
      </c>
      <c r="AH110" s="79">
        <f t="shared" si="170"/>
        <v>998</v>
      </c>
      <c r="AI110" s="79">
        <f t="shared" si="170"/>
        <v>778</v>
      </c>
      <c r="AJ110" s="79">
        <f t="shared" si="170"/>
        <v>558</v>
      </c>
      <c r="AK110" s="79">
        <f t="shared" si="170"/>
        <v>406</v>
      </c>
      <c r="AL110" s="79">
        <f t="shared" si="170"/>
        <v>264</v>
      </c>
      <c r="AM110" s="79">
        <f t="shared" si="170"/>
        <v>265</v>
      </c>
      <c r="AN110" s="79">
        <f t="shared" si="170"/>
        <v>21</v>
      </c>
      <c r="AO110" s="79">
        <f t="shared" si="170"/>
        <v>177</v>
      </c>
      <c r="AP110" s="79">
        <f>ROUND($E$110*AP108/100,0)-1</f>
        <v>181</v>
      </c>
      <c r="AQ110" s="79">
        <f>ROUND($E$110*AQ108/100,0)+1</f>
        <v>379</v>
      </c>
      <c r="AR110" s="79">
        <f t="shared" si="170"/>
        <v>14393</v>
      </c>
      <c r="AS110" s="79">
        <f>ROUND($E$110*AS108/100,0)+1</f>
        <v>1173</v>
      </c>
      <c r="AT110" s="79">
        <f t="shared" si="170"/>
        <v>1147</v>
      </c>
      <c r="AU110" s="79">
        <f>ROUND($E$110*AU108/100,0)+1</f>
        <v>6576</v>
      </c>
      <c r="AV110" s="79">
        <f>ROUND($E$110*AV108/100,0)+1</f>
        <v>528</v>
      </c>
      <c r="AW110" s="355">
        <f>E110-SUM(F110:AM110)</f>
        <v>0</v>
      </c>
      <c r="AX110" s="401">
        <f t="shared" si="112"/>
        <v>28381</v>
      </c>
      <c r="AY110" s="400">
        <f t="shared" si="113"/>
        <v>5469</v>
      </c>
      <c r="AZ110" s="400">
        <f t="shared" si="114"/>
        <v>2859</v>
      </c>
      <c r="BA110" s="400">
        <f t="shared" si="115"/>
        <v>5811</v>
      </c>
      <c r="BB110" s="400">
        <f t="shared" si="116"/>
        <v>10973</v>
      </c>
      <c r="BC110" s="402">
        <f t="shared" si="117"/>
        <v>3269</v>
      </c>
    </row>
    <row r="111" spans="1:55" ht="15.6">
      <c r="A111" s="75">
        <f>1+A110</f>
        <v>2</v>
      </c>
      <c r="B111" s="76" t="s">
        <v>151</v>
      </c>
      <c r="C111" s="77" t="s">
        <v>152</v>
      </c>
      <c r="D111" s="336">
        <v>0.24</v>
      </c>
      <c r="E111" s="293">
        <f t="shared" si="169"/>
        <v>24327</v>
      </c>
      <c r="F111" s="79">
        <f>ROUND($E$112*F108/100,0)</f>
        <v>259</v>
      </c>
      <c r="G111" s="79">
        <f t="shared" ref="G111:AV111" si="171">ROUND($E$112*G108/100,0)</f>
        <v>294</v>
      </c>
      <c r="H111" s="79">
        <f t="shared" si="171"/>
        <v>324</v>
      </c>
      <c r="I111" s="79">
        <f t="shared" si="171"/>
        <v>362</v>
      </c>
      <c r="J111" s="79">
        <f t="shared" si="171"/>
        <v>351</v>
      </c>
      <c r="K111" s="79">
        <f t="shared" si="171"/>
        <v>352</v>
      </c>
      <c r="L111" s="79">
        <f t="shared" si="171"/>
        <v>383</v>
      </c>
      <c r="M111" s="79">
        <f t="shared" si="171"/>
        <v>400</v>
      </c>
      <c r="N111" s="79">
        <f t="shared" si="171"/>
        <v>394</v>
      </c>
      <c r="O111" s="79">
        <f t="shared" si="171"/>
        <v>405</v>
      </c>
      <c r="P111" s="79">
        <f t="shared" si="171"/>
        <v>390</v>
      </c>
      <c r="Q111" s="79">
        <f t="shared" si="171"/>
        <v>382</v>
      </c>
      <c r="R111" s="79">
        <f t="shared" si="171"/>
        <v>397</v>
      </c>
      <c r="S111" s="79">
        <f t="shared" si="171"/>
        <v>392</v>
      </c>
      <c r="T111" s="79">
        <f t="shared" si="171"/>
        <v>342</v>
      </c>
      <c r="U111" s="79">
        <f t="shared" si="171"/>
        <v>375</v>
      </c>
      <c r="V111" s="79">
        <f t="shared" si="171"/>
        <v>372</v>
      </c>
      <c r="W111" s="79">
        <f t="shared" si="171"/>
        <v>370</v>
      </c>
      <c r="X111" s="79">
        <f t="shared" si="171"/>
        <v>359</v>
      </c>
      <c r="Y111" s="79">
        <f t="shared" si="171"/>
        <v>359</v>
      </c>
      <c r="Z111" s="79">
        <f t="shared" si="171"/>
        <v>1844</v>
      </c>
      <c r="AA111" s="79">
        <f t="shared" si="171"/>
        <v>2002</v>
      </c>
      <c r="AB111" s="79">
        <f t="shared" si="171"/>
        <v>1765</v>
      </c>
      <c r="AC111" s="79">
        <f t="shared" si="171"/>
        <v>1550</v>
      </c>
      <c r="AD111" s="79">
        <f t="shared" si="171"/>
        <v>1591</v>
      </c>
      <c r="AE111" s="79">
        <f t="shared" si="171"/>
        <v>1474</v>
      </c>
      <c r="AF111" s="79">
        <f t="shared" si="171"/>
        <v>1263</v>
      </c>
      <c r="AG111" s="79">
        <f t="shared" si="171"/>
        <v>979</v>
      </c>
      <c r="AH111" s="79">
        <f t="shared" si="171"/>
        <v>785</v>
      </c>
      <c r="AI111" s="79">
        <f t="shared" si="171"/>
        <v>611</v>
      </c>
      <c r="AJ111" s="79">
        <f>ROUND($E$112*AJ108/100,0)-1</f>
        <v>438</v>
      </c>
      <c r="AK111" s="79">
        <f t="shared" si="171"/>
        <v>319</v>
      </c>
      <c r="AL111" s="79">
        <f t="shared" si="171"/>
        <v>208</v>
      </c>
      <c r="AM111" s="79">
        <f t="shared" si="171"/>
        <v>208</v>
      </c>
      <c r="AN111" s="79">
        <f t="shared" si="171"/>
        <v>16</v>
      </c>
      <c r="AO111" s="79">
        <f t="shared" si="171"/>
        <v>139</v>
      </c>
      <c r="AP111" s="79">
        <f t="shared" si="171"/>
        <v>143</v>
      </c>
      <c r="AQ111" s="79">
        <f t="shared" si="171"/>
        <v>297</v>
      </c>
      <c r="AR111" s="79">
        <f t="shared" si="171"/>
        <v>11309</v>
      </c>
      <c r="AS111" s="79">
        <f t="shared" si="171"/>
        <v>921</v>
      </c>
      <c r="AT111" s="79">
        <f t="shared" si="171"/>
        <v>901</v>
      </c>
      <c r="AU111" s="79">
        <f t="shared" si="171"/>
        <v>5166</v>
      </c>
      <c r="AV111" s="79">
        <f t="shared" si="171"/>
        <v>414</v>
      </c>
      <c r="AW111" s="355">
        <f>E112-SUM(F111:AM111)</f>
        <v>0</v>
      </c>
      <c r="AX111" s="401">
        <f t="shared" si="112"/>
        <v>24327</v>
      </c>
      <c r="AY111" s="400">
        <f t="shared" si="113"/>
        <v>4296</v>
      </c>
      <c r="AZ111" s="400">
        <f t="shared" si="114"/>
        <v>2248</v>
      </c>
      <c r="BA111" s="400">
        <f t="shared" si="115"/>
        <v>4564</v>
      </c>
      <c r="BB111" s="400">
        <f t="shared" si="116"/>
        <v>8622</v>
      </c>
      <c r="BC111" s="402">
        <f t="shared" si="117"/>
        <v>2569</v>
      </c>
    </row>
    <row r="112" spans="1:55" ht="15.6">
      <c r="A112" s="75">
        <f>1+A111</f>
        <v>3</v>
      </c>
      <c r="B112" s="76" t="s">
        <v>153</v>
      </c>
      <c r="C112" s="77" t="s">
        <v>154</v>
      </c>
      <c r="D112" s="336">
        <v>0.22</v>
      </c>
      <c r="E112" s="293">
        <f t="shared" si="169"/>
        <v>22299</v>
      </c>
      <c r="F112" s="79">
        <f t="shared" ref="F112" si="172">ROUND($E$111*F108/100,0)</f>
        <v>282</v>
      </c>
      <c r="G112" s="79">
        <f t="shared" ref="G112:AV112" si="173">ROUND($E$111*G108/100,0)</f>
        <v>321</v>
      </c>
      <c r="H112" s="79">
        <f t="shared" si="173"/>
        <v>354</v>
      </c>
      <c r="I112" s="79">
        <f t="shared" si="173"/>
        <v>395</v>
      </c>
      <c r="J112" s="79">
        <f t="shared" si="173"/>
        <v>383</v>
      </c>
      <c r="K112" s="79">
        <f t="shared" si="173"/>
        <v>384</v>
      </c>
      <c r="L112" s="79">
        <f t="shared" si="173"/>
        <v>418</v>
      </c>
      <c r="M112" s="79">
        <f t="shared" si="173"/>
        <v>437</v>
      </c>
      <c r="N112" s="79">
        <f t="shared" si="173"/>
        <v>430</v>
      </c>
      <c r="O112" s="79">
        <f t="shared" si="173"/>
        <v>442</v>
      </c>
      <c r="P112" s="79">
        <f t="shared" si="173"/>
        <v>425</v>
      </c>
      <c r="Q112" s="79">
        <f t="shared" si="173"/>
        <v>417</v>
      </c>
      <c r="R112" s="79">
        <f t="shared" si="173"/>
        <v>433</v>
      </c>
      <c r="S112" s="79">
        <f t="shared" si="173"/>
        <v>428</v>
      </c>
      <c r="T112" s="79">
        <f t="shared" si="173"/>
        <v>373</v>
      </c>
      <c r="U112" s="79">
        <f t="shared" si="173"/>
        <v>409</v>
      </c>
      <c r="V112" s="79">
        <f t="shared" si="173"/>
        <v>406</v>
      </c>
      <c r="W112" s="79">
        <f t="shared" si="173"/>
        <v>403</v>
      </c>
      <c r="X112" s="79">
        <f t="shared" si="173"/>
        <v>392</v>
      </c>
      <c r="Y112" s="79">
        <f t="shared" si="173"/>
        <v>392</v>
      </c>
      <c r="Z112" s="79">
        <f t="shared" si="173"/>
        <v>2011</v>
      </c>
      <c r="AA112" s="79">
        <f t="shared" si="173"/>
        <v>2184</v>
      </c>
      <c r="AB112" s="79">
        <f t="shared" si="173"/>
        <v>1926</v>
      </c>
      <c r="AC112" s="79">
        <f t="shared" si="173"/>
        <v>1691</v>
      </c>
      <c r="AD112" s="79">
        <f t="shared" si="173"/>
        <v>1736</v>
      </c>
      <c r="AE112" s="79">
        <f t="shared" si="173"/>
        <v>1608</v>
      </c>
      <c r="AF112" s="79">
        <f t="shared" si="173"/>
        <v>1377</v>
      </c>
      <c r="AG112" s="79">
        <f>ROUND($E$111*AG108/100,0)-1</f>
        <v>1067</v>
      </c>
      <c r="AH112" s="79">
        <f t="shared" si="173"/>
        <v>856</v>
      </c>
      <c r="AI112" s="79">
        <f t="shared" si="173"/>
        <v>667</v>
      </c>
      <c r="AJ112" s="79">
        <f t="shared" si="173"/>
        <v>479</v>
      </c>
      <c r="AK112" s="79">
        <f t="shared" si="173"/>
        <v>348</v>
      </c>
      <c r="AL112" s="79">
        <f>ROUND($E$111*AL108/100,0)-1</f>
        <v>226</v>
      </c>
      <c r="AM112" s="79">
        <f t="shared" si="173"/>
        <v>227</v>
      </c>
      <c r="AN112" s="79">
        <f t="shared" si="173"/>
        <v>18</v>
      </c>
      <c r="AO112" s="79">
        <f t="shared" si="173"/>
        <v>151</v>
      </c>
      <c r="AP112" s="79">
        <f t="shared" si="173"/>
        <v>156</v>
      </c>
      <c r="AQ112" s="79">
        <f t="shared" si="173"/>
        <v>324</v>
      </c>
      <c r="AR112" s="79">
        <f t="shared" si="173"/>
        <v>12337</v>
      </c>
      <c r="AS112" s="79">
        <f t="shared" si="173"/>
        <v>1005</v>
      </c>
      <c r="AT112" s="79">
        <f t="shared" si="173"/>
        <v>983</v>
      </c>
      <c r="AU112" s="79">
        <f t="shared" si="173"/>
        <v>5636</v>
      </c>
      <c r="AV112" s="79">
        <f t="shared" si="173"/>
        <v>452</v>
      </c>
      <c r="AW112" s="355">
        <f>E111-SUM(F112:AM112)</f>
        <v>0</v>
      </c>
      <c r="AX112" s="401">
        <f t="shared" si="112"/>
        <v>22299</v>
      </c>
      <c r="AY112" s="400">
        <f t="shared" si="113"/>
        <v>4688</v>
      </c>
      <c r="AZ112" s="400">
        <f t="shared" si="114"/>
        <v>2452</v>
      </c>
      <c r="BA112" s="400">
        <f t="shared" si="115"/>
        <v>4979</v>
      </c>
      <c r="BB112" s="400">
        <f t="shared" si="116"/>
        <v>9405</v>
      </c>
      <c r="BC112" s="402">
        <f t="shared" si="117"/>
        <v>2803</v>
      </c>
    </row>
    <row r="113" spans="1:55" ht="15.6">
      <c r="A113" s="75">
        <f>1+A112</f>
        <v>4</v>
      </c>
      <c r="B113" s="76" t="s">
        <v>155</v>
      </c>
      <c r="C113" s="77" t="s">
        <v>156</v>
      </c>
      <c r="D113" s="336">
        <v>0.04</v>
      </c>
      <c r="E113" s="293">
        <f t="shared" si="169"/>
        <v>4054</v>
      </c>
      <c r="F113" s="79">
        <f t="shared" ref="F113" si="174">ROUND($E$113*F108/100,0)</f>
        <v>47</v>
      </c>
      <c r="G113" s="79">
        <f t="shared" ref="G113:AV113" si="175">ROUND($E$113*G108/100,0)</f>
        <v>53</v>
      </c>
      <c r="H113" s="79">
        <f t="shared" si="175"/>
        <v>59</v>
      </c>
      <c r="I113" s="79">
        <f t="shared" si="175"/>
        <v>66</v>
      </c>
      <c r="J113" s="79">
        <f t="shared" si="175"/>
        <v>64</v>
      </c>
      <c r="K113" s="79">
        <f t="shared" si="175"/>
        <v>64</v>
      </c>
      <c r="L113" s="79">
        <f t="shared" si="175"/>
        <v>70</v>
      </c>
      <c r="M113" s="79">
        <f t="shared" si="175"/>
        <v>73</v>
      </c>
      <c r="N113" s="79">
        <f t="shared" si="175"/>
        <v>72</v>
      </c>
      <c r="O113" s="79">
        <f t="shared" si="175"/>
        <v>74</v>
      </c>
      <c r="P113" s="79">
        <f t="shared" si="175"/>
        <v>71</v>
      </c>
      <c r="Q113" s="79">
        <f t="shared" si="175"/>
        <v>70</v>
      </c>
      <c r="R113" s="79">
        <f t="shared" si="175"/>
        <v>72</v>
      </c>
      <c r="S113" s="79">
        <f t="shared" si="175"/>
        <v>71</v>
      </c>
      <c r="T113" s="79">
        <f t="shared" si="175"/>
        <v>62</v>
      </c>
      <c r="U113" s="79">
        <f t="shared" si="175"/>
        <v>68</v>
      </c>
      <c r="V113" s="79">
        <f t="shared" si="175"/>
        <v>68</v>
      </c>
      <c r="W113" s="79">
        <f t="shared" si="175"/>
        <v>67</v>
      </c>
      <c r="X113" s="79">
        <f t="shared" si="175"/>
        <v>65</v>
      </c>
      <c r="Y113" s="79">
        <f t="shared" si="175"/>
        <v>65</v>
      </c>
      <c r="Z113" s="79">
        <f t="shared" si="175"/>
        <v>335</v>
      </c>
      <c r="AA113" s="79">
        <f t="shared" si="175"/>
        <v>364</v>
      </c>
      <c r="AB113" s="79">
        <f t="shared" si="175"/>
        <v>321</v>
      </c>
      <c r="AC113" s="79">
        <f t="shared" si="175"/>
        <v>282</v>
      </c>
      <c r="AD113" s="79">
        <f t="shared" si="175"/>
        <v>289</v>
      </c>
      <c r="AE113" s="79">
        <f t="shared" si="175"/>
        <v>268</v>
      </c>
      <c r="AF113" s="79">
        <f t="shared" si="175"/>
        <v>230</v>
      </c>
      <c r="AG113" s="79">
        <f t="shared" si="175"/>
        <v>178</v>
      </c>
      <c r="AH113" s="79">
        <f>ROUND($E$113*AH108/100,0)-1</f>
        <v>142</v>
      </c>
      <c r="AI113" s="79">
        <f t="shared" si="175"/>
        <v>111</v>
      </c>
      <c r="AJ113" s="79">
        <f t="shared" si="175"/>
        <v>80</v>
      </c>
      <c r="AK113" s="79">
        <f t="shared" si="175"/>
        <v>58</v>
      </c>
      <c r="AL113" s="79">
        <f t="shared" si="175"/>
        <v>38</v>
      </c>
      <c r="AM113" s="79">
        <f>ROUND($E$113*AM108/100,0)-1</f>
        <v>37</v>
      </c>
      <c r="AN113" s="79">
        <f t="shared" si="175"/>
        <v>3</v>
      </c>
      <c r="AO113" s="79">
        <f t="shared" si="175"/>
        <v>25</v>
      </c>
      <c r="AP113" s="79">
        <f t="shared" si="175"/>
        <v>26</v>
      </c>
      <c r="AQ113" s="79">
        <f t="shared" si="175"/>
        <v>54</v>
      </c>
      <c r="AR113" s="79">
        <f t="shared" si="175"/>
        <v>2056</v>
      </c>
      <c r="AS113" s="79">
        <f t="shared" si="175"/>
        <v>167</v>
      </c>
      <c r="AT113" s="79">
        <f t="shared" si="175"/>
        <v>164</v>
      </c>
      <c r="AU113" s="79">
        <f t="shared" si="175"/>
        <v>939</v>
      </c>
      <c r="AV113" s="79">
        <f t="shared" si="175"/>
        <v>75</v>
      </c>
      <c r="AW113" s="355">
        <f>E113-SUM(F113:AM113)</f>
        <v>0</v>
      </c>
      <c r="AX113" s="401">
        <f t="shared" si="112"/>
        <v>4054</v>
      </c>
      <c r="AY113" s="400">
        <f t="shared" si="113"/>
        <v>783</v>
      </c>
      <c r="AZ113" s="400">
        <f t="shared" si="114"/>
        <v>408</v>
      </c>
      <c r="BA113" s="400">
        <f t="shared" si="115"/>
        <v>829</v>
      </c>
      <c r="BB113" s="400">
        <f t="shared" si="116"/>
        <v>1568</v>
      </c>
      <c r="BC113" s="402">
        <f t="shared" si="117"/>
        <v>466</v>
      </c>
    </row>
    <row r="114" spans="1:55" ht="15.6">
      <c r="A114" s="75">
        <v>5</v>
      </c>
      <c r="B114" s="76" t="s">
        <v>157</v>
      </c>
      <c r="C114" s="77" t="s">
        <v>158</v>
      </c>
      <c r="D114" s="336">
        <v>0.06</v>
      </c>
      <c r="E114" s="293">
        <f t="shared" si="169"/>
        <v>6082</v>
      </c>
      <c r="F114" s="79">
        <f t="shared" ref="F114" si="176">ROUND($E$114*F108/100,0)</f>
        <v>71</v>
      </c>
      <c r="G114" s="79">
        <f t="shared" ref="G114:AV114" si="177">ROUND($E$114*G108/100,0)</f>
        <v>80</v>
      </c>
      <c r="H114" s="79">
        <f t="shared" si="177"/>
        <v>88</v>
      </c>
      <c r="I114" s="79">
        <f t="shared" si="177"/>
        <v>99</v>
      </c>
      <c r="J114" s="79">
        <f t="shared" si="177"/>
        <v>96</v>
      </c>
      <c r="K114" s="79">
        <f t="shared" si="177"/>
        <v>96</v>
      </c>
      <c r="L114" s="79">
        <f t="shared" si="177"/>
        <v>104</v>
      </c>
      <c r="M114" s="79">
        <f t="shared" si="177"/>
        <v>109</v>
      </c>
      <c r="N114" s="79">
        <f t="shared" si="177"/>
        <v>107</v>
      </c>
      <c r="O114" s="79">
        <f t="shared" si="177"/>
        <v>110</v>
      </c>
      <c r="P114" s="79">
        <f t="shared" si="177"/>
        <v>106</v>
      </c>
      <c r="Q114" s="79">
        <f t="shared" si="177"/>
        <v>104</v>
      </c>
      <c r="R114" s="79">
        <f t="shared" si="177"/>
        <v>108</v>
      </c>
      <c r="S114" s="79">
        <f t="shared" si="177"/>
        <v>107</v>
      </c>
      <c r="T114" s="79">
        <f t="shared" si="177"/>
        <v>93</v>
      </c>
      <c r="U114" s="79">
        <f t="shared" si="177"/>
        <v>102</v>
      </c>
      <c r="V114" s="79">
        <f t="shared" si="177"/>
        <v>101</v>
      </c>
      <c r="W114" s="79">
        <f t="shared" si="177"/>
        <v>101</v>
      </c>
      <c r="X114" s="79">
        <f t="shared" si="177"/>
        <v>98</v>
      </c>
      <c r="Y114" s="79">
        <f t="shared" si="177"/>
        <v>98</v>
      </c>
      <c r="Z114" s="79">
        <f t="shared" si="177"/>
        <v>503</v>
      </c>
      <c r="AA114" s="79">
        <f>ROUND($E$114*AA108/100,0)+1</f>
        <v>547</v>
      </c>
      <c r="AB114" s="79">
        <f t="shared" si="177"/>
        <v>482</v>
      </c>
      <c r="AC114" s="79">
        <f t="shared" si="177"/>
        <v>423</v>
      </c>
      <c r="AD114" s="79">
        <f t="shared" si="177"/>
        <v>434</v>
      </c>
      <c r="AE114" s="79">
        <f t="shared" si="177"/>
        <v>402</v>
      </c>
      <c r="AF114" s="79">
        <f t="shared" si="177"/>
        <v>344</v>
      </c>
      <c r="AG114" s="79">
        <f t="shared" si="177"/>
        <v>267</v>
      </c>
      <c r="AH114" s="79">
        <f t="shared" si="177"/>
        <v>214</v>
      </c>
      <c r="AI114" s="79">
        <f t="shared" si="177"/>
        <v>167</v>
      </c>
      <c r="AJ114" s="79">
        <f t="shared" si="177"/>
        <v>120</v>
      </c>
      <c r="AK114" s="79">
        <f t="shared" si="177"/>
        <v>87</v>
      </c>
      <c r="AL114" s="79">
        <f t="shared" si="177"/>
        <v>57</v>
      </c>
      <c r="AM114" s="79">
        <f t="shared" si="177"/>
        <v>57</v>
      </c>
      <c r="AN114" s="79">
        <f t="shared" si="177"/>
        <v>5</v>
      </c>
      <c r="AO114" s="79">
        <f t="shared" si="177"/>
        <v>38</v>
      </c>
      <c r="AP114" s="79">
        <f t="shared" si="177"/>
        <v>39</v>
      </c>
      <c r="AQ114" s="79">
        <f t="shared" si="177"/>
        <v>81</v>
      </c>
      <c r="AR114" s="79">
        <f t="shared" si="177"/>
        <v>3084</v>
      </c>
      <c r="AS114" s="79">
        <f t="shared" si="177"/>
        <v>251</v>
      </c>
      <c r="AT114" s="79">
        <f t="shared" si="177"/>
        <v>246</v>
      </c>
      <c r="AU114" s="79">
        <f t="shared" si="177"/>
        <v>1409</v>
      </c>
      <c r="AV114" s="79">
        <f t="shared" si="177"/>
        <v>113</v>
      </c>
      <c r="AW114" s="355">
        <f>E114-SUM(F114:AM114)</f>
        <v>0</v>
      </c>
      <c r="AX114" s="401">
        <f t="shared" si="112"/>
        <v>6082</v>
      </c>
      <c r="AY114" s="400">
        <f t="shared" si="113"/>
        <v>1170</v>
      </c>
      <c r="AZ114" s="400">
        <f t="shared" si="114"/>
        <v>612</v>
      </c>
      <c r="BA114" s="400">
        <f t="shared" si="115"/>
        <v>1246</v>
      </c>
      <c r="BB114" s="400">
        <f t="shared" si="116"/>
        <v>2352</v>
      </c>
      <c r="BC114" s="402">
        <f t="shared" si="117"/>
        <v>702</v>
      </c>
    </row>
    <row r="115" spans="1:55" ht="15.6">
      <c r="A115" s="54"/>
      <c r="B115" s="3"/>
      <c r="C115" s="77" t="s">
        <v>67</v>
      </c>
      <c r="D115" s="336">
        <v>0.16</v>
      </c>
      <c r="E115" s="293">
        <f t="shared" si="169"/>
        <v>16218</v>
      </c>
      <c r="F115" s="79">
        <f>+ROUND($E$115*F108/100,0)</f>
        <v>188</v>
      </c>
      <c r="G115" s="79">
        <f t="shared" ref="G115:AV115" si="178">+ROUND($E$115*G108/100,0)</f>
        <v>214</v>
      </c>
      <c r="H115" s="79">
        <f t="shared" si="178"/>
        <v>236</v>
      </c>
      <c r="I115" s="79">
        <f t="shared" si="178"/>
        <v>264</v>
      </c>
      <c r="J115" s="79">
        <f t="shared" si="178"/>
        <v>256</v>
      </c>
      <c r="K115" s="79">
        <f t="shared" si="178"/>
        <v>256</v>
      </c>
      <c r="L115" s="79">
        <f t="shared" si="178"/>
        <v>278</v>
      </c>
      <c r="M115" s="79">
        <f t="shared" si="178"/>
        <v>291</v>
      </c>
      <c r="N115" s="79">
        <f t="shared" si="178"/>
        <v>286</v>
      </c>
      <c r="O115" s="79">
        <f t="shared" si="178"/>
        <v>295</v>
      </c>
      <c r="P115" s="79">
        <f t="shared" si="178"/>
        <v>283</v>
      </c>
      <c r="Q115" s="79">
        <f t="shared" si="178"/>
        <v>278</v>
      </c>
      <c r="R115" s="79">
        <f t="shared" si="178"/>
        <v>288</v>
      </c>
      <c r="S115" s="79">
        <f t="shared" si="178"/>
        <v>285</v>
      </c>
      <c r="T115" s="79">
        <f t="shared" si="178"/>
        <v>249</v>
      </c>
      <c r="U115" s="79">
        <f t="shared" si="178"/>
        <v>273</v>
      </c>
      <c r="V115" s="79">
        <f t="shared" si="178"/>
        <v>270</v>
      </c>
      <c r="W115" s="79">
        <f t="shared" si="178"/>
        <v>269</v>
      </c>
      <c r="X115" s="79">
        <f t="shared" si="178"/>
        <v>261</v>
      </c>
      <c r="Y115" s="79">
        <f t="shared" si="178"/>
        <v>261</v>
      </c>
      <c r="Z115" s="79">
        <f t="shared" si="178"/>
        <v>1341</v>
      </c>
      <c r="AA115" s="79">
        <f t="shared" si="178"/>
        <v>1456</v>
      </c>
      <c r="AB115" s="79">
        <f t="shared" si="178"/>
        <v>1284</v>
      </c>
      <c r="AC115" s="79">
        <f t="shared" si="178"/>
        <v>1127</v>
      </c>
      <c r="AD115" s="79">
        <f>+ROUND($E$115*AD108/100,0)+1</f>
        <v>1158</v>
      </c>
      <c r="AE115" s="79">
        <f t="shared" si="178"/>
        <v>1072</v>
      </c>
      <c r="AF115" s="79">
        <f t="shared" si="178"/>
        <v>918</v>
      </c>
      <c r="AG115" s="79">
        <f t="shared" si="178"/>
        <v>712</v>
      </c>
      <c r="AH115" s="79">
        <f t="shared" si="178"/>
        <v>571</v>
      </c>
      <c r="AI115" s="79">
        <f t="shared" si="178"/>
        <v>444</v>
      </c>
      <c r="AJ115" s="79">
        <f t="shared" si="178"/>
        <v>319</v>
      </c>
      <c r="AK115" s="79">
        <f>+ROUND($E$115*AK108/100,0)+1</f>
        <v>233</v>
      </c>
      <c r="AL115" s="79">
        <f t="shared" si="178"/>
        <v>151</v>
      </c>
      <c r="AM115" s="79">
        <f t="shared" si="178"/>
        <v>151</v>
      </c>
      <c r="AN115" s="79">
        <f t="shared" si="178"/>
        <v>12</v>
      </c>
      <c r="AO115" s="79">
        <f t="shared" si="178"/>
        <v>101</v>
      </c>
      <c r="AP115" s="79">
        <f t="shared" si="178"/>
        <v>104</v>
      </c>
      <c r="AQ115" s="79">
        <f t="shared" si="178"/>
        <v>216</v>
      </c>
      <c r="AR115" s="79">
        <f t="shared" si="178"/>
        <v>8225</v>
      </c>
      <c r="AS115" s="79">
        <f t="shared" si="178"/>
        <v>670</v>
      </c>
      <c r="AT115" s="79">
        <f t="shared" si="178"/>
        <v>655</v>
      </c>
      <c r="AU115" s="79">
        <f t="shared" si="178"/>
        <v>3757</v>
      </c>
      <c r="AV115" s="79">
        <f t="shared" si="178"/>
        <v>301</v>
      </c>
      <c r="AW115" s="355">
        <f>E115-SUM(F115:AM115)</f>
        <v>0</v>
      </c>
      <c r="AX115" s="401">
        <f t="shared" si="112"/>
        <v>16218</v>
      </c>
      <c r="AY115" s="400">
        <f t="shared" si="113"/>
        <v>3125</v>
      </c>
      <c r="AZ115" s="400">
        <f t="shared" si="114"/>
        <v>1634</v>
      </c>
      <c r="BA115" s="400">
        <f t="shared" si="115"/>
        <v>3319</v>
      </c>
      <c r="BB115" s="400">
        <f t="shared" si="116"/>
        <v>6271</v>
      </c>
      <c r="BC115" s="402">
        <f t="shared" si="117"/>
        <v>1869</v>
      </c>
    </row>
    <row r="116" spans="1:55" ht="15.6" hidden="1">
      <c r="A116" s="54"/>
      <c r="B116" s="3"/>
      <c r="C116" s="77"/>
      <c r="D116" s="338">
        <f t="shared" ref="D116:AP116" si="179">SUM(D110:D115)</f>
        <v>1</v>
      </c>
      <c r="E116" s="83">
        <f t="shared" si="179"/>
        <v>101361</v>
      </c>
      <c r="F116" s="92">
        <f t="shared" si="179"/>
        <v>1176</v>
      </c>
      <c r="G116" s="84">
        <f t="shared" si="179"/>
        <v>1337</v>
      </c>
      <c r="H116" s="84">
        <f t="shared" si="179"/>
        <v>1473</v>
      </c>
      <c r="I116" s="84">
        <f t="shared" si="179"/>
        <v>1647</v>
      </c>
      <c r="J116" s="84">
        <f t="shared" si="179"/>
        <v>1597</v>
      </c>
      <c r="K116" s="92">
        <f t="shared" si="179"/>
        <v>1602</v>
      </c>
      <c r="L116" s="92">
        <f t="shared" ref="L116:Y116" si="180">SUM(L110:L115)</f>
        <v>1740</v>
      </c>
      <c r="M116" s="92">
        <f t="shared" si="180"/>
        <v>1819</v>
      </c>
      <c r="N116" s="92">
        <f t="shared" si="180"/>
        <v>1790</v>
      </c>
      <c r="O116" s="92">
        <f t="shared" si="180"/>
        <v>1841</v>
      </c>
      <c r="P116" s="92">
        <f t="shared" si="180"/>
        <v>1771</v>
      </c>
      <c r="Q116" s="92">
        <f t="shared" si="180"/>
        <v>1738</v>
      </c>
      <c r="R116" s="92">
        <f t="shared" si="180"/>
        <v>1803</v>
      </c>
      <c r="S116" s="92">
        <f t="shared" si="180"/>
        <v>1782</v>
      </c>
      <c r="T116" s="92">
        <f t="shared" si="180"/>
        <v>1554</v>
      </c>
      <c r="U116" s="92">
        <f t="shared" si="180"/>
        <v>1704</v>
      </c>
      <c r="V116" s="92">
        <f t="shared" si="180"/>
        <v>1690</v>
      </c>
      <c r="W116" s="92">
        <f t="shared" si="180"/>
        <v>1680</v>
      </c>
      <c r="X116" s="92">
        <f t="shared" si="180"/>
        <v>1634</v>
      </c>
      <c r="Y116" s="92">
        <f t="shared" si="180"/>
        <v>1633</v>
      </c>
      <c r="Z116" s="84">
        <f t="shared" si="179"/>
        <v>8380</v>
      </c>
      <c r="AA116" s="84">
        <f t="shared" si="179"/>
        <v>9101</v>
      </c>
      <c r="AB116" s="84">
        <f t="shared" si="179"/>
        <v>8025</v>
      </c>
      <c r="AC116" s="84">
        <f t="shared" si="179"/>
        <v>7046</v>
      </c>
      <c r="AD116" s="84">
        <f t="shared" si="179"/>
        <v>7233</v>
      </c>
      <c r="AE116" s="84">
        <f t="shared" si="179"/>
        <v>6700</v>
      </c>
      <c r="AF116" s="84">
        <f t="shared" si="179"/>
        <v>5739</v>
      </c>
      <c r="AG116" s="84">
        <f t="shared" si="179"/>
        <v>4448</v>
      </c>
      <c r="AH116" s="84">
        <f t="shared" si="179"/>
        <v>3566</v>
      </c>
      <c r="AI116" s="84">
        <f t="shared" si="179"/>
        <v>2778</v>
      </c>
      <c r="AJ116" s="84">
        <f t="shared" si="179"/>
        <v>1994</v>
      </c>
      <c r="AK116" s="84">
        <f t="shared" si="179"/>
        <v>1451</v>
      </c>
      <c r="AL116" s="84">
        <f t="shared" ref="AL116" si="181">SUM(AL110:AL115)</f>
        <v>944</v>
      </c>
      <c r="AM116" s="121">
        <f t="shared" si="179"/>
        <v>945</v>
      </c>
      <c r="AN116" s="121">
        <f t="shared" si="179"/>
        <v>75</v>
      </c>
      <c r="AO116" s="121">
        <f t="shared" si="179"/>
        <v>631</v>
      </c>
      <c r="AP116" s="121">
        <f t="shared" si="179"/>
        <v>649</v>
      </c>
      <c r="AQ116" s="121">
        <f>SUM(AQ110:AQ115)</f>
        <v>1351</v>
      </c>
      <c r="AR116" s="93">
        <f t="shared" ref="AR116:AV116" si="182">AR109-SUM(AR110:AR115)</f>
        <v>0</v>
      </c>
      <c r="AS116" s="93">
        <f t="shared" si="182"/>
        <v>0</v>
      </c>
      <c r="AT116" s="93">
        <f t="shared" si="182"/>
        <v>0</v>
      </c>
      <c r="AU116" s="93">
        <f t="shared" si="182"/>
        <v>0</v>
      </c>
      <c r="AV116" s="93">
        <f t="shared" si="182"/>
        <v>0</v>
      </c>
      <c r="AW116" s="355">
        <f>E116-SUM(F116:AM116)</f>
        <v>0</v>
      </c>
      <c r="AX116" s="401">
        <f t="shared" si="112"/>
        <v>101361</v>
      </c>
      <c r="AY116" s="400">
        <f t="shared" si="113"/>
        <v>19531</v>
      </c>
      <c r="AZ116" s="400">
        <f t="shared" si="114"/>
        <v>10213</v>
      </c>
      <c r="BA116" s="400">
        <f t="shared" si="115"/>
        <v>20748</v>
      </c>
      <c r="BB116" s="400">
        <f t="shared" si="116"/>
        <v>39191</v>
      </c>
      <c r="BC116" s="402">
        <f t="shared" si="117"/>
        <v>11678</v>
      </c>
    </row>
    <row r="117" spans="1:55" ht="15.6" hidden="1">
      <c r="A117" s="54"/>
      <c r="B117" s="3"/>
      <c r="C117" s="77"/>
      <c r="D117" s="323"/>
      <c r="E117" s="201"/>
      <c r="F117" s="109">
        <f t="shared" ref="F117:AV117" si="183">+F118*100/$E$118</f>
        <v>1.1067558219967719</v>
      </c>
      <c r="G117" s="110">
        <f t="shared" si="183"/>
        <v>1.5481405843407228</v>
      </c>
      <c r="H117" s="110">
        <f t="shared" si="183"/>
        <v>1.4427352679600778</v>
      </c>
      <c r="I117" s="110">
        <f t="shared" si="183"/>
        <v>1.4789683454659244</v>
      </c>
      <c r="J117" s="110">
        <f t="shared" si="183"/>
        <v>1.7984782107447543</v>
      </c>
      <c r="K117" s="109">
        <f t="shared" si="183"/>
        <v>1.7787147139233834</v>
      </c>
      <c r="L117" s="109">
        <f t="shared" si="183"/>
        <v>1.4690865970552389</v>
      </c>
      <c r="M117" s="109">
        <f t="shared" si="183"/>
        <v>1.4559109325076585</v>
      </c>
      <c r="N117" s="109">
        <f t="shared" si="183"/>
        <v>1.6897789782272143</v>
      </c>
      <c r="O117" s="109">
        <f t="shared" si="183"/>
        <v>1.5777858295727791</v>
      </c>
      <c r="P117" s="109">
        <f t="shared" si="183"/>
        <v>1.5184953391086662</v>
      </c>
      <c r="Q117" s="109">
        <f t="shared" si="183"/>
        <v>1.6239006554893112</v>
      </c>
      <c r="R117" s="109">
        <f t="shared" si="183"/>
        <v>1.5613162488883032</v>
      </c>
      <c r="S117" s="109">
        <f t="shared" si="183"/>
        <v>1.449323100233868</v>
      </c>
      <c r="T117" s="109">
        <f t="shared" si="183"/>
        <v>1.4526170163707632</v>
      </c>
      <c r="U117" s="109">
        <f t="shared" si="183"/>
        <v>1.6107249909417307</v>
      </c>
      <c r="V117" s="109">
        <f t="shared" si="183"/>
        <v>1.7358938041437466</v>
      </c>
      <c r="W117" s="109">
        <f t="shared" si="183"/>
        <v>1.4460291840969728</v>
      </c>
      <c r="X117" s="109">
        <f t="shared" si="183"/>
        <v>1.3900326097697553</v>
      </c>
      <c r="Y117" s="109">
        <f t="shared" si="183"/>
        <v>1.3702691129483844</v>
      </c>
      <c r="Z117" s="110">
        <f t="shared" si="183"/>
        <v>7.6781185151026055</v>
      </c>
      <c r="AA117" s="110">
        <f t="shared" si="183"/>
        <v>7.6451793537336536</v>
      </c>
      <c r="AB117" s="110">
        <f t="shared" si="183"/>
        <v>6.6570045126651074</v>
      </c>
      <c r="AC117" s="110">
        <f t="shared" si="183"/>
        <v>6.3078494021542211</v>
      </c>
      <c r="AD117" s="110">
        <f t="shared" si="183"/>
        <v>6.8118185710991801</v>
      </c>
      <c r="AE117" s="110">
        <f t="shared" si="183"/>
        <v>6.7821733258671237</v>
      </c>
      <c r="AF117" s="110">
        <f t="shared" si="183"/>
        <v>6.1497414275832538</v>
      </c>
      <c r="AG117" s="110">
        <f t="shared" si="183"/>
        <v>5.6391844263645048</v>
      </c>
      <c r="AH117" s="110">
        <f t="shared" si="183"/>
        <v>4.9968707796699494</v>
      </c>
      <c r="AI117" s="110">
        <f t="shared" si="183"/>
        <v>4.0449290161072495</v>
      </c>
      <c r="AJ117" s="110">
        <f t="shared" si="183"/>
        <v>2.7965348002239865</v>
      </c>
      <c r="AK117" s="110">
        <f t="shared" si="183"/>
        <v>1.8050660430185448</v>
      </c>
      <c r="AL117" s="110">
        <f t="shared" si="183"/>
        <v>1.1001679897229817</v>
      </c>
      <c r="AM117" s="111">
        <f t="shared" si="183"/>
        <v>1.0804044929016108</v>
      </c>
      <c r="AN117" s="113">
        <f t="shared" si="183"/>
        <v>8.2347903422378868E-2</v>
      </c>
      <c r="AO117" s="113">
        <f t="shared" si="183"/>
        <v>0.63901973055766004</v>
      </c>
      <c r="AP117" s="113">
        <f t="shared" si="183"/>
        <v>0.66537105965282128</v>
      </c>
      <c r="AQ117" s="112">
        <f>+AQ118*100/$E$118</f>
        <v>1.3966204420435455</v>
      </c>
      <c r="AR117" s="113">
        <f t="shared" si="183"/>
        <v>50.818538160018448</v>
      </c>
      <c r="AS117" s="113">
        <f t="shared" si="183"/>
        <v>3.7155374024177346</v>
      </c>
      <c r="AT117" s="112">
        <f t="shared" si="183"/>
        <v>3.5738990085312428</v>
      </c>
      <c r="AU117" s="112">
        <f t="shared" si="183"/>
        <v>21.239171250699957</v>
      </c>
      <c r="AV117" s="112">
        <f t="shared" si="183"/>
        <v>3.3729701241806382</v>
      </c>
      <c r="AW117" s="355"/>
      <c r="AX117" s="401">
        <f t="shared" si="112"/>
        <v>0</v>
      </c>
      <c r="AY117" s="400">
        <f t="shared" si="113"/>
        <v>18.488751276392502</v>
      </c>
      <c r="AZ117" s="400">
        <f t="shared" si="114"/>
        <v>9.2559043446753861</v>
      </c>
      <c r="BA117" s="400">
        <f t="shared" si="115"/>
        <v>18.0835995915544</v>
      </c>
      <c r="BB117" s="400">
        <f t="shared" si="116"/>
        <v>38.34777166573339</v>
      </c>
      <c r="BC117" s="402">
        <f t="shared" si="117"/>
        <v>15.823973121644322</v>
      </c>
    </row>
    <row r="118" spans="1:55" ht="15.6">
      <c r="A118" s="70">
        <v>1</v>
      </c>
      <c r="B118" s="3"/>
      <c r="C118" s="358" t="s">
        <v>159</v>
      </c>
      <c r="D118" s="339">
        <v>1</v>
      </c>
      <c r="E118" s="210">
        <v>30359</v>
      </c>
      <c r="F118" s="48">
        <v>336</v>
      </c>
      <c r="G118" s="49">
        <v>470</v>
      </c>
      <c r="H118" s="49">
        <v>438</v>
      </c>
      <c r="I118" s="49">
        <v>449</v>
      </c>
      <c r="J118" s="49">
        <v>546</v>
      </c>
      <c r="K118" s="49">
        <v>540</v>
      </c>
      <c r="L118" s="49">
        <v>446</v>
      </c>
      <c r="M118" s="49">
        <v>442</v>
      </c>
      <c r="N118" s="49">
        <v>513</v>
      </c>
      <c r="O118" s="49">
        <v>479</v>
      </c>
      <c r="P118" s="49">
        <v>461</v>
      </c>
      <c r="Q118" s="49">
        <v>493</v>
      </c>
      <c r="R118" s="49">
        <v>474</v>
      </c>
      <c r="S118" s="49">
        <v>440</v>
      </c>
      <c r="T118" s="49">
        <v>441</v>
      </c>
      <c r="U118" s="49">
        <v>489</v>
      </c>
      <c r="V118" s="49">
        <v>527</v>
      </c>
      <c r="W118" s="49">
        <v>439</v>
      </c>
      <c r="X118" s="49">
        <v>422</v>
      </c>
      <c r="Y118" s="49">
        <v>416</v>
      </c>
      <c r="Z118" s="49">
        <v>2331</v>
      </c>
      <c r="AA118" s="49">
        <v>2321</v>
      </c>
      <c r="AB118" s="49">
        <v>2021</v>
      </c>
      <c r="AC118" s="49">
        <v>1915</v>
      </c>
      <c r="AD118" s="49">
        <v>2068</v>
      </c>
      <c r="AE118" s="49">
        <v>2059</v>
      </c>
      <c r="AF118" s="49">
        <v>1867</v>
      </c>
      <c r="AG118" s="49">
        <v>1712</v>
      </c>
      <c r="AH118" s="49">
        <v>1517</v>
      </c>
      <c r="AI118" s="49">
        <v>1228</v>
      </c>
      <c r="AJ118" s="49">
        <v>849</v>
      </c>
      <c r="AK118" s="49">
        <v>548</v>
      </c>
      <c r="AL118" s="155">
        <v>334</v>
      </c>
      <c r="AM118" s="74">
        <v>328</v>
      </c>
      <c r="AN118" s="63">
        <v>25</v>
      </c>
      <c r="AO118" s="63">
        <v>194</v>
      </c>
      <c r="AP118" s="63">
        <v>202</v>
      </c>
      <c r="AQ118" s="62">
        <v>424</v>
      </c>
      <c r="AR118" s="62">
        <v>15428</v>
      </c>
      <c r="AS118" s="62">
        <v>1128</v>
      </c>
      <c r="AT118" s="62">
        <v>1085</v>
      </c>
      <c r="AU118" s="62">
        <v>6448</v>
      </c>
      <c r="AV118" s="62">
        <v>1024</v>
      </c>
      <c r="AW118" s="355">
        <f>E118-SUM(F118:AM118)</f>
        <v>0</v>
      </c>
      <c r="AX118" s="52">
        <f t="shared" si="112"/>
        <v>30359</v>
      </c>
      <c r="AY118" s="210">
        <f t="shared" si="113"/>
        <v>5613</v>
      </c>
      <c r="AZ118" s="210">
        <f t="shared" si="114"/>
        <v>2810</v>
      </c>
      <c r="BA118" s="210">
        <f t="shared" si="115"/>
        <v>5490</v>
      </c>
      <c r="BB118" s="210">
        <f t="shared" si="116"/>
        <v>11642</v>
      </c>
      <c r="BC118" s="403">
        <f t="shared" si="117"/>
        <v>4804</v>
      </c>
    </row>
    <row r="119" spans="1:55" ht="15.6">
      <c r="A119" s="75">
        <v>1</v>
      </c>
      <c r="B119" s="76" t="s">
        <v>160</v>
      </c>
      <c r="C119" s="77" t="s">
        <v>161</v>
      </c>
      <c r="D119" s="336"/>
      <c r="E119" s="293">
        <f t="shared" ref="E119:AV119" si="184">E118</f>
        <v>30359</v>
      </c>
      <c r="F119" s="150">
        <f t="shared" si="184"/>
        <v>336</v>
      </c>
      <c r="G119" s="150">
        <f t="shared" si="184"/>
        <v>470</v>
      </c>
      <c r="H119" s="150">
        <f t="shared" si="184"/>
        <v>438</v>
      </c>
      <c r="I119" s="150">
        <f t="shared" si="184"/>
        <v>449</v>
      </c>
      <c r="J119" s="150">
        <f t="shared" si="184"/>
        <v>546</v>
      </c>
      <c r="K119" s="150">
        <f t="shared" si="184"/>
        <v>540</v>
      </c>
      <c r="L119" s="150">
        <f t="shared" si="184"/>
        <v>446</v>
      </c>
      <c r="M119" s="150">
        <f t="shared" si="184"/>
        <v>442</v>
      </c>
      <c r="N119" s="150">
        <f t="shared" si="184"/>
        <v>513</v>
      </c>
      <c r="O119" s="150">
        <f t="shared" si="184"/>
        <v>479</v>
      </c>
      <c r="P119" s="150">
        <f t="shared" si="184"/>
        <v>461</v>
      </c>
      <c r="Q119" s="150">
        <f t="shared" si="184"/>
        <v>493</v>
      </c>
      <c r="R119" s="150">
        <f t="shared" si="184"/>
        <v>474</v>
      </c>
      <c r="S119" s="150">
        <f t="shared" si="184"/>
        <v>440</v>
      </c>
      <c r="T119" s="150">
        <f t="shared" si="184"/>
        <v>441</v>
      </c>
      <c r="U119" s="150">
        <f t="shared" si="184"/>
        <v>489</v>
      </c>
      <c r="V119" s="150">
        <f t="shared" si="184"/>
        <v>527</v>
      </c>
      <c r="W119" s="150">
        <f t="shared" si="184"/>
        <v>439</v>
      </c>
      <c r="X119" s="150">
        <f t="shared" si="184"/>
        <v>422</v>
      </c>
      <c r="Y119" s="150">
        <f t="shared" si="184"/>
        <v>416</v>
      </c>
      <c r="Z119" s="150">
        <f t="shared" si="184"/>
        <v>2331</v>
      </c>
      <c r="AA119" s="150">
        <f t="shared" si="184"/>
        <v>2321</v>
      </c>
      <c r="AB119" s="150">
        <f t="shared" si="184"/>
        <v>2021</v>
      </c>
      <c r="AC119" s="150">
        <f t="shared" si="184"/>
        <v>1915</v>
      </c>
      <c r="AD119" s="150">
        <f t="shared" si="184"/>
        <v>2068</v>
      </c>
      <c r="AE119" s="150">
        <f t="shared" si="184"/>
        <v>2059</v>
      </c>
      <c r="AF119" s="150">
        <f t="shared" si="184"/>
        <v>1867</v>
      </c>
      <c r="AG119" s="150">
        <f t="shared" si="184"/>
        <v>1712</v>
      </c>
      <c r="AH119" s="150">
        <f t="shared" si="184"/>
        <v>1517</v>
      </c>
      <c r="AI119" s="150">
        <f t="shared" si="184"/>
        <v>1228</v>
      </c>
      <c r="AJ119" s="150">
        <f t="shared" si="184"/>
        <v>849</v>
      </c>
      <c r="AK119" s="150">
        <f t="shared" si="184"/>
        <v>548</v>
      </c>
      <c r="AL119" s="150">
        <f t="shared" si="184"/>
        <v>334</v>
      </c>
      <c r="AM119" s="150">
        <f t="shared" si="184"/>
        <v>328</v>
      </c>
      <c r="AN119" s="321">
        <f t="shared" si="184"/>
        <v>25</v>
      </c>
      <c r="AO119" s="321">
        <f t="shared" si="184"/>
        <v>194</v>
      </c>
      <c r="AP119" s="321">
        <f t="shared" si="184"/>
        <v>202</v>
      </c>
      <c r="AQ119" s="319">
        <f>AQ118</f>
        <v>424</v>
      </c>
      <c r="AR119" s="320">
        <f t="shared" si="184"/>
        <v>15428</v>
      </c>
      <c r="AS119" s="150">
        <f t="shared" si="184"/>
        <v>1128</v>
      </c>
      <c r="AT119" s="150">
        <f t="shared" si="184"/>
        <v>1085</v>
      </c>
      <c r="AU119" s="150">
        <f t="shared" si="184"/>
        <v>6448</v>
      </c>
      <c r="AV119" s="150">
        <f t="shared" si="184"/>
        <v>1024</v>
      </c>
      <c r="AW119" s="355">
        <f>E119-SUM(F119:AM119)</f>
        <v>0</v>
      </c>
      <c r="AX119" s="401">
        <f t="shared" si="112"/>
        <v>30359</v>
      </c>
      <c r="AY119" s="400">
        <f t="shared" si="113"/>
        <v>5613</v>
      </c>
      <c r="AZ119" s="400">
        <f t="shared" si="114"/>
        <v>2810</v>
      </c>
      <c r="BA119" s="400">
        <f t="shared" si="115"/>
        <v>5490</v>
      </c>
      <c r="BB119" s="400">
        <f t="shared" si="116"/>
        <v>11642</v>
      </c>
      <c r="BC119" s="402">
        <f t="shared" si="117"/>
        <v>4804</v>
      </c>
    </row>
    <row r="120" spans="1:55" ht="15.6" hidden="1">
      <c r="A120" s="75"/>
      <c r="B120" s="3"/>
      <c r="C120" s="77"/>
      <c r="D120" s="338"/>
      <c r="E120" s="83"/>
      <c r="F120" s="92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156"/>
      <c r="AM120" s="121"/>
      <c r="AN120" s="152"/>
      <c r="AO120" s="79"/>
      <c r="AP120" s="79"/>
      <c r="AQ120" s="151"/>
      <c r="AR120" s="151"/>
      <c r="AS120" s="151"/>
      <c r="AT120" s="151"/>
      <c r="AU120" s="151"/>
      <c r="AV120" s="151"/>
      <c r="AW120" s="355"/>
      <c r="AX120" s="401">
        <f t="shared" si="112"/>
        <v>0</v>
      </c>
      <c r="AY120" s="400">
        <f t="shared" si="113"/>
        <v>0</v>
      </c>
      <c r="AZ120" s="400">
        <f t="shared" si="114"/>
        <v>0</v>
      </c>
      <c r="BA120" s="400">
        <f t="shared" si="115"/>
        <v>0</v>
      </c>
      <c r="BB120" s="400">
        <f t="shared" si="116"/>
        <v>0</v>
      </c>
      <c r="BC120" s="402">
        <f t="shared" si="117"/>
        <v>0</v>
      </c>
    </row>
    <row r="121" spans="1:55" ht="15.6" hidden="1">
      <c r="A121" s="54"/>
      <c r="B121" s="3"/>
      <c r="C121" s="77"/>
      <c r="D121" s="323"/>
      <c r="E121" s="201"/>
      <c r="F121" s="109">
        <f t="shared" ref="F121:AV121" si="185">+F122*100/$E$122</f>
        <v>1.1930823117338003</v>
      </c>
      <c r="G121" s="110">
        <f t="shared" si="185"/>
        <v>1.2040280210157619</v>
      </c>
      <c r="H121" s="110">
        <f t="shared" si="185"/>
        <v>1.1711908931698773</v>
      </c>
      <c r="I121" s="110">
        <f t="shared" si="185"/>
        <v>1.3134851138353765</v>
      </c>
      <c r="J121" s="110">
        <f t="shared" si="185"/>
        <v>1.2149737302977233</v>
      </c>
      <c r="K121" s="109">
        <f t="shared" si="185"/>
        <v>1.0617338003502628</v>
      </c>
      <c r="L121" s="109">
        <f t="shared" si="185"/>
        <v>1.4448336252189142</v>
      </c>
      <c r="M121" s="109">
        <f t="shared" si="185"/>
        <v>1.3791593695271454</v>
      </c>
      <c r="N121" s="109">
        <f t="shared" si="185"/>
        <v>1.4119964973730297</v>
      </c>
      <c r="O121" s="109">
        <f t="shared" si="185"/>
        <v>1.4776707530647986</v>
      </c>
      <c r="P121" s="109">
        <f t="shared" si="185"/>
        <v>1.2368651488616462</v>
      </c>
      <c r="Q121" s="109">
        <f t="shared" si="185"/>
        <v>1.2806479859894921</v>
      </c>
      <c r="R121" s="109">
        <f t="shared" si="185"/>
        <v>1.4010507880910683</v>
      </c>
      <c r="S121" s="109">
        <f t="shared" si="185"/>
        <v>1.6856392294220666</v>
      </c>
      <c r="T121" s="109">
        <f t="shared" si="185"/>
        <v>1.160245183887916</v>
      </c>
      <c r="U121" s="109">
        <f t="shared" si="185"/>
        <v>1.5105078809106831</v>
      </c>
      <c r="V121" s="109">
        <f t="shared" si="185"/>
        <v>1.5214535901926445</v>
      </c>
      <c r="W121" s="109">
        <f t="shared" si="185"/>
        <v>1.4995621716287215</v>
      </c>
      <c r="X121" s="109">
        <f t="shared" si="185"/>
        <v>1.2697022767075306</v>
      </c>
      <c r="Y121" s="109">
        <f t="shared" si="185"/>
        <v>1.2259194395796849</v>
      </c>
      <c r="Z121" s="110">
        <f t="shared" si="185"/>
        <v>7.9794220665499127</v>
      </c>
      <c r="AA121" s="110">
        <f t="shared" si="185"/>
        <v>7.1256567425569175</v>
      </c>
      <c r="AB121" s="110">
        <f t="shared" si="185"/>
        <v>5.7793345008756569</v>
      </c>
      <c r="AC121" s="110">
        <f t="shared" si="185"/>
        <v>5.637040280210158</v>
      </c>
      <c r="AD121" s="110">
        <f t="shared" si="185"/>
        <v>6.1186514886164627</v>
      </c>
      <c r="AE121" s="110">
        <f t="shared" si="185"/>
        <v>6.5674255691768826</v>
      </c>
      <c r="AF121" s="110">
        <f t="shared" si="185"/>
        <v>7.1366024518388791</v>
      </c>
      <c r="AG121" s="110">
        <f t="shared" si="185"/>
        <v>6.862959719789842</v>
      </c>
      <c r="AH121" s="110">
        <f t="shared" si="185"/>
        <v>6.1295971978984234</v>
      </c>
      <c r="AI121" s="110">
        <f t="shared" si="185"/>
        <v>5.1444833625218918</v>
      </c>
      <c r="AJ121" s="110">
        <f t="shared" si="185"/>
        <v>3.2399299474605954</v>
      </c>
      <c r="AK121" s="110">
        <f t="shared" si="185"/>
        <v>2.4190017513134849</v>
      </c>
      <c r="AL121" s="110">
        <f t="shared" si="185"/>
        <v>1.4776707530647986</v>
      </c>
      <c r="AM121" s="111">
        <f t="shared" si="185"/>
        <v>1.7184763572679509</v>
      </c>
      <c r="AN121" s="113">
        <f t="shared" si="185"/>
        <v>5.4728546409807358E-2</v>
      </c>
      <c r="AO121" s="113">
        <f t="shared" si="185"/>
        <v>0.55823117338003503</v>
      </c>
      <c r="AP121" s="113">
        <f t="shared" si="185"/>
        <v>0.54728546409807355</v>
      </c>
      <c r="AQ121" s="112">
        <f>+AQ122*100/$E$122</f>
        <v>1.2040280210157619</v>
      </c>
      <c r="AR121" s="113">
        <f t="shared" si="185"/>
        <v>50.328371278458846</v>
      </c>
      <c r="AS121" s="113">
        <f t="shared" si="185"/>
        <v>3.3274956217162872</v>
      </c>
      <c r="AT121" s="112">
        <f t="shared" si="185"/>
        <v>3.3274956217162872</v>
      </c>
      <c r="AU121" s="112">
        <f t="shared" si="185"/>
        <v>19.800788091068302</v>
      </c>
      <c r="AV121" s="112">
        <f t="shared" si="185"/>
        <v>1.5761821366024518</v>
      </c>
      <c r="AW121" s="355"/>
      <c r="AX121" s="401">
        <f t="shared" si="112"/>
        <v>0</v>
      </c>
      <c r="AY121" s="400">
        <f t="shared" si="113"/>
        <v>15.389667250437828</v>
      </c>
      <c r="AZ121" s="400">
        <f t="shared" si="114"/>
        <v>8.7784588441331</v>
      </c>
      <c r="BA121" s="400">
        <f t="shared" si="115"/>
        <v>17.600700525394046</v>
      </c>
      <c r="BB121" s="400">
        <f t="shared" si="116"/>
        <v>38.102014010507887</v>
      </c>
      <c r="BC121" s="402">
        <f t="shared" si="117"/>
        <v>20.129159369527144</v>
      </c>
    </row>
    <row r="122" spans="1:55" ht="15.6">
      <c r="A122" s="153">
        <v>1</v>
      </c>
      <c r="B122" s="3"/>
      <c r="C122" s="72" t="s">
        <v>162</v>
      </c>
      <c r="D122" s="339">
        <v>1</v>
      </c>
      <c r="E122" s="210">
        <v>9136</v>
      </c>
      <c r="F122" s="48">
        <v>109</v>
      </c>
      <c r="G122" s="49">
        <v>110</v>
      </c>
      <c r="H122" s="49">
        <v>107</v>
      </c>
      <c r="I122" s="49">
        <v>120</v>
      </c>
      <c r="J122" s="49">
        <v>111</v>
      </c>
      <c r="K122" s="48">
        <v>97</v>
      </c>
      <c r="L122" s="49">
        <v>132</v>
      </c>
      <c r="M122" s="49">
        <v>126</v>
      </c>
      <c r="N122" s="49">
        <v>129</v>
      </c>
      <c r="O122" s="49">
        <v>135</v>
      </c>
      <c r="P122" s="49">
        <v>113</v>
      </c>
      <c r="Q122" s="49">
        <v>117</v>
      </c>
      <c r="R122" s="49">
        <v>128</v>
      </c>
      <c r="S122" s="49">
        <v>154</v>
      </c>
      <c r="T122" s="49">
        <v>106</v>
      </c>
      <c r="U122" s="49">
        <v>138</v>
      </c>
      <c r="V122" s="49">
        <v>139</v>
      </c>
      <c r="W122" s="49">
        <v>137</v>
      </c>
      <c r="X122" s="49">
        <v>116</v>
      </c>
      <c r="Y122" s="49">
        <v>112</v>
      </c>
      <c r="Z122" s="49">
        <v>729</v>
      </c>
      <c r="AA122" s="49">
        <v>651</v>
      </c>
      <c r="AB122" s="49">
        <v>528</v>
      </c>
      <c r="AC122" s="49">
        <v>515</v>
      </c>
      <c r="AD122" s="49">
        <v>559</v>
      </c>
      <c r="AE122" s="49">
        <v>600</v>
      </c>
      <c r="AF122" s="49">
        <v>652</v>
      </c>
      <c r="AG122" s="49">
        <v>627</v>
      </c>
      <c r="AH122" s="49">
        <v>560</v>
      </c>
      <c r="AI122" s="49">
        <v>470</v>
      </c>
      <c r="AJ122" s="49">
        <v>296</v>
      </c>
      <c r="AK122" s="49">
        <v>221</v>
      </c>
      <c r="AL122" s="155">
        <v>135</v>
      </c>
      <c r="AM122" s="74">
        <v>157</v>
      </c>
      <c r="AN122" s="63">
        <v>5</v>
      </c>
      <c r="AO122" s="63">
        <v>51</v>
      </c>
      <c r="AP122" s="63">
        <v>50</v>
      </c>
      <c r="AQ122" s="62">
        <v>110</v>
      </c>
      <c r="AR122" s="62">
        <v>4598</v>
      </c>
      <c r="AS122" s="62">
        <v>304</v>
      </c>
      <c r="AT122" s="62">
        <v>304</v>
      </c>
      <c r="AU122" s="62">
        <v>1809</v>
      </c>
      <c r="AV122" s="62">
        <v>144</v>
      </c>
      <c r="AW122" s="355">
        <f>E122-SUM(F122:AM122)</f>
        <v>0</v>
      </c>
      <c r="AX122" s="52">
        <f t="shared" si="112"/>
        <v>9136</v>
      </c>
      <c r="AY122" s="210">
        <f t="shared" si="113"/>
        <v>1406</v>
      </c>
      <c r="AZ122" s="210">
        <f t="shared" si="114"/>
        <v>802</v>
      </c>
      <c r="BA122" s="210">
        <f t="shared" si="115"/>
        <v>1608</v>
      </c>
      <c r="BB122" s="210">
        <f t="shared" si="116"/>
        <v>3481</v>
      </c>
      <c r="BC122" s="403">
        <f t="shared" si="117"/>
        <v>1839</v>
      </c>
    </row>
    <row r="123" spans="1:55" ht="15.6">
      <c r="A123" s="154" t="s">
        <v>163</v>
      </c>
      <c r="B123" s="76" t="s">
        <v>164</v>
      </c>
      <c r="C123" s="77" t="s">
        <v>165</v>
      </c>
      <c r="D123" s="336"/>
      <c r="E123" s="303">
        <f t="shared" ref="E123:AV123" si="186">E122</f>
        <v>9136</v>
      </c>
      <c r="F123" s="79">
        <f t="shared" si="186"/>
        <v>109</v>
      </c>
      <c r="G123" s="79">
        <f t="shared" si="186"/>
        <v>110</v>
      </c>
      <c r="H123" s="79">
        <f t="shared" si="186"/>
        <v>107</v>
      </c>
      <c r="I123" s="79">
        <f t="shared" si="186"/>
        <v>120</v>
      </c>
      <c r="J123" s="79">
        <f t="shared" si="186"/>
        <v>111</v>
      </c>
      <c r="K123" s="79">
        <f t="shared" si="186"/>
        <v>97</v>
      </c>
      <c r="L123" s="79">
        <f t="shared" si="186"/>
        <v>132</v>
      </c>
      <c r="M123" s="79">
        <f t="shared" si="186"/>
        <v>126</v>
      </c>
      <c r="N123" s="79">
        <f t="shared" si="186"/>
        <v>129</v>
      </c>
      <c r="O123" s="79">
        <f t="shared" si="186"/>
        <v>135</v>
      </c>
      <c r="P123" s="79">
        <f t="shared" si="186"/>
        <v>113</v>
      </c>
      <c r="Q123" s="79">
        <f t="shared" si="186"/>
        <v>117</v>
      </c>
      <c r="R123" s="79">
        <f t="shared" si="186"/>
        <v>128</v>
      </c>
      <c r="S123" s="79">
        <f t="shared" si="186"/>
        <v>154</v>
      </c>
      <c r="T123" s="79">
        <f t="shared" si="186"/>
        <v>106</v>
      </c>
      <c r="U123" s="79">
        <f t="shared" si="186"/>
        <v>138</v>
      </c>
      <c r="V123" s="79">
        <f t="shared" si="186"/>
        <v>139</v>
      </c>
      <c r="W123" s="79">
        <f t="shared" si="186"/>
        <v>137</v>
      </c>
      <c r="X123" s="79">
        <f t="shared" si="186"/>
        <v>116</v>
      </c>
      <c r="Y123" s="79">
        <f t="shared" si="186"/>
        <v>112</v>
      </c>
      <c r="Z123" s="79">
        <f t="shared" si="186"/>
        <v>729</v>
      </c>
      <c r="AA123" s="79">
        <f t="shared" si="186"/>
        <v>651</v>
      </c>
      <c r="AB123" s="79">
        <f t="shared" si="186"/>
        <v>528</v>
      </c>
      <c r="AC123" s="79">
        <f t="shared" si="186"/>
        <v>515</v>
      </c>
      <c r="AD123" s="79">
        <f t="shared" si="186"/>
        <v>559</v>
      </c>
      <c r="AE123" s="79">
        <f t="shared" si="186"/>
        <v>600</v>
      </c>
      <c r="AF123" s="79">
        <f t="shared" si="186"/>
        <v>652</v>
      </c>
      <c r="AG123" s="79">
        <f t="shared" si="186"/>
        <v>627</v>
      </c>
      <c r="AH123" s="79">
        <f t="shared" si="186"/>
        <v>560</v>
      </c>
      <c r="AI123" s="79">
        <f t="shared" si="186"/>
        <v>470</v>
      </c>
      <c r="AJ123" s="79">
        <f t="shared" si="186"/>
        <v>296</v>
      </c>
      <c r="AK123" s="79">
        <f t="shared" si="186"/>
        <v>221</v>
      </c>
      <c r="AL123" s="79">
        <f t="shared" ref="AL123" si="187">AL122</f>
        <v>135</v>
      </c>
      <c r="AM123" s="79">
        <f t="shared" si="186"/>
        <v>157</v>
      </c>
      <c r="AN123" s="79">
        <f t="shared" si="186"/>
        <v>5</v>
      </c>
      <c r="AO123" s="79">
        <f t="shared" si="186"/>
        <v>51</v>
      </c>
      <c r="AP123" s="79">
        <f t="shared" si="186"/>
        <v>50</v>
      </c>
      <c r="AQ123" s="79">
        <f>AQ122</f>
        <v>110</v>
      </c>
      <c r="AR123" s="79">
        <f t="shared" si="186"/>
        <v>4598</v>
      </c>
      <c r="AS123" s="79">
        <f t="shared" si="186"/>
        <v>304</v>
      </c>
      <c r="AT123" s="79">
        <f t="shared" si="186"/>
        <v>304</v>
      </c>
      <c r="AU123" s="79">
        <f t="shared" si="186"/>
        <v>1809</v>
      </c>
      <c r="AV123" s="79">
        <f t="shared" si="186"/>
        <v>144</v>
      </c>
      <c r="AW123" s="355"/>
      <c r="AX123" s="401">
        <f t="shared" si="112"/>
        <v>9136</v>
      </c>
      <c r="AY123" s="400">
        <f t="shared" si="113"/>
        <v>1406</v>
      </c>
      <c r="AZ123" s="400">
        <f t="shared" si="114"/>
        <v>802</v>
      </c>
      <c r="BA123" s="400">
        <f t="shared" si="115"/>
        <v>1608</v>
      </c>
      <c r="BB123" s="400">
        <f t="shared" si="116"/>
        <v>3481</v>
      </c>
      <c r="BC123" s="402">
        <f t="shared" si="117"/>
        <v>1839</v>
      </c>
    </row>
    <row r="124" spans="1:55" ht="15.6" hidden="1">
      <c r="A124" s="54"/>
      <c r="B124" s="3"/>
      <c r="C124" s="77"/>
      <c r="D124" s="323"/>
      <c r="E124" s="201"/>
      <c r="F124" s="109">
        <f t="shared" ref="F124:AV124" si="188">+F125*100/$E$125</f>
        <v>1.4261526439176868</v>
      </c>
      <c r="G124" s="110">
        <f t="shared" si="188"/>
        <v>1.6410523573847355</v>
      </c>
      <c r="H124" s="110">
        <f t="shared" si="188"/>
        <v>1.6215160197968221</v>
      </c>
      <c r="I124" s="110">
        <f t="shared" si="188"/>
        <v>1.5954675696796041</v>
      </c>
      <c r="J124" s="110">
        <f t="shared" si="188"/>
        <v>1.5759312320916905</v>
      </c>
      <c r="K124" s="109">
        <f t="shared" si="188"/>
        <v>1.4717374316228184</v>
      </c>
      <c r="L124" s="109">
        <f t="shared" si="188"/>
        <v>1.5498827819744725</v>
      </c>
      <c r="M124" s="109">
        <f t="shared" si="188"/>
        <v>1.6475644699140402</v>
      </c>
      <c r="N124" s="109">
        <f t="shared" si="188"/>
        <v>1.5563948945037771</v>
      </c>
      <c r="O124" s="109">
        <f t="shared" si="188"/>
        <v>1.3610315186246418</v>
      </c>
      <c r="P124" s="109">
        <f t="shared" si="188"/>
        <v>1.4977858817400365</v>
      </c>
      <c r="Q124" s="109">
        <f t="shared" si="188"/>
        <v>1.4391768689762958</v>
      </c>
      <c r="R124" s="109">
        <f t="shared" si="188"/>
        <v>1.5759312320916905</v>
      </c>
      <c r="S124" s="109">
        <f t="shared" si="188"/>
        <v>1.5368585569158635</v>
      </c>
      <c r="T124" s="109">
        <f t="shared" si="188"/>
        <v>1.5433706694451681</v>
      </c>
      <c r="U124" s="109">
        <f t="shared" si="188"/>
        <v>1.2177650429799427</v>
      </c>
      <c r="V124" s="109">
        <f t="shared" si="188"/>
        <v>1.3480072935660328</v>
      </c>
      <c r="W124" s="109">
        <f t="shared" si="188"/>
        <v>1.4001041938004688</v>
      </c>
      <c r="X124" s="109">
        <f t="shared" si="188"/>
        <v>1.1396196926282887</v>
      </c>
      <c r="Y124" s="109">
        <f t="shared" si="188"/>
        <v>1.2568377181557697</v>
      </c>
      <c r="Z124" s="110">
        <f t="shared" si="188"/>
        <v>6.8116697056525135</v>
      </c>
      <c r="AA124" s="110">
        <f t="shared" si="188"/>
        <v>7.7429017973430581</v>
      </c>
      <c r="AB124" s="110">
        <f t="shared" si="188"/>
        <v>6.5642094295389422</v>
      </c>
      <c r="AC124" s="110">
        <f t="shared" si="188"/>
        <v>5.9585829643136234</v>
      </c>
      <c r="AD124" s="110">
        <f t="shared" si="188"/>
        <v>5.5222714248502216</v>
      </c>
      <c r="AE124" s="110">
        <f t="shared" si="188"/>
        <v>6.1799947903099763</v>
      </c>
      <c r="AF124" s="110">
        <f t="shared" si="188"/>
        <v>6.1669705652513676</v>
      </c>
      <c r="AG124" s="110">
        <f t="shared" si="188"/>
        <v>5.6460015629070073</v>
      </c>
      <c r="AH124" s="110">
        <f t="shared" si="188"/>
        <v>5.0468872102109925</v>
      </c>
      <c r="AI124" s="110">
        <f t="shared" si="188"/>
        <v>4.4412607449856729</v>
      </c>
      <c r="AJ124" s="110">
        <f t="shared" si="188"/>
        <v>3.49700442823652</v>
      </c>
      <c r="AK124" s="110">
        <f t="shared" si="188"/>
        <v>2.6634540244855431</v>
      </c>
      <c r="AL124" s="110">
        <f t="shared" si="188"/>
        <v>2.1815576973170097</v>
      </c>
      <c r="AM124" s="111">
        <f t="shared" si="188"/>
        <v>2.1750455847877053</v>
      </c>
      <c r="AN124" s="113">
        <f t="shared" si="188"/>
        <v>7.8145350351654083E-2</v>
      </c>
      <c r="AO124" s="113">
        <f t="shared" si="188"/>
        <v>0.75540505339932273</v>
      </c>
      <c r="AP124" s="113">
        <f t="shared" si="188"/>
        <v>0.92471997916123994</v>
      </c>
      <c r="AQ124" s="112">
        <f>+AQ125*100/$E$125</f>
        <v>1.7778067205001302</v>
      </c>
      <c r="AR124" s="113">
        <f t="shared" si="188"/>
        <v>50.774941390987237</v>
      </c>
      <c r="AS124" s="113">
        <f t="shared" si="188"/>
        <v>3.7379525918207865</v>
      </c>
      <c r="AT124" s="112">
        <f t="shared" si="188"/>
        <v>3.1388382391247722</v>
      </c>
      <c r="AU124" s="112">
        <f t="shared" si="188"/>
        <v>19.54936181297213</v>
      </c>
      <c r="AV124" s="112">
        <f t="shared" si="188"/>
        <v>2.0448033342016152</v>
      </c>
      <c r="AW124" s="355"/>
      <c r="AX124" s="401">
        <f t="shared" si="112"/>
        <v>0</v>
      </c>
      <c r="AY124" s="400">
        <f t="shared" si="113"/>
        <v>18.383693670226624</v>
      </c>
      <c r="AZ124" s="400">
        <f t="shared" si="114"/>
        <v>8.6220369887991666</v>
      </c>
      <c r="BA124" s="400">
        <f t="shared" si="115"/>
        <v>16.951028913779631</v>
      </c>
      <c r="BB124" s="400">
        <f t="shared" si="116"/>
        <v>36.038030737171141</v>
      </c>
      <c r="BC124" s="402">
        <f t="shared" si="117"/>
        <v>20.005209690023449</v>
      </c>
    </row>
    <row r="125" spans="1:55" ht="15.6">
      <c r="A125" s="70">
        <v>3</v>
      </c>
      <c r="B125" s="3"/>
      <c r="C125" s="358" t="s">
        <v>166</v>
      </c>
      <c r="D125" s="339">
        <v>1</v>
      </c>
      <c r="E125" s="210">
        <v>15356</v>
      </c>
      <c r="F125" s="48">
        <v>219</v>
      </c>
      <c r="G125" s="49">
        <v>252</v>
      </c>
      <c r="H125" s="49">
        <v>249</v>
      </c>
      <c r="I125" s="49">
        <v>245</v>
      </c>
      <c r="J125" s="49">
        <v>242</v>
      </c>
      <c r="K125" s="48">
        <v>226</v>
      </c>
      <c r="L125" s="49">
        <v>238</v>
      </c>
      <c r="M125" s="49">
        <v>253</v>
      </c>
      <c r="N125" s="49">
        <v>239</v>
      </c>
      <c r="O125" s="49">
        <v>209</v>
      </c>
      <c r="P125" s="49">
        <v>230</v>
      </c>
      <c r="Q125" s="49">
        <v>221</v>
      </c>
      <c r="R125" s="49">
        <v>242</v>
      </c>
      <c r="S125" s="49">
        <v>236</v>
      </c>
      <c r="T125" s="49">
        <v>237</v>
      </c>
      <c r="U125" s="49">
        <v>187</v>
      </c>
      <c r="V125" s="49">
        <v>207</v>
      </c>
      <c r="W125" s="49">
        <v>215</v>
      </c>
      <c r="X125" s="49">
        <v>175</v>
      </c>
      <c r="Y125" s="49">
        <v>193</v>
      </c>
      <c r="Z125" s="49">
        <v>1046</v>
      </c>
      <c r="AA125" s="49">
        <v>1189</v>
      </c>
      <c r="AB125" s="49">
        <v>1008</v>
      </c>
      <c r="AC125" s="49">
        <v>915</v>
      </c>
      <c r="AD125" s="49">
        <v>848</v>
      </c>
      <c r="AE125" s="49">
        <v>949</v>
      </c>
      <c r="AF125" s="49">
        <v>947</v>
      </c>
      <c r="AG125" s="49">
        <v>867</v>
      </c>
      <c r="AH125" s="49">
        <v>775</v>
      </c>
      <c r="AI125" s="49">
        <v>682</v>
      </c>
      <c r="AJ125" s="49">
        <v>537</v>
      </c>
      <c r="AK125" s="49">
        <v>409</v>
      </c>
      <c r="AL125" s="155">
        <v>335</v>
      </c>
      <c r="AM125" s="74">
        <v>334</v>
      </c>
      <c r="AN125" s="63">
        <v>12</v>
      </c>
      <c r="AO125" s="63">
        <v>116</v>
      </c>
      <c r="AP125" s="63">
        <v>142</v>
      </c>
      <c r="AQ125" s="62">
        <v>273</v>
      </c>
      <c r="AR125" s="62">
        <v>7797</v>
      </c>
      <c r="AS125" s="62">
        <v>574</v>
      </c>
      <c r="AT125" s="62">
        <v>482</v>
      </c>
      <c r="AU125" s="62">
        <v>3002</v>
      </c>
      <c r="AV125" s="62">
        <v>314</v>
      </c>
      <c r="AW125" s="355">
        <f>E125-SUM(F125:AM125)</f>
        <v>0</v>
      </c>
      <c r="AX125" s="52">
        <f t="shared" si="112"/>
        <v>15356</v>
      </c>
      <c r="AY125" s="210">
        <f t="shared" si="113"/>
        <v>2823</v>
      </c>
      <c r="AZ125" s="210">
        <f t="shared" si="114"/>
        <v>1324</v>
      </c>
      <c r="BA125" s="210">
        <f t="shared" si="115"/>
        <v>2603</v>
      </c>
      <c r="BB125" s="210">
        <f t="shared" si="116"/>
        <v>5534</v>
      </c>
      <c r="BC125" s="403">
        <f t="shared" si="117"/>
        <v>3072</v>
      </c>
    </row>
    <row r="126" spans="1:55" ht="15.6">
      <c r="A126" s="75">
        <v>1</v>
      </c>
      <c r="B126" s="76" t="s">
        <v>167</v>
      </c>
      <c r="C126" s="77" t="s">
        <v>168</v>
      </c>
      <c r="D126" s="336">
        <v>0.52</v>
      </c>
      <c r="E126" s="293">
        <f>ROUND($E$125*D126,0)+1</f>
        <v>7986</v>
      </c>
      <c r="F126" s="79">
        <f>ROUND($E$126*F124/100,0)-1</f>
        <v>113</v>
      </c>
      <c r="G126" s="79">
        <f t="shared" ref="G126:AV126" si="189">ROUND($E$126*G124/100,0)</f>
        <v>131</v>
      </c>
      <c r="H126" s="79">
        <f t="shared" si="189"/>
        <v>129</v>
      </c>
      <c r="I126" s="79">
        <f t="shared" si="189"/>
        <v>127</v>
      </c>
      <c r="J126" s="79">
        <f t="shared" si="189"/>
        <v>126</v>
      </c>
      <c r="K126" s="79">
        <f t="shared" si="189"/>
        <v>118</v>
      </c>
      <c r="L126" s="79">
        <f t="shared" si="189"/>
        <v>124</v>
      </c>
      <c r="M126" s="79">
        <f t="shared" si="189"/>
        <v>132</v>
      </c>
      <c r="N126" s="79">
        <f t="shared" si="189"/>
        <v>124</v>
      </c>
      <c r="O126" s="79">
        <f t="shared" si="189"/>
        <v>109</v>
      </c>
      <c r="P126" s="79">
        <f t="shared" si="189"/>
        <v>120</v>
      </c>
      <c r="Q126" s="79">
        <f t="shared" si="189"/>
        <v>115</v>
      </c>
      <c r="R126" s="79">
        <f t="shared" si="189"/>
        <v>126</v>
      </c>
      <c r="S126" s="79">
        <f t="shared" si="189"/>
        <v>123</v>
      </c>
      <c r="T126" s="79">
        <f t="shared" si="189"/>
        <v>123</v>
      </c>
      <c r="U126" s="79">
        <f t="shared" si="189"/>
        <v>97</v>
      </c>
      <c r="V126" s="79">
        <f>ROUND($E$126*V124/100,0)-1</f>
        <v>107</v>
      </c>
      <c r="W126" s="79">
        <f t="shared" si="189"/>
        <v>112</v>
      </c>
      <c r="X126" s="79">
        <f t="shared" si="189"/>
        <v>91</v>
      </c>
      <c r="Y126" s="79">
        <f>ROUND($E$126*Y124/100,0)+1</f>
        <v>101</v>
      </c>
      <c r="Z126" s="79">
        <f t="shared" si="189"/>
        <v>544</v>
      </c>
      <c r="AA126" s="79">
        <f t="shared" si="189"/>
        <v>618</v>
      </c>
      <c r="AB126" s="79">
        <f t="shared" si="189"/>
        <v>524</v>
      </c>
      <c r="AC126" s="79">
        <f t="shared" si="189"/>
        <v>476</v>
      </c>
      <c r="AD126" s="79">
        <f t="shared" si="189"/>
        <v>441</v>
      </c>
      <c r="AE126" s="79">
        <f t="shared" si="189"/>
        <v>494</v>
      </c>
      <c r="AF126" s="79">
        <f t="shared" si="189"/>
        <v>492</v>
      </c>
      <c r="AG126" s="79">
        <f t="shared" si="189"/>
        <v>451</v>
      </c>
      <c r="AH126" s="79">
        <f t="shared" si="189"/>
        <v>403</v>
      </c>
      <c r="AI126" s="79">
        <f t="shared" si="189"/>
        <v>355</v>
      </c>
      <c r="AJ126" s="79">
        <f>ROUND($E$126*AJ124/100,0)+1</f>
        <v>280</v>
      </c>
      <c r="AK126" s="79">
        <f>ROUND($E$126*AK124/100,0)-1</f>
        <v>212</v>
      </c>
      <c r="AL126" s="79">
        <f t="shared" si="189"/>
        <v>174</v>
      </c>
      <c r="AM126" s="79">
        <f t="shared" si="189"/>
        <v>174</v>
      </c>
      <c r="AN126" s="79">
        <f t="shared" si="189"/>
        <v>6</v>
      </c>
      <c r="AO126" s="79">
        <f t="shared" si="189"/>
        <v>60</v>
      </c>
      <c r="AP126" s="79">
        <f t="shared" si="189"/>
        <v>74</v>
      </c>
      <c r="AQ126" s="79">
        <f t="shared" si="189"/>
        <v>142</v>
      </c>
      <c r="AR126" s="79">
        <f t="shared" si="189"/>
        <v>4055</v>
      </c>
      <c r="AS126" s="79">
        <f t="shared" si="189"/>
        <v>299</v>
      </c>
      <c r="AT126" s="79">
        <f t="shared" si="189"/>
        <v>251</v>
      </c>
      <c r="AU126" s="79">
        <f t="shared" si="189"/>
        <v>1561</v>
      </c>
      <c r="AV126" s="79">
        <f t="shared" si="189"/>
        <v>163</v>
      </c>
      <c r="AW126" s="355">
        <f>E126-SUM(F126:AM126)</f>
        <v>0</v>
      </c>
      <c r="AX126" s="401">
        <f t="shared" si="112"/>
        <v>7986</v>
      </c>
      <c r="AY126" s="400">
        <f t="shared" si="113"/>
        <v>1468</v>
      </c>
      <c r="AZ126" s="400">
        <f t="shared" si="114"/>
        <v>688</v>
      </c>
      <c r="BA126" s="400">
        <f t="shared" si="115"/>
        <v>1354</v>
      </c>
      <c r="BB126" s="400">
        <f t="shared" si="116"/>
        <v>2878</v>
      </c>
      <c r="BC126" s="402">
        <f t="shared" si="117"/>
        <v>1598</v>
      </c>
    </row>
    <row r="127" spans="1:55" ht="15.6">
      <c r="A127" s="75">
        <v>2</v>
      </c>
      <c r="B127" s="76" t="s">
        <v>169</v>
      </c>
      <c r="C127" s="77" t="s">
        <v>170</v>
      </c>
      <c r="D127" s="336">
        <v>0.08</v>
      </c>
      <c r="E127" s="293">
        <f>ROUND($E$125*D127,0)</f>
        <v>1228</v>
      </c>
      <c r="F127" s="79">
        <f>ROUND($E$127*F124/100,0)</f>
        <v>18</v>
      </c>
      <c r="G127" s="79">
        <f t="shared" ref="G127:AV127" si="190">ROUND($E$127*G124/100,0)</f>
        <v>20</v>
      </c>
      <c r="H127" s="79">
        <f t="shared" si="190"/>
        <v>20</v>
      </c>
      <c r="I127" s="79">
        <f t="shared" si="190"/>
        <v>20</v>
      </c>
      <c r="J127" s="79">
        <f t="shared" si="190"/>
        <v>19</v>
      </c>
      <c r="K127" s="79">
        <f t="shared" si="190"/>
        <v>18</v>
      </c>
      <c r="L127" s="79">
        <f t="shared" si="190"/>
        <v>19</v>
      </c>
      <c r="M127" s="79">
        <f t="shared" si="190"/>
        <v>20</v>
      </c>
      <c r="N127" s="79">
        <f t="shared" si="190"/>
        <v>19</v>
      </c>
      <c r="O127" s="79">
        <f>ROUND($E$127*O124/100,0)-1</f>
        <v>16</v>
      </c>
      <c r="P127" s="79">
        <f t="shared" si="190"/>
        <v>18</v>
      </c>
      <c r="Q127" s="79">
        <f>ROUND($E$127*Q124/100,0)-1</f>
        <v>17</v>
      </c>
      <c r="R127" s="79">
        <f t="shared" si="190"/>
        <v>19</v>
      </c>
      <c r="S127" s="79">
        <f t="shared" si="190"/>
        <v>19</v>
      </c>
      <c r="T127" s="79">
        <f t="shared" si="190"/>
        <v>19</v>
      </c>
      <c r="U127" s="79">
        <f t="shared" si="190"/>
        <v>15</v>
      </c>
      <c r="V127" s="79">
        <f t="shared" si="190"/>
        <v>17</v>
      </c>
      <c r="W127" s="79">
        <f t="shared" si="190"/>
        <v>17</v>
      </c>
      <c r="X127" s="79">
        <f t="shared" si="190"/>
        <v>14</v>
      </c>
      <c r="Y127" s="79">
        <f t="shared" si="190"/>
        <v>15</v>
      </c>
      <c r="Z127" s="79">
        <f t="shared" si="190"/>
        <v>84</v>
      </c>
      <c r="AA127" s="79">
        <f t="shared" si="190"/>
        <v>95</v>
      </c>
      <c r="AB127" s="79">
        <f t="shared" si="190"/>
        <v>81</v>
      </c>
      <c r="AC127" s="79">
        <f t="shared" si="190"/>
        <v>73</v>
      </c>
      <c r="AD127" s="79">
        <f t="shared" si="190"/>
        <v>68</v>
      </c>
      <c r="AE127" s="79">
        <f t="shared" si="190"/>
        <v>76</v>
      </c>
      <c r="AF127" s="79">
        <f t="shared" si="190"/>
        <v>76</v>
      </c>
      <c r="AG127" s="79">
        <f t="shared" si="190"/>
        <v>69</v>
      </c>
      <c r="AH127" s="79">
        <f t="shared" si="190"/>
        <v>62</v>
      </c>
      <c r="AI127" s="79">
        <f t="shared" si="190"/>
        <v>55</v>
      </c>
      <c r="AJ127" s="79">
        <f t="shared" si="190"/>
        <v>43</v>
      </c>
      <c r="AK127" s="79">
        <f t="shared" si="190"/>
        <v>33</v>
      </c>
      <c r="AL127" s="79">
        <f t="shared" si="190"/>
        <v>27</v>
      </c>
      <c r="AM127" s="79">
        <f t="shared" si="190"/>
        <v>27</v>
      </c>
      <c r="AN127" s="79">
        <f t="shared" si="190"/>
        <v>1</v>
      </c>
      <c r="AO127" s="79">
        <f t="shared" si="190"/>
        <v>9</v>
      </c>
      <c r="AP127" s="79">
        <f t="shared" si="190"/>
        <v>11</v>
      </c>
      <c r="AQ127" s="79">
        <f t="shared" si="190"/>
        <v>22</v>
      </c>
      <c r="AR127" s="79">
        <f t="shared" si="190"/>
        <v>624</v>
      </c>
      <c r="AS127" s="79">
        <f t="shared" si="190"/>
        <v>46</v>
      </c>
      <c r="AT127" s="79">
        <f t="shared" si="190"/>
        <v>39</v>
      </c>
      <c r="AU127" s="79">
        <f t="shared" si="190"/>
        <v>240</v>
      </c>
      <c r="AV127" s="79">
        <f t="shared" si="190"/>
        <v>25</v>
      </c>
      <c r="AW127" s="355">
        <f t="shared" ref="AW127:AW128" si="191">E127-SUM(F127:AM127)</f>
        <v>0</v>
      </c>
      <c r="AX127" s="401">
        <f t="shared" si="112"/>
        <v>1228</v>
      </c>
      <c r="AY127" s="400">
        <f t="shared" si="113"/>
        <v>224</v>
      </c>
      <c r="AZ127" s="400">
        <f t="shared" si="114"/>
        <v>106</v>
      </c>
      <c r="BA127" s="400">
        <f t="shared" si="115"/>
        <v>208</v>
      </c>
      <c r="BB127" s="400">
        <f t="shared" si="116"/>
        <v>443</v>
      </c>
      <c r="BC127" s="402">
        <f t="shared" si="117"/>
        <v>247</v>
      </c>
    </row>
    <row r="128" spans="1:55" ht="15.6">
      <c r="A128" s="75">
        <v>3</v>
      </c>
      <c r="B128" s="76" t="s">
        <v>171</v>
      </c>
      <c r="C128" s="77" t="s">
        <v>172</v>
      </c>
      <c r="D128" s="336">
        <v>0.09</v>
      </c>
      <c r="E128" s="293">
        <f>ROUND($E$125*D128,0)</f>
        <v>1382</v>
      </c>
      <c r="F128" s="79">
        <f t="shared" ref="F128" si="192">ROUND($E$128*F124/100,0)</f>
        <v>20</v>
      </c>
      <c r="G128" s="79">
        <f t="shared" ref="G128:AV128" si="193">ROUND($E$128*G124/100,0)</f>
        <v>23</v>
      </c>
      <c r="H128" s="79">
        <f>ROUND($E$128*H124/100,0)+1</f>
        <v>23</v>
      </c>
      <c r="I128" s="79">
        <f t="shared" si="193"/>
        <v>22</v>
      </c>
      <c r="J128" s="79">
        <f t="shared" si="193"/>
        <v>22</v>
      </c>
      <c r="K128" s="79">
        <f t="shared" si="193"/>
        <v>20</v>
      </c>
      <c r="L128" s="79">
        <f t="shared" si="193"/>
        <v>21</v>
      </c>
      <c r="M128" s="79">
        <f t="shared" si="193"/>
        <v>23</v>
      </c>
      <c r="N128" s="79">
        <f t="shared" si="193"/>
        <v>22</v>
      </c>
      <c r="O128" s="79">
        <f t="shared" si="193"/>
        <v>19</v>
      </c>
      <c r="P128" s="79">
        <f t="shared" si="193"/>
        <v>21</v>
      </c>
      <c r="Q128" s="79">
        <f t="shared" si="193"/>
        <v>20</v>
      </c>
      <c r="R128" s="79">
        <f t="shared" si="193"/>
        <v>22</v>
      </c>
      <c r="S128" s="79">
        <f t="shared" si="193"/>
        <v>21</v>
      </c>
      <c r="T128" s="79">
        <f t="shared" si="193"/>
        <v>21</v>
      </c>
      <c r="U128" s="79">
        <f t="shared" si="193"/>
        <v>17</v>
      </c>
      <c r="V128" s="79">
        <f t="shared" si="193"/>
        <v>19</v>
      </c>
      <c r="W128" s="79">
        <f t="shared" si="193"/>
        <v>19</v>
      </c>
      <c r="X128" s="79">
        <f t="shared" si="193"/>
        <v>16</v>
      </c>
      <c r="Y128" s="79">
        <f t="shared" si="193"/>
        <v>17</v>
      </c>
      <c r="Z128" s="79">
        <f t="shared" si="193"/>
        <v>94</v>
      </c>
      <c r="AA128" s="79">
        <f t="shared" si="193"/>
        <v>107</v>
      </c>
      <c r="AB128" s="79">
        <f t="shared" si="193"/>
        <v>91</v>
      </c>
      <c r="AC128" s="79">
        <f t="shared" si="193"/>
        <v>82</v>
      </c>
      <c r="AD128" s="79">
        <f t="shared" si="193"/>
        <v>76</v>
      </c>
      <c r="AE128" s="79">
        <f t="shared" si="193"/>
        <v>85</v>
      </c>
      <c r="AF128" s="79">
        <f t="shared" si="193"/>
        <v>85</v>
      </c>
      <c r="AG128" s="79">
        <f t="shared" si="193"/>
        <v>78</v>
      </c>
      <c r="AH128" s="79">
        <f t="shared" si="193"/>
        <v>70</v>
      </c>
      <c r="AI128" s="79">
        <f t="shared" si="193"/>
        <v>61</v>
      </c>
      <c r="AJ128" s="79">
        <f t="shared" si="193"/>
        <v>48</v>
      </c>
      <c r="AK128" s="79">
        <f t="shared" si="193"/>
        <v>37</v>
      </c>
      <c r="AL128" s="79">
        <f t="shared" si="193"/>
        <v>30</v>
      </c>
      <c r="AM128" s="79">
        <f t="shared" si="193"/>
        <v>30</v>
      </c>
      <c r="AN128" s="79">
        <f t="shared" si="193"/>
        <v>1</v>
      </c>
      <c r="AO128" s="79">
        <f t="shared" si="193"/>
        <v>10</v>
      </c>
      <c r="AP128" s="79">
        <f t="shared" si="193"/>
        <v>13</v>
      </c>
      <c r="AQ128" s="79">
        <f t="shared" si="193"/>
        <v>25</v>
      </c>
      <c r="AR128" s="79">
        <f t="shared" si="193"/>
        <v>702</v>
      </c>
      <c r="AS128" s="79">
        <f t="shared" si="193"/>
        <v>52</v>
      </c>
      <c r="AT128" s="79">
        <f t="shared" si="193"/>
        <v>43</v>
      </c>
      <c r="AU128" s="79">
        <f t="shared" si="193"/>
        <v>270</v>
      </c>
      <c r="AV128" s="79">
        <f t="shared" si="193"/>
        <v>28</v>
      </c>
      <c r="AW128" s="355">
        <f t="shared" si="191"/>
        <v>0</v>
      </c>
      <c r="AX128" s="401">
        <f t="shared" si="112"/>
        <v>1382</v>
      </c>
      <c r="AY128" s="400">
        <f t="shared" si="113"/>
        <v>256</v>
      </c>
      <c r="AZ128" s="400">
        <f t="shared" si="114"/>
        <v>119</v>
      </c>
      <c r="BA128" s="400">
        <f t="shared" si="115"/>
        <v>234</v>
      </c>
      <c r="BB128" s="400">
        <f t="shared" si="116"/>
        <v>497</v>
      </c>
      <c r="BC128" s="402">
        <f t="shared" si="117"/>
        <v>276</v>
      </c>
    </row>
    <row r="129" spans="1:55" ht="15.6">
      <c r="A129" s="54"/>
      <c r="B129" s="3"/>
      <c r="C129" s="77" t="s">
        <v>67</v>
      </c>
      <c r="D129" s="336">
        <v>0.31</v>
      </c>
      <c r="E129" s="293">
        <f>ROUND($E$125*D129,0)</f>
        <v>4760</v>
      </c>
      <c r="F129" s="79">
        <f t="shared" ref="F129" si="194">ROUND($E$129*F124/100,0)</f>
        <v>68</v>
      </c>
      <c r="G129" s="79">
        <f t="shared" ref="G129:AV129" si="195">ROUND($E$129*G124/100,0)</f>
        <v>78</v>
      </c>
      <c r="H129" s="79">
        <f t="shared" si="195"/>
        <v>77</v>
      </c>
      <c r="I129" s="79">
        <f t="shared" si="195"/>
        <v>76</v>
      </c>
      <c r="J129" s="79">
        <f t="shared" si="195"/>
        <v>75</v>
      </c>
      <c r="K129" s="79">
        <f t="shared" si="195"/>
        <v>70</v>
      </c>
      <c r="L129" s="79">
        <f t="shared" si="195"/>
        <v>74</v>
      </c>
      <c r="M129" s="79">
        <f t="shared" si="195"/>
        <v>78</v>
      </c>
      <c r="N129" s="79">
        <f t="shared" si="195"/>
        <v>74</v>
      </c>
      <c r="O129" s="79">
        <f t="shared" si="195"/>
        <v>65</v>
      </c>
      <c r="P129" s="79">
        <f t="shared" si="195"/>
        <v>71</v>
      </c>
      <c r="Q129" s="79">
        <f t="shared" si="195"/>
        <v>69</v>
      </c>
      <c r="R129" s="79">
        <f t="shared" si="195"/>
        <v>75</v>
      </c>
      <c r="S129" s="79">
        <f t="shared" si="195"/>
        <v>73</v>
      </c>
      <c r="T129" s="79">
        <f t="shared" si="195"/>
        <v>73</v>
      </c>
      <c r="U129" s="79">
        <f t="shared" si="195"/>
        <v>58</v>
      </c>
      <c r="V129" s="79">
        <f t="shared" si="195"/>
        <v>64</v>
      </c>
      <c r="W129" s="79">
        <f t="shared" si="195"/>
        <v>67</v>
      </c>
      <c r="X129" s="79">
        <f t="shared" si="195"/>
        <v>54</v>
      </c>
      <c r="Y129" s="79">
        <f t="shared" si="195"/>
        <v>60</v>
      </c>
      <c r="Z129" s="79">
        <f t="shared" si="195"/>
        <v>324</v>
      </c>
      <c r="AA129" s="79">
        <f t="shared" si="195"/>
        <v>369</v>
      </c>
      <c r="AB129" s="79">
        <f t="shared" si="195"/>
        <v>312</v>
      </c>
      <c r="AC129" s="79">
        <f t="shared" si="195"/>
        <v>284</v>
      </c>
      <c r="AD129" s="79">
        <f t="shared" si="195"/>
        <v>263</v>
      </c>
      <c r="AE129" s="79">
        <f t="shared" si="195"/>
        <v>294</v>
      </c>
      <c r="AF129" s="79">
        <f t="shared" si="195"/>
        <v>294</v>
      </c>
      <c r="AG129" s="79">
        <f t="shared" si="195"/>
        <v>269</v>
      </c>
      <c r="AH129" s="79">
        <f t="shared" si="195"/>
        <v>240</v>
      </c>
      <c r="AI129" s="79">
        <f t="shared" si="195"/>
        <v>211</v>
      </c>
      <c r="AJ129" s="79">
        <f t="shared" si="195"/>
        <v>166</v>
      </c>
      <c r="AK129" s="79">
        <f t="shared" si="195"/>
        <v>127</v>
      </c>
      <c r="AL129" s="79">
        <f t="shared" si="195"/>
        <v>104</v>
      </c>
      <c r="AM129" s="79">
        <f t="shared" si="195"/>
        <v>104</v>
      </c>
      <c r="AN129" s="79">
        <f t="shared" si="195"/>
        <v>4</v>
      </c>
      <c r="AO129" s="79">
        <f t="shared" si="195"/>
        <v>36</v>
      </c>
      <c r="AP129" s="79">
        <f t="shared" si="195"/>
        <v>44</v>
      </c>
      <c r="AQ129" s="79">
        <f t="shared" si="195"/>
        <v>85</v>
      </c>
      <c r="AR129" s="79">
        <f t="shared" si="195"/>
        <v>2417</v>
      </c>
      <c r="AS129" s="79">
        <f t="shared" si="195"/>
        <v>178</v>
      </c>
      <c r="AT129" s="79">
        <f t="shared" si="195"/>
        <v>149</v>
      </c>
      <c r="AU129" s="79">
        <f t="shared" si="195"/>
        <v>931</v>
      </c>
      <c r="AV129" s="79">
        <f t="shared" si="195"/>
        <v>97</v>
      </c>
      <c r="AW129" s="355">
        <f>E129-SUM(F129:AM129)</f>
        <v>0</v>
      </c>
      <c r="AX129" s="401">
        <f t="shared" si="112"/>
        <v>4760</v>
      </c>
      <c r="AY129" s="400">
        <f t="shared" si="113"/>
        <v>875</v>
      </c>
      <c r="AZ129" s="400">
        <f t="shared" si="114"/>
        <v>410</v>
      </c>
      <c r="BA129" s="400">
        <f t="shared" si="115"/>
        <v>807</v>
      </c>
      <c r="BB129" s="400">
        <f t="shared" si="116"/>
        <v>1716</v>
      </c>
      <c r="BC129" s="402">
        <f t="shared" si="117"/>
        <v>952</v>
      </c>
    </row>
    <row r="130" spans="1:55" ht="15.6" hidden="1">
      <c r="A130" s="54"/>
      <c r="B130" s="3"/>
      <c r="C130" s="81"/>
      <c r="D130" s="338">
        <f t="shared" ref="D130:AW130" si="196">SUM(D126:D129)</f>
        <v>1</v>
      </c>
      <c r="E130" s="83">
        <f t="shared" si="196"/>
        <v>15356</v>
      </c>
      <c r="F130" s="92">
        <f t="shared" si="196"/>
        <v>219</v>
      </c>
      <c r="G130" s="92">
        <f t="shared" si="196"/>
        <v>252</v>
      </c>
      <c r="H130" s="92">
        <f t="shared" si="196"/>
        <v>249</v>
      </c>
      <c r="I130" s="92">
        <f t="shared" si="196"/>
        <v>245</v>
      </c>
      <c r="J130" s="92">
        <f t="shared" si="196"/>
        <v>242</v>
      </c>
      <c r="K130" s="92">
        <f t="shared" si="196"/>
        <v>226</v>
      </c>
      <c r="L130" s="92">
        <f t="shared" ref="L130:Y130" si="197">SUM(L126:L129)</f>
        <v>238</v>
      </c>
      <c r="M130" s="92">
        <f t="shared" si="197"/>
        <v>253</v>
      </c>
      <c r="N130" s="92">
        <f t="shared" si="197"/>
        <v>239</v>
      </c>
      <c r="O130" s="92">
        <f t="shared" si="197"/>
        <v>209</v>
      </c>
      <c r="P130" s="92">
        <f t="shared" si="197"/>
        <v>230</v>
      </c>
      <c r="Q130" s="92">
        <f t="shared" si="197"/>
        <v>221</v>
      </c>
      <c r="R130" s="92">
        <f t="shared" si="197"/>
        <v>242</v>
      </c>
      <c r="S130" s="92">
        <f t="shared" si="197"/>
        <v>236</v>
      </c>
      <c r="T130" s="92">
        <f>SUM(T126:T129)+1</f>
        <v>237</v>
      </c>
      <c r="U130" s="92">
        <f t="shared" si="197"/>
        <v>187</v>
      </c>
      <c r="V130" s="92">
        <f t="shared" si="197"/>
        <v>207</v>
      </c>
      <c r="W130" s="92">
        <f t="shared" si="197"/>
        <v>215</v>
      </c>
      <c r="X130" s="92">
        <f t="shared" si="197"/>
        <v>175</v>
      </c>
      <c r="Y130" s="92">
        <f t="shared" si="197"/>
        <v>193</v>
      </c>
      <c r="Z130" s="92">
        <f t="shared" si="196"/>
        <v>1046</v>
      </c>
      <c r="AA130" s="92">
        <f t="shared" si="196"/>
        <v>1189</v>
      </c>
      <c r="AB130" s="92">
        <f t="shared" si="196"/>
        <v>1008</v>
      </c>
      <c r="AC130" s="92">
        <f t="shared" si="196"/>
        <v>915</v>
      </c>
      <c r="AD130" s="92">
        <f t="shared" si="196"/>
        <v>848</v>
      </c>
      <c r="AE130" s="92">
        <f t="shared" si="196"/>
        <v>949</v>
      </c>
      <c r="AF130" s="92">
        <f t="shared" si="196"/>
        <v>947</v>
      </c>
      <c r="AG130" s="92">
        <f t="shared" si="196"/>
        <v>867</v>
      </c>
      <c r="AH130" s="92">
        <f t="shared" si="196"/>
        <v>775</v>
      </c>
      <c r="AI130" s="92">
        <f t="shared" si="196"/>
        <v>682</v>
      </c>
      <c r="AJ130" s="92">
        <f t="shared" si="196"/>
        <v>537</v>
      </c>
      <c r="AK130" s="92">
        <f t="shared" si="196"/>
        <v>409</v>
      </c>
      <c r="AL130" s="92">
        <f t="shared" ref="AL130" si="198">SUM(AL126:AL129)</f>
        <v>335</v>
      </c>
      <c r="AM130" s="127">
        <f>SUM(AM126:AM129)-1</f>
        <v>334</v>
      </c>
      <c r="AN130" s="127">
        <f t="shared" si="196"/>
        <v>12</v>
      </c>
      <c r="AO130" s="127">
        <f t="shared" si="196"/>
        <v>115</v>
      </c>
      <c r="AP130" s="127">
        <f t="shared" si="196"/>
        <v>142</v>
      </c>
      <c r="AQ130" s="127">
        <f>SUM(AQ126:AQ129)</f>
        <v>274</v>
      </c>
      <c r="AR130" s="93">
        <f t="shared" ref="AR130:AV130" si="199">AR125-SUM(AR126:AR129)</f>
        <v>-1</v>
      </c>
      <c r="AS130" s="93">
        <f t="shared" si="199"/>
        <v>-1</v>
      </c>
      <c r="AT130" s="93">
        <f t="shared" si="199"/>
        <v>0</v>
      </c>
      <c r="AU130" s="93">
        <f t="shared" si="199"/>
        <v>0</v>
      </c>
      <c r="AV130" s="93">
        <f t="shared" si="199"/>
        <v>1</v>
      </c>
      <c r="AW130" s="397">
        <f t="shared" si="196"/>
        <v>0</v>
      </c>
      <c r="AX130" s="401">
        <f t="shared" si="112"/>
        <v>15356</v>
      </c>
      <c r="AY130" s="400">
        <f t="shared" si="113"/>
        <v>2823</v>
      </c>
      <c r="AZ130" s="400">
        <f t="shared" si="114"/>
        <v>1324</v>
      </c>
      <c r="BA130" s="400">
        <f t="shared" si="115"/>
        <v>2603</v>
      </c>
      <c r="BB130" s="400">
        <f t="shared" si="116"/>
        <v>5534</v>
      </c>
      <c r="BC130" s="402">
        <f t="shared" si="117"/>
        <v>3072</v>
      </c>
    </row>
    <row r="131" spans="1:55" ht="15.6" hidden="1">
      <c r="A131" s="54"/>
      <c r="B131" s="3"/>
      <c r="C131" s="77"/>
      <c r="D131" s="323"/>
      <c r="E131" s="201"/>
      <c r="F131" s="109">
        <f t="shared" ref="F131:AV131" si="200">+F132*100/$E$132</f>
        <v>1.3331422018348624</v>
      </c>
      <c r="G131" s="110">
        <f t="shared" si="200"/>
        <v>1.4119839449541285</v>
      </c>
      <c r="H131" s="110">
        <f t="shared" si="200"/>
        <v>1.6628440366972477</v>
      </c>
      <c r="I131" s="110">
        <f t="shared" si="200"/>
        <v>1.7094323394495412</v>
      </c>
      <c r="J131" s="110">
        <f t="shared" si="200"/>
        <v>1.745269495412844</v>
      </c>
      <c r="K131" s="109">
        <f t="shared" si="200"/>
        <v>1.7130160550458715</v>
      </c>
      <c r="L131" s="109">
        <f t="shared" si="200"/>
        <v>1.5159116972477065</v>
      </c>
      <c r="M131" s="109">
        <f t="shared" si="200"/>
        <v>1.6305905963302751</v>
      </c>
      <c r="N131" s="109">
        <f t="shared" si="200"/>
        <v>1.6771788990825689</v>
      </c>
      <c r="O131" s="109">
        <f t="shared" si="200"/>
        <v>1.652092889908257</v>
      </c>
      <c r="P131" s="109">
        <f t="shared" si="200"/>
        <v>1.7524369266055047</v>
      </c>
      <c r="Q131" s="109">
        <f t="shared" si="200"/>
        <v>1.7058486238532109</v>
      </c>
      <c r="R131" s="109">
        <f t="shared" si="200"/>
        <v>1.759604357798165</v>
      </c>
      <c r="S131" s="109">
        <f t="shared" si="200"/>
        <v>1.5660837155963303</v>
      </c>
      <c r="T131" s="109">
        <f t="shared" si="200"/>
        <v>1.4084002293577982</v>
      </c>
      <c r="U131" s="109">
        <f t="shared" si="200"/>
        <v>1.5804185779816513</v>
      </c>
      <c r="V131" s="109">
        <f t="shared" si="200"/>
        <v>1.7918577981651376</v>
      </c>
      <c r="W131" s="109">
        <f t="shared" si="200"/>
        <v>1.7058486238532109</v>
      </c>
      <c r="X131" s="109">
        <f t="shared" si="200"/>
        <v>1.3367259174311927</v>
      </c>
      <c r="Y131" s="109">
        <f t="shared" si="200"/>
        <v>1.4119839449541285</v>
      </c>
      <c r="Z131" s="110">
        <f t="shared" si="200"/>
        <v>7.479214449541284</v>
      </c>
      <c r="AA131" s="110">
        <f t="shared" si="200"/>
        <v>7.6799025229357802</v>
      </c>
      <c r="AB131" s="110">
        <f t="shared" si="200"/>
        <v>7.1602637614678901</v>
      </c>
      <c r="AC131" s="110">
        <f t="shared" si="200"/>
        <v>6.7803899082568808</v>
      </c>
      <c r="AD131" s="110">
        <f t="shared" si="200"/>
        <v>6.6836295871559637</v>
      </c>
      <c r="AE131" s="110">
        <f t="shared" si="200"/>
        <v>5.6873566513761471</v>
      </c>
      <c r="AF131" s="110">
        <f t="shared" si="200"/>
        <v>6.0313933486238529</v>
      </c>
      <c r="AG131" s="110">
        <f t="shared" si="200"/>
        <v>5.4329128440366974</v>
      </c>
      <c r="AH131" s="110">
        <f t="shared" si="200"/>
        <v>4.4294724770642198</v>
      </c>
      <c r="AI131" s="110">
        <f t="shared" si="200"/>
        <v>3.727064220183486</v>
      </c>
      <c r="AJ131" s="110">
        <f t="shared" si="200"/>
        <v>2.3007454128440368</v>
      </c>
      <c r="AK131" s="110">
        <f t="shared" si="200"/>
        <v>2.0140481651376145</v>
      </c>
      <c r="AL131" s="110">
        <f t="shared" si="200"/>
        <v>1.2399655963302751</v>
      </c>
      <c r="AM131" s="111">
        <f t="shared" si="200"/>
        <v>1.2829701834862386</v>
      </c>
      <c r="AN131" s="113">
        <f t="shared" si="200"/>
        <v>0.1003440366972477</v>
      </c>
      <c r="AO131" s="113">
        <f t="shared" si="200"/>
        <v>0.58056192660550454</v>
      </c>
      <c r="AP131" s="113">
        <f t="shared" si="200"/>
        <v>0.75974770642201839</v>
      </c>
      <c r="AQ131" s="112">
        <f>+AQ132*100/$E$132</f>
        <v>1.4334862385321101</v>
      </c>
      <c r="AR131" s="113">
        <f t="shared" si="200"/>
        <v>50.623566513761467</v>
      </c>
      <c r="AS131" s="113">
        <f t="shared" si="200"/>
        <v>4.0101777522935782</v>
      </c>
      <c r="AT131" s="112">
        <f t="shared" si="200"/>
        <v>3.8202408256880735</v>
      </c>
      <c r="AU131" s="112">
        <f t="shared" si="200"/>
        <v>21.161840596330276</v>
      </c>
      <c r="AV131" s="112">
        <f t="shared" si="200"/>
        <v>2.0463016055045871</v>
      </c>
      <c r="AW131" s="355"/>
      <c r="AX131" s="401">
        <f t="shared" si="112"/>
        <v>0</v>
      </c>
      <c r="AY131" s="400">
        <f t="shared" si="113"/>
        <v>19.509747706422019</v>
      </c>
      <c r="AZ131" s="400">
        <f t="shared" si="114"/>
        <v>9.8122133027522924</v>
      </c>
      <c r="BA131" s="400">
        <f t="shared" si="115"/>
        <v>17.907826834862384</v>
      </c>
      <c r="BB131" s="400">
        <f t="shared" si="116"/>
        <v>37.77594610091743</v>
      </c>
      <c r="BC131" s="402">
        <f t="shared" si="117"/>
        <v>14.994266055045872</v>
      </c>
    </row>
    <row r="132" spans="1:55" ht="15.6">
      <c r="A132" s="70">
        <v>3</v>
      </c>
      <c r="B132" s="3"/>
      <c r="C132" s="358" t="s">
        <v>173</v>
      </c>
      <c r="D132" s="339">
        <v>1</v>
      </c>
      <c r="E132" s="210">
        <v>27904</v>
      </c>
      <c r="F132" s="48">
        <v>372</v>
      </c>
      <c r="G132" s="49">
        <v>394</v>
      </c>
      <c r="H132" s="49">
        <v>464</v>
      </c>
      <c r="I132" s="49">
        <v>477</v>
      </c>
      <c r="J132" s="49">
        <v>487</v>
      </c>
      <c r="K132" s="48">
        <v>478</v>
      </c>
      <c r="L132" s="49">
        <v>423</v>
      </c>
      <c r="M132" s="49">
        <v>455</v>
      </c>
      <c r="N132" s="49">
        <v>468</v>
      </c>
      <c r="O132" s="49">
        <v>461</v>
      </c>
      <c r="P132" s="49">
        <v>489</v>
      </c>
      <c r="Q132" s="49">
        <v>476</v>
      </c>
      <c r="R132" s="49">
        <v>491</v>
      </c>
      <c r="S132" s="49">
        <v>437</v>
      </c>
      <c r="T132" s="49">
        <v>393</v>
      </c>
      <c r="U132" s="49">
        <v>441</v>
      </c>
      <c r="V132" s="49">
        <v>500</v>
      </c>
      <c r="W132" s="49">
        <v>476</v>
      </c>
      <c r="X132" s="49">
        <v>373</v>
      </c>
      <c r="Y132" s="49">
        <v>394</v>
      </c>
      <c r="Z132" s="49">
        <v>2087</v>
      </c>
      <c r="AA132" s="49">
        <v>2143</v>
      </c>
      <c r="AB132" s="49">
        <v>1998</v>
      </c>
      <c r="AC132" s="49">
        <v>1892</v>
      </c>
      <c r="AD132" s="49">
        <v>1865</v>
      </c>
      <c r="AE132" s="49">
        <v>1587</v>
      </c>
      <c r="AF132" s="49">
        <v>1683</v>
      </c>
      <c r="AG132" s="49">
        <v>1516</v>
      </c>
      <c r="AH132" s="49">
        <v>1236</v>
      </c>
      <c r="AI132" s="49">
        <v>1040</v>
      </c>
      <c r="AJ132" s="49">
        <v>642</v>
      </c>
      <c r="AK132" s="49">
        <v>562</v>
      </c>
      <c r="AL132" s="155">
        <v>346</v>
      </c>
      <c r="AM132" s="155">
        <v>358</v>
      </c>
      <c r="AN132" s="49">
        <v>28</v>
      </c>
      <c r="AO132" s="49">
        <v>162</v>
      </c>
      <c r="AP132" s="49">
        <v>212</v>
      </c>
      <c r="AQ132" s="49">
        <v>400</v>
      </c>
      <c r="AR132" s="61">
        <v>14126</v>
      </c>
      <c r="AS132" s="61">
        <v>1119</v>
      </c>
      <c r="AT132" s="61">
        <v>1066</v>
      </c>
      <c r="AU132" s="62">
        <v>5905</v>
      </c>
      <c r="AV132" s="62">
        <v>571</v>
      </c>
      <c r="AW132" s="355">
        <f>E132-SUM(F132:AM132)</f>
        <v>0</v>
      </c>
      <c r="AX132" s="52">
        <f t="shared" si="112"/>
        <v>27904</v>
      </c>
      <c r="AY132" s="210">
        <f t="shared" si="113"/>
        <v>5444</v>
      </c>
      <c r="AZ132" s="210">
        <f t="shared" si="114"/>
        <v>2738</v>
      </c>
      <c r="BA132" s="210">
        <f t="shared" si="115"/>
        <v>4997</v>
      </c>
      <c r="BB132" s="210">
        <f t="shared" si="116"/>
        <v>10541</v>
      </c>
      <c r="BC132" s="403">
        <f t="shared" si="117"/>
        <v>4184</v>
      </c>
    </row>
    <row r="133" spans="1:55" ht="15.6">
      <c r="A133" s="45" t="s">
        <v>163</v>
      </c>
      <c r="B133" s="76" t="s">
        <v>174</v>
      </c>
      <c r="C133" s="77" t="s">
        <v>175</v>
      </c>
      <c r="D133" s="336">
        <v>7.0000000000000007E-2</v>
      </c>
      <c r="E133" s="293">
        <f>ROUND($E$132*D133,0)+1</f>
        <v>1954</v>
      </c>
      <c r="F133" s="79">
        <f t="shared" ref="F133" si="201">ROUND($E$133*F131/100,0)</f>
        <v>26</v>
      </c>
      <c r="G133" s="79">
        <f>ROUND($E$133*G131/100,0)-1</f>
        <v>27</v>
      </c>
      <c r="H133" s="79">
        <f>ROUND($E$133*H131/100,0)+1</f>
        <v>33</v>
      </c>
      <c r="I133" s="79">
        <f t="shared" ref="I133:AV133" si="202">ROUND($E$133*I131/100,0)</f>
        <v>33</v>
      </c>
      <c r="J133" s="79">
        <f>ROUND($E$133*J131/100,0)+1</f>
        <v>35</v>
      </c>
      <c r="K133" s="79">
        <f t="shared" si="202"/>
        <v>33</v>
      </c>
      <c r="L133" s="79">
        <f t="shared" si="202"/>
        <v>30</v>
      </c>
      <c r="M133" s="79">
        <f t="shared" si="202"/>
        <v>32</v>
      </c>
      <c r="N133" s="79">
        <f t="shared" si="202"/>
        <v>33</v>
      </c>
      <c r="O133" s="79">
        <f>ROUND($E$133*O131/100,0)+1</f>
        <v>33</v>
      </c>
      <c r="P133" s="79">
        <f t="shared" si="202"/>
        <v>34</v>
      </c>
      <c r="Q133" s="79">
        <f t="shared" si="202"/>
        <v>33</v>
      </c>
      <c r="R133" s="79">
        <f t="shared" si="202"/>
        <v>34</v>
      </c>
      <c r="S133" s="79">
        <f t="shared" si="202"/>
        <v>31</v>
      </c>
      <c r="T133" s="79">
        <f>ROUND($E$133*T131/100,0)-1</f>
        <v>27</v>
      </c>
      <c r="U133" s="79">
        <f t="shared" si="202"/>
        <v>31</v>
      </c>
      <c r="V133" s="79">
        <f t="shared" si="202"/>
        <v>35</v>
      </c>
      <c r="W133" s="79">
        <f t="shared" si="202"/>
        <v>33</v>
      </c>
      <c r="X133" s="79">
        <f t="shared" si="202"/>
        <v>26</v>
      </c>
      <c r="Y133" s="79">
        <f>ROUND($E$133*Y131/100,0)-1</f>
        <v>27</v>
      </c>
      <c r="Z133" s="79">
        <f>ROUND($E$133*Z131/100,0)+1</f>
        <v>147</v>
      </c>
      <c r="AA133" s="79">
        <f t="shared" si="202"/>
        <v>150</v>
      </c>
      <c r="AB133" s="79">
        <f t="shared" si="202"/>
        <v>140</v>
      </c>
      <c r="AC133" s="79">
        <f>ROUND($E$133*AC131/100,0)+1</f>
        <v>133</v>
      </c>
      <c r="AD133" s="79">
        <f>ROUND($E$133*AD131/100,0)-1</f>
        <v>130</v>
      </c>
      <c r="AE133" s="79">
        <f>ROUND($E$133*AE131/100,0)+1</f>
        <v>112</v>
      </c>
      <c r="AF133" s="79">
        <f t="shared" si="202"/>
        <v>118</v>
      </c>
      <c r="AG133" s="79">
        <f t="shared" si="202"/>
        <v>106</v>
      </c>
      <c r="AH133" s="79">
        <f>ROUND($E$133*AH131/100,0)-1</f>
        <v>86</v>
      </c>
      <c r="AI133" s="79">
        <f t="shared" si="202"/>
        <v>73</v>
      </c>
      <c r="AJ133" s="79">
        <f t="shared" si="202"/>
        <v>45</v>
      </c>
      <c r="AK133" s="79">
        <f t="shared" si="202"/>
        <v>39</v>
      </c>
      <c r="AL133" s="79">
        <f t="shared" si="202"/>
        <v>24</v>
      </c>
      <c r="AM133" s="79">
        <f t="shared" si="202"/>
        <v>25</v>
      </c>
      <c r="AN133" s="79">
        <f t="shared" si="202"/>
        <v>2</v>
      </c>
      <c r="AO133" s="79">
        <f t="shared" si="202"/>
        <v>11</v>
      </c>
      <c r="AP133" s="79">
        <f t="shared" si="202"/>
        <v>15</v>
      </c>
      <c r="AQ133" s="79">
        <f t="shared" si="202"/>
        <v>28</v>
      </c>
      <c r="AR133" s="79">
        <f t="shared" si="202"/>
        <v>989</v>
      </c>
      <c r="AS133" s="79">
        <f t="shared" si="202"/>
        <v>78</v>
      </c>
      <c r="AT133" s="79">
        <f t="shared" si="202"/>
        <v>75</v>
      </c>
      <c r="AU133" s="79">
        <f>ROUND($E$133*AU131/100,0)-1</f>
        <v>413</v>
      </c>
      <c r="AV133" s="79">
        <f t="shared" si="202"/>
        <v>40</v>
      </c>
      <c r="AW133" s="355">
        <f>E133-SUM(F133:AM133)</f>
        <v>0</v>
      </c>
      <c r="AX133" s="401">
        <f t="shared" si="112"/>
        <v>1954</v>
      </c>
      <c r="AY133" s="400">
        <f t="shared" si="113"/>
        <v>382</v>
      </c>
      <c r="AZ133" s="400">
        <f t="shared" si="114"/>
        <v>191</v>
      </c>
      <c r="BA133" s="400">
        <f t="shared" si="115"/>
        <v>350</v>
      </c>
      <c r="BB133" s="400">
        <f t="shared" si="116"/>
        <v>739</v>
      </c>
      <c r="BC133" s="402">
        <f t="shared" si="117"/>
        <v>292</v>
      </c>
    </row>
    <row r="134" spans="1:55" ht="15.6">
      <c r="A134" s="45" t="s">
        <v>176</v>
      </c>
      <c r="B134" s="76" t="s">
        <v>177</v>
      </c>
      <c r="C134" s="77" t="s">
        <v>178</v>
      </c>
      <c r="D134" s="336">
        <v>0.35</v>
      </c>
      <c r="E134" s="293">
        <f>ROUND($E$132*D134,0)</f>
        <v>9766</v>
      </c>
      <c r="F134" s="79">
        <f>ROUND($E$134*F131/100,0)</f>
        <v>130</v>
      </c>
      <c r="G134" s="79">
        <f t="shared" ref="G134:AV134" si="203">ROUND($E$134*G131/100,0)</f>
        <v>138</v>
      </c>
      <c r="H134" s="79">
        <f t="shared" si="203"/>
        <v>162</v>
      </c>
      <c r="I134" s="79">
        <f t="shared" si="203"/>
        <v>167</v>
      </c>
      <c r="J134" s="79">
        <f t="shared" si="203"/>
        <v>170</v>
      </c>
      <c r="K134" s="79">
        <f t="shared" si="203"/>
        <v>167</v>
      </c>
      <c r="L134" s="79">
        <f t="shared" si="203"/>
        <v>148</v>
      </c>
      <c r="M134" s="79">
        <f t="shared" si="203"/>
        <v>159</v>
      </c>
      <c r="N134" s="79">
        <f t="shared" si="203"/>
        <v>164</v>
      </c>
      <c r="O134" s="79">
        <f t="shared" si="203"/>
        <v>161</v>
      </c>
      <c r="P134" s="79">
        <f t="shared" si="203"/>
        <v>171</v>
      </c>
      <c r="Q134" s="79">
        <f t="shared" si="203"/>
        <v>167</v>
      </c>
      <c r="R134" s="79">
        <f t="shared" si="203"/>
        <v>172</v>
      </c>
      <c r="S134" s="79">
        <f t="shared" si="203"/>
        <v>153</v>
      </c>
      <c r="T134" s="79">
        <f t="shared" si="203"/>
        <v>138</v>
      </c>
      <c r="U134" s="79">
        <f t="shared" si="203"/>
        <v>154</v>
      </c>
      <c r="V134" s="79">
        <f t="shared" si="203"/>
        <v>175</v>
      </c>
      <c r="W134" s="79">
        <f t="shared" si="203"/>
        <v>167</v>
      </c>
      <c r="X134" s="79">
        <f t="shared" si="203"/>
        <v>131</v>
      </c>
      <c r="Y134" s="79">
        <f t="shared" si="203"/>
        <v>138</v>
      </c>
      <c r="Z134" s="79">
        <f t="shared" si="203"/>
        <v>730</v>
      </c>
      <c r="AA134" s="79">
        <f t="shared" si="203"/>
        <v>750</v>
      </c>
      <c r="AB134" s="79">
        <f t="shared" si="203"/>
        <v>699</v>
      </c>
      <c r="AC134" s="79">
        <f t="shared" si="203"/>
        <v>662</v>
      </c>
      <c r="AD134" s="79">
        <f t="shared" si="203"/>
        <v>653</v>
      </c>
      <c r="AE134" s="79">
        <f t="shared" si="203"/>
        <v>555</v>
      </c>
      <c r="AF134" s="79">
        <f t="shared" si="203"/>
        <v>589</v>
      </c>
      <c r="AG134" s="79">
        <f t="shared" si="203"/>
        <v>531</v>
      </c>
      <c r="AH134" s="79">
        <f t="shared" si="203"/>
        <v>433</v>
      </c>
      <c r="AI134" s="79">
        <f t="shared" si="203"/>
        <v>364</v>
      </c>
      <c r="AJ134" s="79">
        <f t="shared" si="203"/>
        <v>225</v>
      </c>
      <c r="AK134" s="79">
        <f t="shared" si="203"/>
        <v>197</v>
      </c>
      <c r="AL134" s="79">
        <f t="shared" si="203"/>
        <v>121</v>
      </c>
      <c r="AM134" s="79">
        <f t="shared" si="203"/>
        <v>125</v>
      </c>
      <c r="AN134" s="79">
        <f t="shared" si="203"/>
        <v>10</v>
      </c>
      <c r="AO134" s="79">
        <f t="shared" si="203"/>
        <v>57</v>
      </c>
      <c r="AP134" s="79">
        <f t="shared" si="203"/>
        <v>74</v>
      </c>
      <c r="AQ134" s="79">
        <f t="shared" si="203"/>
        <v>140</v>
      </c>
      <c r="AR134" s="79">
        <f t="shared" si="203"/>
        <v>4944</v>
      </c>
      <c r="AS134" s="79">
        <f t="shared" si="203"/>
        <v>392</v>
      </c>
      <c r="AT134" s="79">
        <f t="shared" si="203"/>
        <v>373</v>
      </c>
      <c r="AU134" s="79">
        <f t="shared" si="203"/>
        <v>2067</v>
      </c>
      <c r="AV134" s="79">
        <f t="shared" si="203"/>
        <v>200</v>
      </c>
      <c r="AW134" s="355">
        <f>E134-SUM(F134:AM134)</f>
        <v>0</v>
      </c>
      <c r="AX134" s="401">
        <f t="shared" si="112"/>
        <v>9766</v>
      </c>
      <c r="AY134" s="400">
        <f t="shared" si="113"/>
        <v>1904</v>
      </c>
      <c r="AZ134" s="400">
        <f t="shared" si="114"/>
        <v>959</v>
      </c>
      <c r="BA134" s="400">
        <f t="shared" si="115"/>
        <v>1749</v>
      </c>
      <c r="BB134" s="400">
        <f t="shared" si="116"/>
        <v>3689</v>
      </c>
      <c r="BC134" s="402">
        <f t="shared" si="117"/>
        <v>1465</v>
      </c>
    </row>
    <row r="135" spans="1:55" ht="16.2" thickBot="1">
      <c r="A135" s="45">
        <v>3</v>
      </c>
      <c r="B135" s="76" t="s">
        <v>179</v>
      </c>
      <c r="C135" s="77" t="s">
        <v>180</v>
      </c>
      <c r="D135" s="336">
        <v>0.57999999999999996</v>
      </c>
      <c r="E135" s="293">
        <f>ROUND($E$132*D135,0)</f>
        <v>16184</v>
      </c>
      <c r="F135" s="79">
        <f t="shared" ref="F135" si="204">ROUND($E$135*F131/100,0)</f>
        <v>216</v>
      </c>
      <c r="G135" s="79">
        <f t="shared" ref="G135:AV135" si="205">ROUND($E$135*G131/100,0)</f>
        <v>229</v>
      </c>
      <c r="H135" s="79">
        <f t="shared" si="205"/>
        <v>269</v>
      </c>
      <c r="I135" s="79">
        <f t="shared" si="205"/>
        <v>277</v>
      </c>
      <c r="J135" s="79">
        <f t="shared" si="205"/>
        <v>282</v>
      </c>
      <c r="K135" s="79">
        <f>ROUND($E$135*K131/100,0)+1</f>
        <v>278</v>
      </c>
      <c r="L135" s="79">
        <f t="shared" si="205"/>
        <v>245</v>
      </c>
      <c r="M135" s="79">
        <f t="shared" si="205"/>
        <v>264</v>
      </c>
      <c r="N135" s="79">
        <f t="shared" si="205"/>
        <v>271</v>
      </c>
      <c r="O135" s="79">
        <f t="shared" si="205"/>
        <v>267</v>
      </c>
      <c r="P135" s="79">
        <f t="shared" si="205"/>
        <v>284</v>
      </c>
      <c r="Q135" s="79">
        <f t="shared" si="205"/>
        <v>276</v>
      </c>
      <c r="R135" s="79">
        <f t="shared" si="205"/>
        <v>285</v>
      </c>
      <c r="S135" s="79">
        <f t="shared" si="205"/>
        <v>253</v>
      </c>
      <c r="T135" s="79">
        <f t="shared" si="205"/>
        <v>228</v>
      </c>
      <c r="U135" s="79">
        <f t="shared" si="205"/>
        <v>256</v>
      </c>
      <c r="V135" s="79">
        <f t="shared" si="205"/>
        <v>290</v>
      </c>
      <c r="W135" s="79">
        <f t="shared" si="205"/>
        <v>276</v>
      </c>
      <c r="X135" s="79">
        <f t="shared" si="205"/>
        <v>216</v>
      </c>
      <c r="Y135" s="79">
        <f t="shared" si="205"/>
        <v>229</v>
      </c>
      <c r="Z135" s="79">
        <f t="shared" si="205"/>
        <v>1210</v>
      </c>
      <c r="AA135" s="79">
        <f t="shared" si="205"/>
        <v>1243</v>
      </c>
      <c r="AB135" s="79">
        <f t="shared" si="205"/>
        <v>1159</v>
      </c>
      <c r="AC135" s="79">
        <f t="shared" si="205"/>
        <v>1097</v>
      </c>
      <c r="AD135" s="79">
        <f t="shared" si="205"/>
        <v>1082</v>
      </c>
      <c r="AE135" s="79">
        <f t="shared" si="205"/>
        <v>920</v>
      </c>
      <c r="AF135" s="79">
        <f t="shared" si="205"/>
        <v>976</v>
      </c>
      <c r="AG135" s="79">
        <f t="shared" si="205"/>
        <v>879</v>
      </c>
      <c r="AH135" s="79">
        <f t="shared" si="205"/>
        <v>717</v>
      </c>
      <c r="AI135" s="79">
        <f t="shared" si="205"/>
        <v>603</v>
      </c>
      <c r="AJ135" s="79">
        <f t="shared" si="205"/>
        <v>372</v>
      </c>
      <c r="AK135" s="79">
        <f t="shared" si="205"/>
        <v>326</v>
      </c>
      <c r="AL135" s="79">
        <f t="shared" si="205"/>
        <v>201</v>
      </c>
      <c r="AM135" s="79">
        <f t="shared" si="205"/>
        <v>208</v>
      </c>
      <c r="AN135" s="79">
        <f t="shared" si="205"/>
        <v>16</v>
      </c>
      <c r="AO135" s="79">
        <f t="shared" si="205"/>
        <v>94</v>
      </c>
      <c r="AP135" s="79">
        <f t="shared" si="205"/>
        <v>123</v>
      </c>
      <c r="AQ135" s="79">
        <f t="shared" si="205"/>
        <v>232</v>
      </c>
      <c r="AR135" s="79">
        <f t="shared" si="205"/>
        <v>8193</v>
      </c>
      <c r="AS135" s="79">
        <f t="shared" si="205"/>
        <v>649</v>
      </c>
      <c r="AT135" s="79">
        <f t="shared" si="205"/>
        <v>618</v>
      </c>
      <c r="AU135" s="79">
        <f t="shared" si="205"/>
        <v>3425</v>
      </c>
      <c r="AV135" s="79">
        <f t="shared" si="205"/>
        <v>331</v>
      </c>
      <c r="AW135" s="355">
        <f>E135-SUM(F135:AM135)</f>
        <v>0</v>
      </c>
      <c r="AX135" s="401">
        <f t="shared" si="112"/>
        <v>16184</v>
      </c>
      <c r="AY135" s="400">
        <f t="shared" si="113"/>
        <v>3158</v>
      </c>
      <c r="AZ135" s="400">
        <f t="shared" si="114"/>
        <v>1588</v>
      </c>
      <c r="BA135" s="400">
        <f t="shared" si="115"/>
        <v>2898</v>
      </c>
      <c r="BB135" s="400">
        <f t="shared" si="116"/>
        <v>6113</v>
      </c>
      <c r="BC135" s="402">
        <f t="shared" si="117"/>
        <v>2427</v>
      </c>
    </row>
    <row r="136" spans="1:55" ht="16.2" hidden="1" thickBot="1">
      <c r="A136" s="75"/>
      <c r="B136" s="3"/>
      <c r="C136" s="46"/>
      <c r="D136" s="338">
        <f t="shared" ref="D136:AM136" si="206">SUM(D133:D135)</f>
        <v>1</v>
      </c>
      <c r="E136" s="83">
        <f t="shared" si="206"/>
        <v>27904</v>
      </c>
      <c r="F136" s="92">
        <f t="shared" si="206"/>
        <v>372</v>
      </c>
      <c r="G136" s="84">
        <f t="shared" si="206"/>
        <v>394</v>
      </c>
      <c r="H136" s="84">
        <f t="shared" si="206"/>
        <v>464</v>
      </c>
      <c r="I136" s="84">
        <f t="shared" si="206"/>
        <v>477</v>
      </c>
      <c r="J136" s="84">
        <f t="shared" si="206"/>
        <v>487</v>
      </c>
      <c r="K136" s="92">
        <f t="shared" si="206"/>
        <v>478</v>
      </c>
      <c r="L136" s="92">
        <f t="shared" ref="L136:Y136" si="207">SUM(L133:L135)</f>
        <v>423</v>
      </c>
      <c r="M136" s="92">
        <f t="shared" si="207"/>
        <v>455</v>
      </c>
      <c r="N136" s="92">
        <f t="shared" si="207"/>
        <v>468</v>
      </c>
      <c r="O136" s="92">
        <f t="shared" si="207"/>
        <v>461</v>
      </c>
      <c r="P136" s="92">
        <f t="shared" si="207"/>
        <v>489</v>
      </c>
      <c r="Q136" s="92">
        <f t="shared" si="207"/>
        <v>476</v>
      </c>
      <c r="R136" s="92">
        <f t="shared" si="207"/>
        <v>491</v>
      </c>
      <c r="S136" s="92">
        <f t="shared" si="207"/>
        <v>437</v>
      </c>
      <c r="T136" s="92">
        <f t="shared" si="207"/>
        <v>393</v>
      </c>
      <c r="U136" s="92">
        <f t="shared" si="207"/>
        <v>441</v>
      </c>
      <c r="V136" s="92">
        <f t="shared" si="207"/>
        <v>500</v>
      </c>
      <c r="W136" s="92">
        <f t="shared" si="207"/>
        <v>476</v>
      </c>
      <c r="X136" s="92">
        <f t="shared" si="207"/>
        <v>373</v>
      </c>
      <c r="Y136" s="92">
        <f t="shared" si="207"/>
        <v>394</v>
      </c>
      <c r="Z136" s="84">
        <f t="shared" si="206"/>
        <v>2087</v>
      </c>
      <c r="AA136" s="84">
        <f t="shared" si="206"/>
        <v>2143</v>
      </c>
      <c r="AB136" s="84">
        <f t="shared" si="206"/>
        <v>1998</v>
      </c>
      <c r="AC136" s="84">
        <f t="shared" si="206"/>
        <v>1892</v>
      </c>
      <c r="AD136" s="84">
        <f t="shared" si="206"/>
        <v>1865</v>
      </c>
      <c r="AE136" s="84">
        <f t="shared" si="206"/>
        <v>1587</v>
      </c>
      <c r="AF136" s="84">
        <f t="shared" si="206"/>
        <v>1683</v>
      </c>
      <c r="AG136" s="84">
        <f t="shared" si="206"/>
        <v>1516</v>
      </c>
      <c r="AH136" s="84">
        <f t="shared" si="206"/>
        <v>1236</v>
      </c>
      <c r="AI136" s="84">
        <f t="shared" si="206"/>
        <v>1040</v>
      </c>
      <c r="AJ136" s="84">
        <f t="shared" si="206"/>
        <v>642</v>
      </c>
      <c r="AK136" s="84">
        <f t="shared" si="206"/>
        <v>562</v>
      </c>
      <c r="AL136" s="84">
        <f t="shared" ref="AL136" si="208">SUM(AL133:AL135)</f>
        <v>346</v>
      </c>
      <c r="AM136" s="156">
        <f t="shared" si="206"/>
        <v>358</v>
      </c>
      <c r="AN136" s="93">
        <f t="shared" ref="AN136:AV136" si="209">AN132-SUM(AN133:AN135)</f>
        <v>0</v>
      </c>
      <c r="AO136" s="93">
        <f t="shared" ref="AO136:AP136" si="210">AO132-SUM(AO133:AO135)</f>
        <v>0</v>
      </c>
      <c r="AP136" s="93">
        <f t="shared" si="210"/>
        <v>0</v>
      </c>
      <c r="AQ136" s="93">
        <f>AQ132-SUM(AQ133:AQ135)</f>
        <v>0</v>
      </c>
      <c r="AR136" s="93">
        <f t="shared" si="209"/>
        <v>0</v>
      </c>
      <c r="AS136" s="93">
        <f t="shared" si="209"/>
        <v>0</v>
      </c>
      <c r="AT136" s="93">
        <f t="shared" si="209"/>
        <v>0</v>
      </c>
      <c r="AU136" s="93">
        <f t="shared" si="209"/>
        <v>0</v>
      </c>
      <c r="AV136" s="93">
        <f t="shared" si="209"/>
        <v>0</v>
      </c>
      <c r="AW136" s="355">
        <f>E136-SUM(F136:AM136)</f>
        <v>0</v>
      </c>
      <c r="AX136" s="401">
        <f t="shared" si="112"/>
        <v>27904</v>
      </c>
      <c r="AY136" s="400">
        <f t="shared" si="113"/>
        <v>5444</v>
      </c>
      <c r="AZ136" s="400">
        <f t="shared" si="114"/>
        <v>2738</v>
      </c>
      <c r="BA136" s="400">
        <f t="shared" si="115"/>
        <v>4997</v>
      </c>
      <c r="BB136" s="400">
        <f t="shared" si="116"/>
        <v>10541</v>
      </c>
      <c r="BC136" s="402">
        <f t="shared" si="117"/>
        <v>4184</v>
      </c>
    </row>
    <row r="137" spans="1:55" ht="16.2" hidden="1" thickBot="1">
      <c r="A137" s="54"/>
      <c r="B137" s="3"/>
      <c r="C137" s="77"/>
      <c r="D137" s="323"/>
      <c r="E137" s="201"/>
      <c r="F137" s="109">
        <f t="shared" ref="F137:AV137" si="211">+F138*100/$E$138</f>
        <v>1.0243675306534223</v>
      </c>
      <c r="G137" s="110">
        <f t="shared" si="211"/>
        <v>1.2261368927518237</v>
      </c>
      <c r="H137" s="110">
        <f t="shared" si="211"/>
        <v>1.4085053546484556</v>
      </c>
      <c r="I137" s="110">
        <f t="shared" si="211"/>
        <v>1.4085053546484556</v>
      </c>
      <c r="J137" s="110">
        <f t="shared" si="211"/>
        <v>1.5831134564643798</v>
      </c>
      <c r="K137" s="109">
        <f t="shared" si="211"/>
        <v>1.614154896787211</v>
      </c>
      <c r="L137" s="109">
        <f t="shared" si="211"/>
        <v>1.6917584975942883</v>
      </c>
      <c r="M137" s="109">
        <f t="shared" si="211"/>
        <v>1.7266801179574733</v>
      </c>
      <c r="N137" s="109">
        <f t="shared" si="211"/>
        <v>1.6374359770293341</v>
      </c>
      <c r="O137" s="109">
        <f t="shared" si="211"/>
        <v>1.7150395778364116</v>
      </c>
      <c r="P137" s="109">
        <f t="shared" si="211"/>
        <v>1.7422008381188887</v>
      </c>
      <c r="Q137" s="109">
        <f t="shared" si="211"/>
        <v>1.8081638988049045</v>
      </c>
      <c r="R137" s="109">
        <f t="shared" si="211"/>
        <v>1.8702467794505666</v>
      </c>
      <c r="S137" s="109">
        <f t="shared" si="211"/>
        <v>1.7383206580785349</v>
      </c>
      <c r="T137" s="109">
        <f t="shared" si="211"/>
        <v>1.4667080552537637</v>
      </c>
      <c r="U137" s="109">
        <f t="shared" si="211"/>
        <v>1.5365512959801335</v>
      </c>
      <c r="V137" s="109">
        <f t="shared" si="211"/>
        <v>1.5598323762222568</v>
      </c>
      <c r="W137" s="109">
        <f t="shared" si="211"/>
        <v>1.7305602979978272</v>
      </c>
      <c r="X137" s="109">
        <f t="shared" si="211"/>
        <v>1.5055098556573026</v>
      </c>
      <c r="Y137" s="109">
        <f t="shared" si="211"/>
        <v>1.5404314760204874</v>
      </c>
      <c r="Z137" s="110">
        <f t="shared" si="211"/>
        <v>7.492627657923328</v>
      </c>
      <c r="AA137" s="110">
        <f t="shared" si="211"/>
        <v>7.9815303430079156</v>
      </c>
      <c r="AB137" s="110">
        <f t="shared" si="211"/>
        <v>6.6583889492472448</v>
      </c>
      <c r="AC137" s="110">
        <f t="shared" si="211"/>
        <v>6.7903150706192763</v>
      </c>
      <c r="AD137" s="110">
        <f t="shared" si="211"/>
        <v>7.0231258730405095</v>
      </c>
      <c r="AE137" s="110">
        <f t="shared" si="211"/>
        <v>6.5342231879559209</v>
      </c>
      <c r="AF137" s="110">
        <f t="shared" si="211"/>
        <v>6.0569610429923948</v>
      </c>
      <c r="AG137" s="110">
        <f t="shared" si="211"/>
        <v>5.4206115163743593</v>
      </c>
      <c r="AH137" s="110">
        <f t="shared" si="211"/>
        <v>4.2875989445910294</v>
      </c>
      <c r="AI137" s="110">
        <f t="shared" si="211"/>
        <v>3.4805214961974236</v>
      </c>
      <c r="AJ137" s="110">
        <f t="shared" si="211"/>
        <v>2.4522737855036474</v>
      </c>
      <c r="AK137" s="110">
        <f t="shared" si="211"/>
        <v>1.885767499611982</v>
      </c>
      <c r="AL137" s="110">
        <f t="shared" si="211"/>
        <v>1.2532981530343008</v>
      </c>
      <c r="AM137" s="157">
        <f t="shared" si="211"/>
        <v>1.1485332919447462</v>
      </c>
      <c r="AN137" s="158">
        <f t="shared" si="211"/>
        <v>4.6562160484246468E-2</v>
      </c>
      <c r="AO137" s="158">
        <f t="shared" si="211"/>
        <v>0.51218376532671117</v>
      </c>
      <c r="AP137" s="158">
        <f t="shared" si="211"/>
        <v>0.60142790625485021</v>
      </c>
      <c r="AQ137" s="112">
        <f>+AQ138*100/$E$138</f>
        <v>1.183454912307931</v>
      </c>
      <c r="AR137" s="158">
        <f t="shared" si="211"/>
        <v>50.620828806456622</v>
      </c>
      <c r="AS137" s="158">
        <f t="shared" si="211"/>
        <v>4.0004656216048424</v>
      </c>
      <c r="AT137" s="112">
        <f t="shared" si="211"/>
        <v>3.8685395002328109</v>
      </c>
      <c r="AU137" s="112">
        <f t="shared" si="211"/>
        <v>21.406953282632315</v>
      </c>
      <c r="AV137" s="112">
        <f t="shared" si="211"/>
        <v>1.7887629986031353</v>
      </c>
      <c r="AW137" s="355"/>
      <c r="AX137" s="401">
        <f t="shared" si="112"/>
        <v>0</v>
      </c>
      <c r="AY137" s="400">
        <f t="shared" si="113"/>
        <v>18.586062393295048</v>
      </c>
      <c r="AZ137" s="400">
        <f t="shared" si="114"/>
        <v>9.9022194629830835</v>
      </c>
      <c r="BA137" s="400">
        <f t="shared" si="115"/>
        <v>18.520099332609032</v>
      </c>
      <c r="BB137" s="400">
        <f t="shared" si="116"/>
        <v>38.483625640229704</v>
      </c>
      <c r="BC137" s="402">
        <f t="shared" si="117"/>
        <v>14.507993170883129</v>
      </c>
    </row>
    <row r="138" spans="1:55" ht="15.6">
      <c r="A138" s="159">
        <v>2</v>
      </c>
      <c r="B138" s="3"/>
      <c r="C138" s="360" t="s">
        <v>181</v>
      </c>
      <c r="D138" s="336">
        <v>1</v>
      </c>
      <c r="E138" s="302">
        <v>25772</v>
      </c>
      <c r="F138" s="48">
        <v>264</v>
      </c>
      <c r="G138" s="49">
        <v>316</v>
      </c>
      <c r="H138" s="49">
        <v>363</v>
      </c>
      <c r="I138" s="49">
        <v>363</v>
      </c>
      <c r="J138" s="49">
        <v>408</v>
      </c>
      <c r="K138" s="48">
        <v>416</v>
      </c>
      <c r="L138" s="49">
        <v>436</v>
      </c>
      <c r="M138" s="49">
        <v>445</v>
      </c>
      <c r="N138" s="49">
        <v>422</v>
      </c>
      <c r="O138" s="49">
        <v>442</v>
      </c>
      <c r="P138" s="49">
        <v>449</v>
      </c>
      <c r="Q138" s="49">
        <v>466</v>
      </c>
      <c r="R138" s="49">
        <v>482</v>
      </c>
      <c r="S138" s="49">
        <v>448</v>
      </c>
      <c r="T138" s="49">
        <v>378</v>
      </c>
      <c r="U138" s="49">
        <v>396</v>
      </c>
      <c r="V138" s="49">
        <v>402</v>
      </c>
      <c r="W138" s="49">
        <v>446</v>
      </c>
      <c r="X138" s="49">
        <v>388</v>
      </c>
      <c r="Y138" s="49">
        <v>397</v>
      </c>
      <c r="Z138" s="49">
        <v>1931</v>
      </c>
      <c r="AA138" s="49">
        <v>2057</v>
      </c>
      <c r="AB138" s="49">
        <v>1716</v>
      </c>
      <c r="AC138" s="49">
        <v>1750</v>
      </c>
      <c r="AD138" s="49">
        <v>1810</v>
      </c>
      <c r="AE138" s="49">
        <v>1684</v>
      </c>
      <c r="AF138" s="49">
        <v>1561</v>
      </c>
      <c r="AG138" s="49">
        <v>1397</v>
      </c>
      <c r="AH138" s="49">
        <v>1105</v>
      </c>
      <c r="AI138" s="49">
        <v>897</v>
      </c>
      <c r="AJ138" s="49">
        <v>632</v>
      </c>
      <c r="AK138" s="49">
        <v>486</v>
      </c>
      <c r="AL138" s="155">
        <v>323</v>
      </c>
      <c r="AM138" s="155">
        <v>296</v>
      </c>
      <c r="AN138" s="142">
        <v>12</v>
      </c>
      <c r="AO138" s="142">
        <v>132</v>
      </c>
      <c r="AP138" s="142">
        <v>155</v>
      </c>
      <c r="AQ138" s="62">
        <v>305</v>
      </c>
      <c r="AR138" s="62">
        <v>13046</v>
      </c>
      <c r="AS138" s="62">
        <v>1031</v>
      </c>
      <c r="AT138" s="62">
        <v>997</v>
      </c>
      <c r="AU138" s="62">
        <v>5517</v>
      </c>
      <c r="AV138" s="62">
        <v>461</v>
      </c>
      <c r="AW138" s="355">
        <f>E138-SUM(F138:AM138)</f>
        <v>0</v>
      </c>
      <c r="AX138" s="52">
        <f t="shared" si="112"/>
        <v>25772</v>
      </c>
      <c r="AY138" s="210">
        <f t="shared" si="113"/>
        <v>4790</v>
      </c>
      <c r="AZ138" s="210">
        <f t="shared" si="114"/>
        <v>2552</v>
      </c>
      <c r="BA138" s="210">
        <f t="shared" si="115"/>
        <v>4773</v>
      </c>
      <c r="BB138" s="210">
        <f t="shared" si="116"/>
        <v>9918</v>
      </c>
      <c r="BC138" s="403">
        <f t="shared" si="117"/>
        <v>3739</v>
      </c>
    </row>
    <row r="139" spans="1:55" ht="15.6">
      <c r="A139" s="160" t="s">
        <v>163</v>
      </c>
      <c r="B139" s="76" t="s">
        <v>182</v>
      </c>
      <c r="C139" s="161" t="s">
        <v>183</v>
      </c>
      <c r="D139" s="336">
        <v>0.55000000000000004</v>
      </c>
      <c r="E139" s="304">
        <f>ROUND($E$138*D139,0)</f>
        <v>14175</v>
      </c>
      <c r="F139" s="79">
        <f t="shared" ref="F139" si="212">ROUND($E$139*F137/100,0)</f>
        <v>145</v>
      </c>
      <c r="G139" s="79">
        <f t="shared" ref="G139:AV139" si="213">ROUND($E$139*G137/100,0)</f>
        <v>174</v>
      </c>
      <c r="H139" s="79">
        <f t="shared" si="213"/>
        <v>200</v>
      </c>
      <c r="I139" s="79">
        <f t="shared" si="213"/>
        <v>200</v>
      </c>
      <c r="J139" s="79">
        <f t="shared" si="213"/>
        <v>224</v>
      </c>
      <c r="K139" s="79">
        <f t="shared" si="213"/>
        <v>229</v>
      </c>
      <c r="L139" s="79">
        <f t="shared" si="213"/>
        <v>240</v>
      </c>
      <c r="M139" s="79">
        <f t="shared" si="213"/>
        <v>245</v>
      </c>
      <c r="N139" s="79">
        <f t="shared" si="213"/>
        <v>232</v>
      </c>
      <c r="O139" s="79">
        <f t="shared" si="213"/>
        <v>243</v>
      </c>
      <c r="P139" s="79">
        <f t="shared" si="213"/>
        <v>247</v>
      </c>
      <c r="Q139" s="79">
        <f t="shared" si="213"/>
        <v>256</v>
      </c>
      <c r="R139" s="79">
        <f t="shared" si="213"/>
        <v>265</v>
      </c>
      <c r="S139" s="79">
        <f t="shared" si="213"/>
        <v>246</v>
      </c>
      <c r="T139" s="79">
        <f t="shared" si="213"/>
        <v>208</v>
      </c>
      <c r="U139" s="79">
        <f t="shared" si="213"/>
        <v>218</v>
      </c>
      <c r="V139" s="79">
        <f t="shared" si="213"/>
        <v>221</v>
      </c>
      <c r="W139" s="79">
        <f>ROUND($E$139*W137/100,0)+1</f>
        <v>246</v>
      </c>
      <c r="X139" s="79">
        <f t="shared" si="213"/>
        <v>213</v>
      </c>
      <c r="Y139" s="79">
        <f t="shared" si="213"/>
        <v>218</v>
      </c>
      <c r="Z139" s="79">
        <f t="shared" si="213"/>
        <v>1062</v>
      </c>
      <c r="AA139" s="79">
        <f>ROUND($E$139*AA137/100,0)+1</f>
        <v>1132</v>
      </c>
      <c r="AB139" s="79">
        <f t="shared" si="213"/>
        <v>944</v>
      </c>
      <c r="AC139" s="79">
        <f t="shared" si="213"/>
        <v>963</v>
      </c>
      <c r="AD139" s="79">
        <f>ROUND($E$139*AD137/100,0)-1</f>
        <v>995</v>
      </c>
      <c r="AE139" s="79">
        <f t="shared" si="213"/>
        <v>926</v>
      </c>
      <c r="AF139" s="79">
        <f t="shared" si="213"/>
        <v>859</v>
      </c>
      <c r="AG139" s="79">
        <f t="shared" si="213"/>
        <v>768</v>
      </c>
      <c r="AH139" s="79">
        <f t="shared" si="213"/>
        <v>608</v>
      </c>
      <c r="AI139" s="79">
        <f t="shared" si="213"/>
        <v>493</v>
      </c>
      <c r="AJ139" s="79">
        <f>ROUND($E$139*AJ137/100,0)-1</f>
        <v>347</v>
      </c>
      <c r="AK139" s="79">
        <f t="shared" si="213"/>
        <v>267</v>
      </c>
      <c r="AL139" s="79">
        <f t="shared" si="213"/>
        <v>178</v>
      </c>
      <c r="AM139" s="79">
        <f>ROUND($E$139*AM137/100,0)</f>
        <v>163</v>
      </c>
      <c r="AN139" s="79">
        <f t="shared" si="213"/>
        <v>7</v>
      </c>
      <c r="AO139" s="79">
        <f t="shared" si="213"/>
        <v>73</v>
      </c>
      <c r="AP139" s="79">
        <f t="shared" si="213"/>
        <v>85</v>
      </c>
      <c r="AQ139" s="79">
        <f t="shared" si="213"/>
        <v>168</v>
      </c>
      <c r="AR139" s="79">
        <f t="shared" si="213"/>
        <v>7176</v>
      </c>
      <c r="AS139" s="79">
        <f t="shared" si="213"/>
        <v>567</v>
      </c>
      <c r="AT139" s="79">
        <f t="shared" si="213"/>
        <v>548</v>
      </c>
      <c r="AU139" s="79">
        <f t="shared" si="213"/>
        <v>3034</v>
      </c>
      <c r="AV139" s="79">
        <f t="shared" si="213"/>
        <v>254</v>
      </c>
      <c r="AW139" s="355">
        <f>E139-SUM(F139:AM139)</f>
        <v>0</v>
      </c>
      <c r="AX139" s="401">
        <f t="shared" si="112"/>
        <v>14175</v>
      </c>
      <c r="AY139" s="400">
        <f t="shared" si="113"/>
        <v>2635</v>
      </c>
      <c r="AZ139" s="400">
        <f t="shared" si="114"/>
        <v>1404</v>
      </c>
      <c r="BA139" s="400">
        <f t="shared" si="115"/>
        <v>2625</v>
      </c>
      <c r="BB139" s="400">
        <f t="shared" si="116"/>
        <v>5455</v>
      </c>
      <c r="BC139" s="402">
        <f t="shared" si="117"/>
        <v>2056</v>
      </c>
    </row>
    <row r="140" spans="1:55" ht="15.6">
      <c r="A140" s="160" t="s">
        <v>176</v>
      </c>
      <c r="B140" s="76" t="s">
        <v>184</v>
      </c>
      <c r="C140" s="161" t="s">
        <v>185</v>
      </c>
      <c r="D140" s="342">
        <v>0.18</v>
      </c>
      <c r="E140" s="305">
        <f>ROUND($E$138*D140,0)</f>
        <v>4639</v>
      </c>
      <c r="F140" s="79">
        <f t="shared" ref="F140:AV140" si="214">ROUND($E$140*F137/100,0)</f>
        <v>48</v>
      </c>
      <c r="G140" s="79">
        <f t="shared" si="214"/>
        <v>57</v>
      </c>
      <c r="H140" s="79">
        <f t="shared" si="214"/>
        <v>65</v>
      </c>
      <c r="I140" s="79">
        <f t="shared" si="214"/>
        <v>65</v>
      </c>
      <c r="J140" s="79">
        <f>ROUND($E$140*J137/100,0)+1</f>
        <v>74</v>
      </c>
      <c r="K140" s="79">
        <f t="shared" si="214"/>
        <v>75</v>
      </c>
      <c r="L140" s="79">
        <f t="shared" si="214"/>
        <v>78</v>
      </c>
      <c r="M140" s="79">
        <f t="shared" si="214"/>
        <v>80</v>
      </c>
      <c r="N140" s="79">
        <f t="shared" si="214"/>
        <v>76</v>
      </c>
      <c r="O140" s="79">
        <f t="shared" si="214"/>
        <v>80</v>
      </c>
      <c r="P140" s="79">
        <f t="shared" si="214"/>
        <v>81</v>
      </c>
      <c r="Q140" s="79">
        <f t="shared" si="214"/>
        <v>84</v>
      </c>
      <c r="R140" s="79">
        <f t="shared" si="214"/>
        <v>87</v>
      </c>
      <c r="S140" s="79">
        <f t="shared" si="214"/>
        <v>81</v>
      </c>
      <c r="T140" s="79">
        <f t="shared" si="214"/>
        <v>68</v>
      </c>
      <c r="U140" s="79">
        <f t="shared" si="214"/>
        <v>71</v>
      </c>
      <c r="V140" s="79">
        <f t="shared" si="214"/>
        <v>72</v>
      </c>
      <c r="W140" s="79">
        <f t="shared" si="214"/>
        <v>80</v>
      </c>
      <c r="X140" s="79">
        <f t="shared" si="214"/>
        <v>70</v>
      </c>
      <c r="Y140" s="79">
        <f>ROUND($E$140*Y137/100,0)+1</f>
        <v>72</v>
      </c>
      <c r="Z140" s="79">
        <f t="shared" si="214"/>
        <v>348</v>
      </c>
      <c r="AA140" s="79">
        <f t="shared" si="214"/>
        <v>370</v>
      </c>
      <c r="AB140" s="79">
        <f t="shared" si="214"/>
        <v>309</v>
      </c>
      <c r="AC140" s="79">
        <f t="shared" si="214"/>
        <v>315</v>
      </c>
      <c r="AD140" s="79">
        <f t="shared" si="214"/>
        <v>326</v>
      </c>
      <c r="AE140" s="79">
        <f t="shared" si="214"/>
        <v>303</v>
      </c>
      <c r="AF140" s="79">
        <f t="shared" si="214"/>
        <v>281</v>
      </c>
      <c r="AG140" s="79">
        <f t="shared" si="214"/>
        <v>251</v>
      </c>
      <c r="AH140" s="79">
        <f t="shared" si="214"/>
        <v>199</v>
      </c>
      <c r="AI140" s="79">
        <f t="shared" si="214"/>
        <v>161</v>
      </c>
      <c r="AJ140" s="79">
        <f t="shared" si="214"/>
        <v>114</v>
      </c>
      <c r="AK140" s="79">
        <f t="shared" si="214"/>
        <v>87</v>
      </c>
      <c r="AL140" s="79">
        <f t="shared" si="214"/>
        <v>58</v>
      </c>
      <c r="AM140" s="79">
        <f t="shared" si="214"/>
        <v>53</v>
      </c>
      <c r="AN140" s="79">
        <f t="shared" si="214"/>
        <v>2</v>
      </c>
      <c r="AO140" s="79">
        <f t="shared" si="214"/>
        <v>24</v>
      </c>
      <c r="AP140" s="79">
        <f t="shared" si="214"/>
        <v>28</v>
      </c>
      <c r="AQ140" s="79">
        <f t="shared" si="214"/>
        <v>55</v>
      </c>
      <c r="AR140" s="79">
        <f t="shared" si="214"/>
        <v>2348</v>
      </c>
      <c r="AS140" s="79">
        <f t="shared" si="214"/>
        <v>186</v>
      </c>
      <c r="AT140" s="79">
        <f t="shared" si="214"/>
        <v>179</v>
      </c>
      <c r="AU140" s="79">
        <f t="shared" si="214"/>
        <v>993</v>
      </c>
      <c r="AV140" s="79">
        <f t="shared" si="214"/>
        <v>83</v>
      </c>
      <c r="AW140" s="355">
        <f>E140-SUM(F140:AM140)</f>
        <v>0</v>
      </c>
      <c r="AX140" s="401">
        <f t="shared" si="112"/>
        <v>4639</v>
      </c>
      <c r="AY140" s="400">
        <f t="shared" si="113"/>
        <v>863</v>
      </c>
      <c r="AZ140" s="400">
        <f t="shared" si="114"/>
        <v>459</v>
      </c>
      <c r="BA140" s="400">
        <f t="shared" si="115"/>
        <v>860</v>
      </c>
      <c r="BB140" s="400">
        <f t="shared" si="116"/>
        <v>1785</v>
      </c>
      <c r="BC140" s="402">
        <f t="shared" si="117"/>
        <v>672</v>
      </c>
    </row>
    <row r="141" spans="1:55" ht="16.2" thickBot="1">
      <c r="A141" s="162"/>
      <c r="B141" s="3"/>
      <c r="C141" s="163" t="s">
        <v>186</v>
      </c>
      <c r="D141" s="343">
        <v>0.27</v>
      </c>
      <c r="E141" s="306">
        <f>ROUND($E$138*D141,0)</f>
        <v>6958</v>
      </c>
      <c r="F141" s="108">
        <f t="shared" ref="F141" si="215">ROUND($E$141*F137/100,0)</f>
        <v>71</v>
      </c>
      <c r="G141" s="108">
        <f t="shared" ref="G141:AV141" si="216">ROUND($E$141*G137/100,0)</f>
        <v>85</v>
      </c>
      <c r="H141" s="108">
        <f t="shared" si="216"/>
        <v>98</v>
      </c>
      <c r="I141" s="108">
        <f t="shared" si="216"/>
        <v>98</v>
      </c>
      <c r="J141" s="108">
        <f t="shared" si="216"/>
        <v>110</v>
      </c>
      <c r="K141" s="108">
        <f t="shared" si="216"/>
        <v>112</v>
      </c>
      <c r="L141" s="108">
        <f t="shared" si="216"/>
        <v>118</v>
      </c>
      <c r="M141" s="108">
        <f t="shared" si="216"/>
        <v>120</v>
      </c>
      <c r="N141" s="108">
        <f t="shared" si="216"/>
        <v>114</v>
      </c>
      <c r="O141" s="108">
        <f t="shared" si="216"/>
        <v>119</v>
      </c>
      <c r="P141" s="108">
        <f t="shared" si="216"/>
        <v>121</v>
      </c>
      <c r="Q141" s="108">
        <f t="shared" si="216"/>
        <v>126</v>
      </c>
      <c r="R141" s="108">
        <f t="shared" si="216"/>
        <v>130</v>
      </c>
      <c r="S141" s="108">
        <f t="shared" si="216"/>
        <v>121</v>
      </c>
      <c r="T141" s="108">
        <f t="shared" si="216"/>
        <v>102</v>
      </c>
      <c r="U141" s="108">
        <f t="shared" si="216"/>
        <v>107</v>
      </c>
      <c r="V141" s="108">
        <f t="shared" si="216"/>
        <v>109</v>
      </c>
      <c r="W141" s="108">
        <f t="shared" si="216"/>
        <v>120</v>
      </c>
      <c r="X141" s="108">
        <f t="shared" si="216"/>
        <v>105</v>
      </c>
      <c r="Y141" s="108">
        <f t="shared" si="216"/>
        <v>107</v>
      </c>
      <c r="Z141" s="108">
        <f t="shared" si="216"/>
        <v>521</v>
      </c>
      <c r="AA141" s="108">
        <f t="shared" si="216"/>
        <v>555</v>
      </c>
      <c r="AB141" s="108">
        <f t="shared" si="216"/>
        <v>463</v>
      </c>
      <c r="AC141" s="108">
        <f t="shared" si="216"/>
        <v>472</v>
      </c>
      <c r="AD141" s="108">
        <f t="shared" si="216"/>
        <v>489</v>
      </c>
      <c r="AE141" s="108">
        <f t="shared" si="216"/>
        <v>455</v>
      </c>
      <c r="AF141" s="108">
        <f t="shared" si="216"/>
        <v>421</v>
      </c>
      <c r="AG141" s="108">
        <f>ROUND($E$141*AG137/100,0)+1</f>
        <v>378</v>
      </c>
      <c r="AH141" s="108">
        <f t="shared" si="216"/>
        <v>298</v>
      </c>
      <c r="AI141" s="108">
        <f>ROUND($E$141*AI137/100,0)+1</f>
        <v>243</v>
      </c>
      <c r="AJ141" s="108">
        <f t="shared" si="216"/>
        <v>171</v>
      </c>
      <c r="AK141" s="108">
        <f>ROUND($E$141*AK137/100,0)+1</f>
        <v>132</v>
      </c>
      <c r="AL141" s="108">
        <f t="shared" si="216"/>
        <v>87</v>
      </c>
      <c r="AM141" s="108">
        <f t="shared" si="216"/>
        <v>80</v>
      </c>
      <c r="AN141" s="108">
        <f t="shared" si="216"/>
        <v>3</v>
      </c>
      <c r="AO141" s="108">
        <f t="shared" si="216"/>
        <v>36</v>
      </c>
      <c r="AP141" s="108">
        <f t="shared" si="216"/>
        <v>42</v>
      </c>
      <c r="AQ141" s="108">
        <f t="shared" si="216"/>
        <v>82</v>
      </c>
      <c r="AR141" s="108">
        <f t="shared" si="216"/>
        <v>3522</v>
      </c>
      <c r="AS141" s="108">
        <f t="shared" si="216"/>
        <v>278</v>
      </c>
      <c r="AT141" s="108">
        <f t="shared" si="216"/>
        <v>269</v>
      </c>
      <c r="AU141" s="108">
        <f t="shared" si="216"/>
        <v>1489</v>
      </c>
      <c r="AV141" s="108">
        <f t="shared" si="216"/>
        <v>124</v>
      </c>
      <c r="AW141" s="355">
        <f>E141-SUM(F141:AM141)</f>
        <v>0</v>
      </c>
      <c r="AX141" s="52">
        <f t="shared" ref="AX141" si="217">E141</f>
        <v>6958</v>
      </c>
      <c r="AY141" s="210">
        <f t="shared" ref="AY141" si="218">SUM(F141:Q141)</f>
        <v>1292</v>
      </c>
      <c r="AZ141" s="210">
        <f t="shared" ref="AZ141" si="219">SUM(R141:W141)</f>
        <v>689</v>
      </c>
      <c r="BA141" s="210">
        <f t="shared" ref="BA141" si="220">SUM(X141:AA141)</f>
        <v>1288</v>
      </c>
      <c r="BB141" s="210">
        <f t="shared" ref="BB141" si="221">SUM(AB141:AG141)</f>
        <v>2678</v>
      </c>
      <c r="BC141" s="403">
        <f t="shared" ref="BC141" si="222">SUM(AH141:AM141)</f>
        <v>1011</v>
      </c>
    </row>
    <row r="142" spans="1:55" ht="16.2" hidden="1" thickBot="1">
      <c r="A142" s="164"/>
      <c r="B142" s="3"/>
      <c r="C142" s="164"/>
      <c r="D142" s="165">
        <f t="shared" ref="D142:AW142" si="223">SUM(D139:D141)</f>
        <v>1</v>
      </c>
      <c r="E142" s="307">
        <f t="shared" si="223"/>
        <v>25772</v>
      </c>
      <c r="F142" s="166">
        <f t="shared" si="223"/>
        <v>264</v>
      </c>
      <c r="G142" s="167">
        <f t="shared" si="223"/>
        <v>316</v>
      </c>
      <c r="H142" s="167">
        <f t="shared" si="223"/>
        <v>363</v>
      </c>
      <c r="I142" s="167">
        <f t="shared" si="223"/>
        <v>363</v>
      </c>
      <c r="J142" s="167">
        <f t="shared" si="223"/>
        <v>408</v>
      </c>
      <c r="K142" s="166">
        <f t="shared" si="223"/>
        <v>416</v>
      </c>
      <c r="L142" s="166">
        <f t="shared" ref="L142:Y142" si="224">SUM(L139:L141)</f>
        <v>436</v>
      </c>
      <c r="M142" s="166">
        <f t="shared" si="224"/>
        <v>445</v>
      </c>
      <c r="N142" s="166">
        <f t="shared" si="224"/>
        <v>422</v>
      </c>
      <c r="O142" s="166">
        <f t="shared" si="224"/>
        <v>442</v>
      </c>
      <c r="P142" s="166">
        <f t="shared" si="224"/>
        <v>449</v>
      </c>
      <c r="Q142" s="166">
        <f t="shared" si="224"/>
        <v>466</v>
      </c>
      <c r="R142" s="166">
        <f t="shared" si="224"/>
        <v>482</v>
      </c>
      <c r="S142" s="166">
        <f t="shared" si="224"/>
        <v>448</v>
      </c>
      <c r="T142" s="166">
        <f t="shared" si="224"/>
        <v>378</v>
      </c>
      <c r="U142" s="166">
        <f t="shared" si="224"/>
        <v>396</v>
      </c>
      <c r="V142" s="166">
        <f t="shared" si="224"/>
        <v>402</v>
      </c>
      <c r="W142" s="166">
        <f t="shared" si="224"/>
        <v>446</v>
      </c>
      <c r="X142" s="166">
        <f t="shared" si="224"/>
        <v>388</v>
      </c>
      <c r="Y142" s="166">
        <f t="shared" si="224"/>
        <v>397</v>
      </c>
      <c r="Z142" s="167">
        <f t="shared" si="223"/>
        <v>1931</v>
      </c>
      <c r="AA142" s="167">
        <f t="shared" si="223"/>
        <v>2057</v>
      </c>
      <c r="AB142" s="167">
        <f t="shared" si="223"/>
        <v>1716</v>
      </c>
      <c r="AC142" s="167">
        <f t="shared" si="223"/>
        <v>1750</v>
      </c>
      <c r="AD142" s="167">
        <f t="shared" si="223"/>
        <v>1810</v>
      </c>
      <c r="AE142" s="167">
        <f t="shared" si="223"/>
        <v>1684</v>
      </c>
      <c r="AF142" s="167">
        <f t="shared" si="223"/>
        <v>1561</v>
      </c>
      <c r="AG142" s="167">
        <f t="shared" si="223"/>
        <v>1397</v>
      </c>
      <c r="AH142" s="167">
        <f t="shared" si="223"/>
        <v>1105</v>
      </c>
      <c r="AI142" s="167">
        <f t="shared" si="223"/>
        <v>897</v>
      </c>
      <c r="AJ142" s="167">
        <f t="shared" si="223"/>
        <v>632</v>
      </c>
      <c r="AK142" s="167">
        <f t="shared" si="223"/>
        <v>486</v>
      </c>
      <c r="AL142" s="167">
        <f t="shared" ref="AL142" si="225">SUM(AL139:AL141)</f>
        <v>323</v>
      </c>
      <c r="AM142" s="167">
        <f t="shared" si="223"/>
        <v>296</v>
      </c>
      <c r="AN142" s="167">
        <f t="shared" si="223"/>
        <v>12</v>
      </c>
      <c r="AO142" s="167">
        <f t="shared" si="223"/>
        <v>133</v>
      </c>
      <c r="AP142" s="167">
        <f t="shared" si="223"/>
        <v>155</v>
      </c>
      <c r="AQ142" s="167">
        <f>SUM(AQ139:AQ141)</f>
        <v>305</v>
      </c>
      <c r="AR142" s="93">
        <f t="shared" ref="AR142:AV142" si="226">AR138-SUM(AR139:AR141)</f>
        <v>0</v>
      </c>
      <c r="AS142" s="93">
        <f t="shared" si="226"/>
        <v>0</v>
      </c>
      <c r="AT142" s="93">
        <f t="shared" si="226"/>
        <v>1</v>
      </c>
      <c r="AU142" s="93">
        <f t="shared" si="226"/>
        <v>1</v>
      </c>
      <c r="AV142" s="93">
        <f t="shared" si="226"/>
        <v>0</v>
      </c>
      <c r="AW142" s="356">
        <f t="shared" si="223"/>
        <v>0</v>
      </c>
    </row>
    <row r="143" spans="1:55">
      <c r="A143" s="13"/>
      <c r="B143" s="3"/>
      <c r="C143" s="3"/>
      <c r="D143" s="168"/>
      <c r="E143" s="308"/>
      <c r="F143" s="168"/>
      <c r="G143" s="169"/>
      <c r="H143" s="169"/>
      <c r="I143" s="169"/>
      <c r="J143" s="169"/>
      <c r="K143" s="169"/>
      <c r="L143" s="169"/>
      <c r="M143" s="169"/>
      <c r="N143" s="169"/>
      <c r="O143" s="169"/>
      <c r="P143" s="169"/>
      <c r="Q143" s="169"/>
      <c r="R143" s="169"/>
      <c r="S143" s="169"/>
      <c r="T143" s="169"/>
      <c r="U143" s="169"/>
      <c r="V143" s="169"/>
      <c r="W143" s="169"/>
      <c r="X143" s="169"/>
      <c r="Y143" s="5"/>
      <c r="Z143" s="169"/>
      <c r="AA143" s="169"/>
      <c r="AB143" s="169"/>
      <c r="AC143" s="170"/>
      <c r="AD143" s="170"/>
      <c r="AE143" s="170"/>
      <c r="AF143" s="170"/>
      <c r="AG143" s="170"/>
      <c r="AH143" s="170"/>
      <c r="AI143" s="170"/>
      <c r="AJ143" s="170"/>
      <c r="AK143" s="170"/>
      <c r="AL143" s="170"/>
      <c r="AM143" s="170"/>
      <c r="AN143" s="3"/>
      <c r="AO143" s="3"/>
      <c r="AP143" s="3"/>
      <c r="AQ143" s="3"/>
      <c r="AR143" s="3"/>
      <c r="AS143" s="3"/>
      <c r="AT143" s="3"/>
      <c r="AU143" s="3"/>
      <c r="AV143" s="3"/>
      <c r="AW143" s="354"/>
    </row>
    <row r="144" spans="1:5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54"/>
    </row>
  </sheetData>
  <mergeCells count="15">
    <mergeCell ref="AX5:BC5"/>
    <mergeCell ref="AV5:AV6"/>
    <mergeCell ref="AO5:AO6"/>
    <mergeCell ref="AP5:AP6"/>
    <mergeCell ref="A5:A6"/>
    <mergeCell ref="B5:B6"/>
    <mergeCell ref="C5:C6"/>
    <mergeCell ref="E5:E6"/>
    <mergeCell ref="A4:C4"/>
    <mergeCell ref="AQ5:AQ6"/>
    <mergeCell ref="AN5:AN6"/>
    <mergeCell ref="AR5:AR6"/>
    <mergeCell ref="AS5:AU5"/>
    <mergeCell ref="F5:Y5"/>
    <mergeCell ref="Z5:AM5"/>
  </mergeCells>
  <printOptions horizontalCentered="1" verticalCentered="1"/>
  <pageMargins left="0.31496062992125984" right="0.31496062992125984" top="0.35433070866141736" bottom="0.35433070866141736" header="0.51181102362204722" footer="0.31496062992125984"/>
  <pageSetup paperSize="9" scale="52" firstPageNumber="0" pageOrder="overThenDown" orientation="landscape" r:id="rId1"/>
  <headerFooter>
    <oddFooter>&amp;LPoblacion asignada a  EESS  segun RM 546-2011 - NTS 021-MINSA/DGSP-V03 Categorizacion de EESS del Sector salud</oddFooter>
  </headerFooter>
  <rowBreaks count="2" manualBreakCount="2">
    <brk id="55" max="48" man="1"/>
    <brk id="95" max="48" man="1"/>
  </rowBreaks>
  <colBreaks count="2" manualBreakCount="2">
    <brk id="25" max="141" man="1"/>
    <brk id="48" max="1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69"/>
  <sheetViews>
    <sheetView view="pageBreakPreview" topLeftCell="AE45" zoomScale="80" zoomScaleNormal="80" zoomScaleSheetLayoutView="80" zoomScalePageLayoutView="65" workbookViewId="0">
      <selection activeCell="A9" sqref="A9:BC135"/>
    </sheetView>
  </sheetViews>
  <sheetFormatPr baseColWidth="10" defaultColWidth="9.109375" defaultRowHeight="13.2"/>
  <cols>
    <col min="1" max="1" width="8" style="3" customWidth="1"/>
    <col min="2" max="2" width="10.88671875" style="3" hidden="1" customWidth="1"/>
    <col min="3" max="3" width="28.44140625" style="3" customWidth="1"/>
    <col min="4" max="4" width="9.109375" style="3" hidden="1" customWidth="1"/>
    <col min="5" max="5" width="11.88671875" style="3" customWidth="1"/>
    <col min="6" max="39" width="8.5546875" style="3" customWidth="1"/>
    <col min="40" max="40" width="10" style="3" customWidth="1"/>
    <col min="41" max="41" width="7.5546875" style="3" customWidth="1"/>
    <col min="42" max="42" width="9.44140625" style="3" customWidth="1"/>
    <col min="43" max="43" width="10" style="3" customWidth="1"/>
    <col min="44" max="44" width="12.6640625" style="3" customWidth="1"/>
    <col min="45" max="45" width="9.109375" style="3" bestFit="1" customWidth="1"/>
    <col min="46" max="46" width="10.109375" style="3" bestFit="1" customWidth="1"/>
    <col min="47" max="47" width="9.5546875" style="3" bestFit="1" customWidth="1"/>
    <col min="48" max="48" width="13.5546875" style="3" customWidth="1"/>
    <col min="49" max="49" width="10.33203125" style="3" hidden="1" customWidth="1"/>
    <col min="50" max="50" width="10.88671875" style="3" bestFit="1" customWidth="1"/>
    <col min="51" max="51" width="12.109375" style="3" customWidth="1"/>
    <col min="52" max="52" width="12" style="3" customWidth="1"/>
    <col min="53" max="53" width="11" style="3" customWidth="1"/>
    <col min="54" max="54" width="12" style="3" customWidth="1"/>
    <col min="55" max="55" width="11.44140625" style="3" bestFit="1" customWidth="1"/>
    <col min="56" max="16384" width="9.109375" style="3"/>
  </cols>
  <sheetData>
    <row r="1" spans="1:69" ht="15" customHeight="1">
      <c r="A1" s="706" t="str">
        <f>' CHICLAYO'!A1</f>
        <v>GOBIERNO REGIONAL DE LAMBAYEQUE</v>
      </c>
      <c r="B1" s="706"/>
      <c r="C1" s="706"/>
    </row>
    <row r="2" spans="1:69" ht="15" customHeight="1">
      <c r="A2" s="707" t="str">
        <f>' CHICLAYO'!A2</f>
        <v xml:space="preserve">GERENCIA REGIONAL DE SALUD </v>
      </c>
      <c r="B2" s="707"/>
      <c r="C2" s="707"/>
      <c r="F2" s="709" t="s">
        <v>453</v>
      </c>
      <c r="G2" s="709"/>
      <c r="H2" s="709"/>
      <c r="I2" s="709"/>
      <c r="J2" s="709"/>
      <c r="K2" s="709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10" t="s">
        <v>453</v>
      </c>
      <c r="AG2" s="710"/>
      <c r="AH2" s="710"/>
      <c r="AI2" s="710"/>
      <c r="AJ2" s="710"/>
      <c r="AK2" s="710"/>
      <c r="AL2" s="710"/>
      <c r="AM2" s="710"/>
      <c r="AN2" s="710"/>
      <c r="AO2" s="710"/>
      <c r="AP2" s="710"/>
      <c r="AQ2" s="710"/>
      <c r="AR2" s="710"/>
      <c r="AS2" s="710"/>
      <c r="AT2" s="710"/>
      <c r="AU2" s="710"/>
      <c r="AV2" s="710"/>
    </row>
    <row r="3" spans="1:69" ht="15" customHeight="1">
      <c r="A3" s="707" t="s">
        <v>187</v>
      </c>
      <c r="B3" s="707"/>
      <c r="C3" s="707"/>
      <c r="F3" s="709"/>
      <c r="G3" s="709"/>
      <c r="H3" s="709"/>
      <c r="I3" s="709"/>
      <c r="J3" s="709"/>
      <c r="K3" s="709"/>
      <c r="L3" s="709"/>
      <c r="M3" s="709"/>
      <c r="N3" s="709"/>
      <c r="O3" s="709"/>
      <c r="P3" s="709"/>
      <c r="Q3" s="709"/>
      <c r="R3" s="709"/>
      <c r="S3" s="709"/>
      <c r="T3" s="709"/>
      <c r="U3" s="709"/>
      <c r="V3" s="709"/>
      <c r="W3" s="709"/>
      <c r="X3" s="709"/>
      <c r="Y3" s="709"/>
      <c r="Z3" s="709"/>
      <c r="AA3" s="709"/>
      <c r="AB3" s="709"/>
      <c r="AC3" s="709"/>
      <c r="AD3" s="709"/>
      <c r="AE3" s="709"/>
      <c r="AF3" s="710"/>
      <c r="AG3" s="710"/>
      <c r="AH3" s="710"/>
      <c r="AI3" s="710"/>
      <c r="AJ3" s="710"/>
      <c r="AK3" s="710"/>
      <c r="AL3" s="710"/>
      <c r="AM3" s="710"/>
      <c r="AN3" s="710"/>
      <c r="AO3" s="710"/>
      <c r="AP3" s="710"/>
      <c r="AQ3" s="710"/>
      <c r="AR3" s="710"/>
      <c r="AS3" s="710"/>
      <c r="AT3" s="710"/>
      <c r="AU3" s="710"/>
      <c r="AV3" s="710"/>
    </row>
    <row r="4" spans="1:69" ht="15" customHeight="1" thickBot="1">
      <c r="A4" s="713" t="s">
        <v>19</v>
      </c>
      <c r="B4" s="713"/>
      <c r="C4" s="713"/>
      <c r="F4" s="14" t="s">
        <v>20</v>
      </c>
      <c r="G4" s="5" t="s">
        <v>21</v>
      </c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</row>
    <row r="5" spans="1:69" ht="13.5" customHeight="1" thickBot="1">
      <c r="A5" s="697" t="s">
        <v>22</v>
      </c>
      <c r="B5" s="697" t="s">
        <v>23</v>
      </c>
      <c r="C5" s="711" t="s">
        <v>24</v>
      </c>
      <c r="D5" s="296"/>
      <c r="E5" s="712" t="str">
        <f>' CHICLAYO'!E5:E6</f>
        <v>POBLACION  2023</v>
      </c>
      <c r="F5" s="703" t="s">
        <v>25</v>
      </c>
      <c r="G5" s="704"/>
      <c r="H5" s="704"/>
      <c r="I5" s="704"/>
      <c r="J5" s="704"/>
      <c r="K5" s="704"/>
      <c r="L5" s="704"/>
      <c r="M5" s="704"/>
      <c r="N5" s="704"/>
      <c r="O5" s="704"/>
      <c r="P5" s="704"/>
      <c r="Q5" s="704"/>
      <c r="R5" s="704"/>
      <c r="S5" s="704"/>
      <c r="T5" s="704"/>
      <c r="U5" s="704"/>
      <c r="V5" s="704"/>
      <c r="W5" s="704"/>
      <c r="X5" s="704"/>
      <c r="Y5" s="705"/>
      <c r="Z5" s="691" t="s">
        <v>25</v>
      </c>
      <c r="AA5" s="692"/>
      <c r="AB5" s="692"/>
      <c r="AC5" s="692"/>
      <c r="AD5" s="692"/>
      <c r="AE5" s="692"/>
      <c r="AF5" s="692"/>
      <c r="AG5" s="692"/>
      <c r="AH5" s="692"/>
      <c r="AI5" s="692"/>
      <c r="AJ5" s="692"/>
      <c r="AK5" s="692"/>
      <c r="AL5" s="692"/>
      <c r="AM5" s="692"/>
      <c r="AN5" s="681" t="s">
        <v>467</v>
      </c>
      <c r="AO5" s="681" t="s">
        <v>448</v>
      </c>
      <c r="AP5" s="681" t="s">
        <v>447</v>
      </c>
      <c r="AQ5" s="681" t="s">
        <v>0</v>
      </c>
      <c r="AR5" s="683" t="s">
        <v>26</v>
      </c>
      <c r="AS5" s="685" t="s">
        <v>1</v>
      </c>
      <c r="AT5" s="686"/>
      <c r="AU5" s="687"/>
      <c r="AV5" s="683" t="s">
        <v>27</v>
      </c>
      <c r="AX5" s="700" t="s">
        <v>455</v>
      </c>
      <c r="AY5" s="701"/>
      <c r="AZ5" s="701"/>
      <c r="BA5" s="701"/>
      <c r="BB5" s="701"/>
      <c r="BC5" s="702"/>
    </row>
    <row r="6" spans="1:69" ht="29.4" thickBot="1">
      <c r="A6" s="697"/>
      <c r="B6" s="697"/>
      <c r="C6" s="711"/>
      <c r="D6" s="297"/>
      <c r="E6" s="711"/>
      <c r="F6" s="370" t="s">
        <v>28</v>
      </c>
      <c r="G6" s="371">
        <v>1</v>
      </c>
      <c r="H6" s="371">
        <v>2</v>
      </c>
      <c r="I6" s="371">
        <v>3</v>
      </c>
      <c r="J6" s="371">
        <v>4</v>
      </c>
      <c r="K6" s="371">
        <v>5</v>
      </c>
      <c r="L6" s="371">
        <v>6</v>
      </c>
      <c r="M6" s="371">
        <v>7</v>
      </c>
      <c r="N6" s="371">
        <v>8</v>
      </c>
      <c r="O6" s="371">
        <v>9</v>
      </c>
      <c r="P6" s="371">
        <v>10</v>
      </c>
      <c r="Q6" s="371">
        <v>11</v>
      </c>
      <c r="R6" s="371">
        <v>12</v>
      </c>
      <c r="S6" s="371">
        <v>13</v>
      </c>
      <c r="T6" s="371">
        <v>14</v>
      </c>
      <c r="U6" s="371">
        <v>15</v>
      </c>
      <c r="V6" s="371">
        <v>16</v>
      </c>
      <c r="W6" s="371">
        <v>17</v>
      </c>
      <c r="X6" s="371">
        <v>18</v>
      </c>
      <c r="Y6" s="371">
        <v>19</v>
      </c>
      <c r="Z6" s="19" t="s">
        <v>2</v>
      </c>
      <c r="AA6" s="19" t="s">
        <v>3</v>
      </c>
      <c r="AB6" s="19" t="s">
        <v>4</v>
      </c>
      <c r="AC6" s="19" t="s">
        <v>5</v>
      </c>
      <c r="AD6" s="19" t="s">
        <v>6</v>
      </c>
      <c r="AE6" s="19" t="s">
        <v>7</v>
      </c>
      <c r="AF6" s="19" t="s">
        <v>8</v>
      </c>
      <c r="AG6" s="19" t="s">
        <v>9</v>
      </c>
      <c r="AH6" s="19" t="s">
        <v>10</v>
      </c>
      <c r="AI6" s="19" t="s">
        <v>11</v>
      </c>
      <c r="AJ6" s="19" t="s">
        <v>12</v>
      </c>
      <c r="AK6" s="19" t="s">
        <v>13</v>
      </c>
      <c r="AL6" s="20" t="s">
        <v>451</v>
      </c>
      <c r="AM6" s="433" t="s">
        <v>452</v>
      </c>
      <c r="AN6" s="708"/>
      <c r="AO6" s="708"/>
      <c r="AP6" s="682"/>
      <c r="AQ6" s="682"/>
      <c r="AR6" s="684"/>
      <c r="AS6" s="21" t="s">
        <v>41</v>
      </c>
      <c r="AT6" s="22" t="s">
        <v>14</v>
      </c>
      <c r="AU6" s="23" t="s">
        <v>15</v>
      </c>
      <c r="AV6" s="695"/>
      <c r="AX6" s="373" t="s">
        <v>456</v>
      </c>
      <c r="AY6" s="374" t="s">
        <v>457</v>
      </c>
      <c r="AZ6" s="375" t="s">
        <v>458</v>
      </c>
      <c r="BA6" s="374" t="s">
        <v>459</v>
      </c>
      <c r="BB6" s="374" t="s">
        <v>460</v>
      </c>
      <c r="BC6" s="376" t="s">
        <v>461</v>
      </c>
    </row>
    <row r="7" spans="1:69" ht="13.8" hidden="1">
      <c r="A7" s="172"/>
      <c r="B7" s="25"/>
      <c r="C7" s="26"/>
      <c r="D7" s="28"/>
      <c r="E7" s="291"/>
      <c r="F7" s="173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5"/>
      <c r="AD7" s="175"/>
      <c r="AE7" s="175"/>
      <c r="AF7" s="175"/>
      <c r="AG7" s="175"/>
      <c r="AH7" s="175"/>
      <c r="AI7" s="175"/>
      <c r="AJ7" s="175"/>
      <c r="AK7" s="175"/>
      <c r="AL7" s="352"/>
      <c r="AM7" s="352"/>
      <c r="AN7" s="438"/>
      <c r="AO7" s="33"/>
      <c r="AP7" s="32"/>
      <c r="AQ7" s="32"/>
      <c r="AR7" s="32"/>
      <c r="AS7" s="32"/>
      <c r="AT7" s="32"/>
      <c r="AU7" s="33"/>
      <c r="AV7" s="439"/>
    </row>
    <row r="8" spans="1:69" ht="16.8" hidden="1" thickBot="1">
      <c r="A8" s="176"/>
      <c r="B8" s="35"/>
      <c r="C8" s="36"/>
      <c r="D8" s="177"/>
      <c r="E8" s="201"/>
      <c r="F8" s="178">
        <f t="shared" ref="F8:AW8" si="0">+F9*100/$E$9</f>
        <v>1.4307603144664292</v>
      </c>
      <c r="G8" s="178">
        <f t="shared" si="0"/>
        <v>1.6438554138690253</v>
      </c>
      <c r="H8" s="178">
        <f t="shared" si="0"/>
        <v>1.6385464702160888</v>
      </c>
      <c r="I8" s="178">
        <f t="shared" si="0"/>
        <v>1.689202640904526</v>
      </c>
      <c r="J8" s="178">
        <f t="shared" si="0"/>
        <v>1.7127242107001759</v>
      </c>
      <c r="K8" s="178">
        <f t="shared" si="0"/>
        <v>1.6999679988674254</v>
      </c>
      <c r="L8" s="178">
        <f t="shared" si="0"/>
        <v>1.7700902962832969</v>
      </c>
      <c r="M8" s="178">
        <f t="shared" si="0"/>
        <v>1.8096861676947829</v>
      </c>
      <c r="N8" s="178">
        <f t="shared" si="0"/>
        <v>1.818313201130805</v>
      </c>
      <c r="O8" s="178">
        <f t="shared" si="0"/>
        <v>1.7902937762958615</v>
      </c>
      <c r="P8" s="178">
        <f t="shared" si="0"/>
        <v>1.7807819189176834</v>
      </c>
      <c r="Q8" s="178">
        <f t="shared" si="0"/>
        <v>1.7911786002380177</v>
      </c>
      <c r="R8" s="178">
        <f t="shared" si="0"/>
        <v>1.7866807451987241</v>
      </c>
      <c r="S8" s="178">
        <f t="shared" si="0"/>
        <v>1.7609471155476839</v>
      </c>
      <c r="T8" s="178">
        <f t="shared" si="0"/>
        <v>1.6276336415961634</v>
      </c>
      <c r="U8" s="178">
        <f t="shared" si="0"/>
        <v>1.673423280602742</v>
      </c>
      <c r="V8" s="178">
        <f t="shared" si="0"/>
        <v>1.6998942635389123</v>
      </c>
      <c r="W8" s="178">
        <f t="shared" si="0"/>
        <v>1.6886127582764219</v>
      </c>
      <c r="X8" s="178">
        <f t="shared" si="0"/>
        <v>1.5763875882796221</v>
      </c>
      <c r="Y8" s="178">
        <f t="shared" si="0"/>
        <v>1.5680554961576521</v>
      </c>
      <c r="Z8" s="178">
        <f t="shared" si="0"/>
        <v>7.9079665123632026</v>
      </c>
      <c r="AA8" s="178">
        <f t="shared" si="0"/>
        <v>8.3374010656229682</v>
      </c>
      <c r="AB8" s="178">
        <f t="shared" si="0"/>
        <v>7.4298666422848516</v>
      </c>
      <c r="AC8" s="178">
        <f t="shared" si="0"/>
        <v>6.8029688792672474</v>
      </c>
      <c r="AD8" s="178">
        <f t="shared" si="0"/>
        <v>6.4280247337785967</v>
      </c>
      <c r="AE8" s="178">
        <f t="shared" si="0"/>
        <v>6.0131160402358939</v>
      </c>
      <c r="AF8" s="178">
        <f t="shared" si="0"/>
        <v>5.2889613789096313</v>
      </c>
      <c r="AG8" s="178">
        <f t="shared" si="0"/>
        <v>4.6611787919498715</v>
      </c>
      <c r="AH8" s="178">
        <f t="shared" si="0"/>
        <v>3.9510338430410807</v>
      </c>
      <c r="AI8" s="178">
        <f t="shared" si="0"/>
        <v>3.1310969899764194</v>
      </c>
      <c r="AJ8" s="178">
        <f t="shared" si="0"/>
        <v>2.2414065161384515</v>
      </c>
      <c r="AK8" s="178">
        <f t="shared" si="0"/>
        <v>1.6722435153465338</v>
      </c>
      <c r="AL8" s="178"/>
      <c r="AM8" s="434">
        <f t="shared" si="0"/>
        <v>1.1135509312034637</v>
      </c>
      <c r="AN8" s="440">
        <f t="shared" si="0"/>
        <v>0.94897367796242738</v>
      </c>
      <c r="AO8" s="178">
        <f t="shared" si="0"/>
        <v>0.40340598229467289</v>
      </c>
      <c r="AP8" s="178"/>
      <c r="AQ8" s="178"/>
      <c r="AR8" s="178">
        <f t="shared" si="0"/>
        <v>50.621072672065075</v>
      </c>
      <c r="AS8" s="178">
        <f t="shared" si="0"/>
        <v>4.2722249340437486</v>
      </c>
      <c r="AT8" s="178">
        <f t="shared" si="0"/>
        <v>4.0397374432422311</v>
      </c>
      <c r="AU8" s="178">
        <f t="shared" si="0"/>
        <v>21.709302891457174</v>
      </c>
      <c r="AV8" s="441">
        <f t="shared" si="0"/>
        <v>2.3914579096624249</v>
      </c>
      <c r="AW8" s="179">
        <f t="shared" si="0"/>
        <v>0</v>
      </c>
    </row>
    <row r="9" spans="1:69" ht="16.2">
      <c r="A9" s="180">
        <f>LAMBAYEQUE!A9</f>
        <v>178</v>
      </c>
      <c r="B9" s="40"/>
      <c r="C9" s="181" t="s">
        <v>188</v>
      </c>
      <c r="D9" s="182"/>
      <c r="E9" s="43">
        <f>E12+' CHICLAYO'!E12+LAMBAYEQUE!E12</f>
        <v>1356202</v>
      </c>
      <c r="F9" s="43">
        <f>F12+' CHICLAYO'!F12+LAMBAYEQUE!F12</f>
        <v>19404</v>
      </c>
      <c r="G9" s="43">
        <f>G12+' CHICLAYO'!G12+LAMBAYEQUE!G12</f>
        <v>22294</v>
      </c>
      <c r="H9" s="43">
        <f>H12+' CHICLAYO'!H12+LAMBAYEQUE!H12</f>
        <v>22222</v>
      </c>
      <c r="I9" s="43">
        <f>I12+' CHICLAYO'!I12+LAMBAYEQUE!I12</f>
        <v>22909</v>
      </c>
      <c r="J9" s="43">
        <f>J12+' CHICLAYO'!J12+LAMBAYEQUE!J12</f>
        <v>23228</v>
      </c>
      <c r="K9" s="43">
        <f>K12+' CHICLAYO'!K12+LAMBAYEQUE!K12</f>
        <v>23055</v>
      </c>
      <c r="L9" s="43">
        <f>L12+' CHICLAYO'!L12+LAMBAYEQUE!L12</f>
        <v>24006</v>
      </c>
      <c r="M9" s="43">
        <f>M12+' CHICLAYO'!M12+LAMBAYEQUE!M12</f>
        <v>24543</v>
      </c>
      <c r="N9" s="43">
        <f>N12+' CHICLAYO'!N12+LAMBAYEQUE!N12</f>
        <v>24660</v>
      </c>
      <c r="O9" s="43">
        <f>O12+' CHICLAYO'!O12+LAMBAYEQUE!O12</f>
        <v>24280</v>
      </c>
      <c r="P9" s="43">
        <f>P12+' CHICLAYO'!P12+LAMBAYEQUE!P12</f>
        <v>24151</v>
      </c>
      <c r="Q9" s="43">
        <f>Q12+' CHICLAYO'!Q12+LAMBAYEQUE!Q12</f>
        <v>24292</v>
      </c>
      <c r="R9" s="43">
        <f>R12+' CHICLAYO'!R12+LAMBAYEQUE!R12</f>
        <v>24231</v>
      </c>
      <c r="S9" s="43">
        <f>S12+' CHICLAYO'!S12+LAMBAYEQUE!S12</f>
        <v>23882</v>
      </c>
      <c r="T9" s="43">
        <f>T12+' CHICLAYO'!T12+LAMBAYEQUE!T12</f>
        <v>22074</v>
      </c>
      <c r="U9" s="43">
        <f>U12+' CHICLAYO'!U12+LAMBAYEQUE!U12</f>
        <v>22695</v>
      </c>
      <c r="V9" s="43">
        <f>V12+' CHICLAYO'!V12+LAMBAYEQUE!V12</f>
        <v>23054</v>
      </c>
      <c r="W9" s="43">
        <f>W12+' CHICLAYO'!W12+LAMBAYEQUE!W12</f>
        <v>22901</v>
      </c>
      <c r="X9" s="43">
        <f>X12+' CHICLAYO'!X12+LAMBAYEQUE!X12</f>
        <v>21379</v>
      </c>
      <c r="Y9" s="43">
        <f>Y12+' CHICLAYO'!Y12+LAMBAYEQUE!Y12</f>
        <v>21266</v>
      </c>
      <c r="Z9" s="43">
        <f>Z12+' CHICLAYO'!Z12+LAMBAYEQUE!Z12</f>
        <v>107248</v>
      </c>
      <c r="AA9" s="43">
        <f>AA12+' CHICLAYO'!AA12+LAMBAYEQUE!AA12</f>
        <v>113072</v>
      </c>
      <c r="AB9" s="43">
        <f>AB12+' CHICLAYO'!AB12+LAMBAYEQUE!AB12</f>
        <v>100764</v>
      </c>
      <c r="AC9" s="43">
        <f>AC12+' CHICLAYO'!AC12+LAMBAYEQUE!AC12</f>
        <v>92262</v>
      </c>
      <c r="AD9" s="43">
        <f>AD12+' CHICLAYO'!AD12+LAMBAYEQUE!AD12</f>
        <v>87177</v>
      </c>
      <c r="AE9" s="43">
        <f>AE12+' CHICLAYO'!AE12+LAMBAYEQUE!AE12</f>
        <v>81550</v>
      </c>
      <c r="AF9" s="43">
        <f>AF12+' CHICLAYO'!AF12+LAMBAYEQUE!AF12</f>
        <v>71729</v>
      </c>
      <c r="AG9" s="43">
        <f>AG12+' CHICLAYO'!AG12+LAMBAYEQUE!AG12</f>
        <v>63215</v>
      </c>
      <c r="AH9" s="43">
        <f>AH12+' CHICLAYO'!AH12+LAMBAYEQUE!AH12</f>
        <v>53584</v>
      </c>
      <c r="AI9" s="43">
        <f>AI12+' CHICLAYO'!AI12+LAMBAYEQUE!AI12</f>
        <v>42464</v>
      </c>
      <c r="AJ9" s="43">
        <f>AJ12+' CHICLAYO'!AJ12+LAMBAYEQUE!AJ12</f>
        <v>30398</v>
      </c>
      <c r="AK9" s="43">
        <f>AK12+' CHICLAYO'!AK12+LAMBAYEQUE!AK12</f>
        <v>22679</v>
      </c>
      <c r="AL9" s="43">
        <f>AL12+' CHICLAYO'!AL12+LAMBAYEQUE!AL12</f>
        <v>14432</v>
      </c>
      <c r="AM9" s="182">
        <f>AM12+' CHICLAYO'!AM12+LAMBAYEQUE!AM12</f>
        <v>15102</v>
      </c>
      <c r="AN9" s="442">
        <f>AN12+' CHICLAYO'!AQ12+LAMBAYEQUE!AN12</f>
        <v>12870</v>
      </c>
      <c r="AO9" s="43">
        <f>AO12+' CHICLAYO'!AN12+LAMBAYEQUE!AO12</f>
        <v>5471</v>
      </c>
      <c r="AP9" s="43">
        <f>AP12+' CHICLAYO'!AO12+LAMBAYEQUE!AP12</f>
        <v>10493</v>
      </c>
      <c r="AQ9" s="43">
        <f>AQ12+' CHICLAYO'!AP12+LAMBAYEQUE!AQ12</f>
        <v>16289</v>
      </c>
      <c r="AR9" s="43">
        <f>AR12+' CHICLAYO'!AR12+LAMBAYEQUE!AR12</f>
        <v>686524</v>
      </c>
      <c r="AS9" s="43">
        <f>AS12+' CHICLAYO'!AS12+LAMBAYEQUE!AS12</f>
        <v>57940</v>
      </c>
      <c r="AT9" s="43">
        <f>AT12+' CHICLAYO'!AT12+LAMBAYEQUE!AT12</f>
        <v>54787</v>
      </c>
      <c r="AU9" s="43">
        <f>AU12+' CHICLAYO'!AU12+LAMBAYEQUE!AU12</f>
        <v>294422</v>
      </c>
      <c r="AV9" s="443">
        <f>AV12+' CHICLAYO'!AV12+LAMBAYEQUE!AV12</f>
        <v>32433</v>
      </c>
      <c r="AW9" s="182">
        <f>AW12+' CHICLAYO'!AW12+LAMBAYEQUE!AW12</f>
        <v>0</v>
      </c>
      <c r="AX9" s="50">
        <f t="shared" ref="AX9:AX40" si="1">E9</f>
        <v>1356202</v>
      </c>
      <c r="AY9" s="198">
        <f t="shared" ref="AY9:AY40" si="2">SUM(F9:Q9)</f>
        <v>279044</v>
      </c>
      <c r="AZ9" s="198">
        <f t="shared" ref="AZ9:AZ40" si="3">SUM(R9:W9)</f>
        <v>138837</v>
      </c>
      <c r="BA9" s="198">
        <f t="shared" ref="BA9:BA40" si="4">SUM(X9:AA9)</f>
        <v>262965</v>
      </c>
      <c r="BB9" s="198">
        <f t="shared" ref="BB9:BB40" si="5">SUM(AB9:AG9)</f>
        <v>496697</v>
      </c>
      <c r="BC9" s="198">
        <f t="shared" ref="BC9:BC40" si="6">SUM(AH9:AM9)</f>
        <v>178659</v>
      </c>
    </row>
    <row r="10" spans="1:69" ht="15.6" hidden="1">
      <c r="A10" s="53"/>
      <c r="B10" s="46"/>
      <c r="C10" s="46"/>
      <c r="E10" s="292">
        <f>SUM(F9:AM9)</f>
        <v>1356202</v>
      </c>
      <c r="F10" s="183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353"/>
      <c r="AM10" s="353"/>
      <c r="AN10" s="444"/>
      <c r="AO10" s="186"/>
      <c r="AP10" s="185"/>
      <c r="AQ10" s="185"/>
      <c r="AR10" s="185"/>
      <c r="AS10" s="185"/>
      <c r="AT10" s="185"/>
      <c r="AU10" s="186"/>
      <c r="AV10" s="445"/>
      <c r="AW10" s="44">
        <f t="shared" ref="AW10:AW41" si="7">E10-SUM(F10:AM10)</f>
        <v>1356202</v>
      </c>
      <c r="AX10" s="407">
        <f t="shared" si="1"/>
        <v>1356202</v>
      </c>
      <c r="AY10" s="390">
        <f t="shared" si="2"/>
        <v>0</v>
      </c>
      <c r="AZ10" s="390">
        <f t="shared" si="3"/>
        <v>0</v>
      </c>
      <c r="BA10" s="390">
        <f t="shared" si="4"/>
        <v>0</v>
      </c>
      <c r="BB10" s="390">
        <f t="shared" si="5"/>
        <v>0</v>
      </c>
      <c r="BC10" s="408">
        <f t="shared" si="6"/>
        <v>0</v>
      </c>
    </row>
    <row r="11" spans="1:69" ht="15.6" hidden="1">
      <c r="A11" s="187"/>
      <c r="B11" s="55"/>
      <c r="C11" s="188"/>
      <c r="D11" s="189"/>
      <c r="E11" s="187"/>
      <c r="F11" s="190">
        <f t="shared" ref="F11:AV11" si="8">+F12*100/$E$12</f>
        <v>1.691053663495752</v>
      </c>
      <c r="G11" s="190">
        <f t="shared" si="8"/>
        <v>1.8943794931377533</v>
      </c>
      <c r="H11" s="190">
        <f t="shared" si="8"/>
        <v>1.821763125408467</v>
      </c>
      <c r="I11" s="190">
        <f t="shared" si="8"/>
        <v>1.8680560598358871</v>
      </c>
      <c r="J11" s="190">
        <f t="shared" si="8"/>
        <v>1.9225183356328517</v>
      </c>
      <c r="K11" s="190">
        <f t="shared" si="8"/>
        <v>1.8898409701546728</v>
      </c>
      <c r="L11" s="190">
        <f t="shared" si="8"/>
        <v>1.8635175368528065</v>
      </c>
      <c r="M11" s="190">
        <f t="shared" si="8"/>
        <v>1.8907486747512889</v>
      </c>
      <c r="N11" s="190">
        <f t="shared" si="8"/>
        <v>1.8943794931377533</v>
      </c>
      <c r="O11" s="190">
        <f t="shared" si="8"/>
        <v>1.8435480357272529</v>
      </c>
      <c r="P11" s="190">
        <f t="shared" si="8"/>
        <v>1.9488417689347179</v>
      </c>
      <c r="Q11" s="190">
        <f t="shared" si="8"/>
        <v>1.9433955413550215</v>
      </c>
      <c r="R11" s="190">
        <f t="shared" si="8"/>
        <v>1.9533802919177983</v>
      </c>
      <c r="S11" s="190">
        <f t="shared" si="8"/>
        <v>1.9760729068332001</v>
      </c>
      <c r="T11" s="190">
        <f t="shared" si="8"/>
        <v>1.821763125408467</v>
      </c>
      <c r="U11" s="190">
        <f t="shared" si="8"/>
        <v>1.8480865587103332</v>
      </c>
      <c r="V11" s="190">
        <f t="shared" si="8"/>
        <v>1.9452109505482535</v>
      </c>
      <c r="W11" s="190">
        <f t="shared" si="8"/>
        <v>1.8680560598358871</v>
      </c>
      <c r="X11" s="190">
        <f t="shared" si="8"/>
        <v>1.7137462784111539</v>
      </c>
      <c r="Y11" s="190">
        <f t="shared" si="8"/>
        <v>1.6538377750344928</v>
      </c>
      <c r="Z11" s="191">
        <f t="shared" si="8"/>
        <v>8.0150315881199621</v>
      </c>
      <c r="AA11" s="191">
        <f t="shared" si="8"/>
        <v>7.9433229249872923</v>
      </c>
      <c r="AB11" s="191">
        <f t="shared" si="8"/>
        <v>6.6525669885992302</v>
      </c>
      <c r="AC11" s="191">
        <f t="shared" si="8"/>
        <v>6.2604386028610852</v>
      </c>
      <c r="AD11" s="191">
        <f t="shared" si="8"/>
        <v>5.9599883813811632</v>
      </c>
      <c r="AE11" s="191">
        <f t="shared" si="8"/>
        <v>5.5905526105584196</v>
      </c>
      <c r="AF11" s="191">
        <f t="shared" si="8"/>
        <v>5.0622685353278625</v>
      </c>
      <c r="AG11" s="191">
        <f t="shared" si="8"/>
        <v>4.3742284510928764</v>
      </c>
      <c r="AH11" s="191">
        <f t="shared" si="8"/>
        <v>3.727035073705613</v>
      </c>
      <c r="AI11" s="191">
        <f t="shared" si="8"/>
        <v>2.9754556677075015</v>
      </c>
      <c r="AJ11" s="191">
        <f t="shared" si="8"/>
        <v>2.2810616512962021</v>
      </c>
      <c r="AK11" s="191">
        <f t="shared" si="8"/>
        <v>1.654745479631109</v>
      </c>
      <c r="AL11" s="191">
        <f t="shared" si="8"/>
        <v>1.1083073124682303</v>
      </c>
      <c r="AM11" s="409">
        <f t="shared" si="8"/>
        <v>1.1428000871396413</v>
      </c>
      <c r="AN11" s="446">
        <f t="shared" si="8"/>
        <v>7.4431776922518331E-2</v>
      </c>
      <c r="AO11" s="193">
        <f t="shared" si="8"/>
        <v>0.8850119817006753</v>
      </c>
      <c r="AP11" s="193"/>
      <c r="AQ11" s="193"/>
      <c r="AR11" s="193">
        <f t="shared" si="8"/>
        <v>49.82118219446663</v>
      </c>
      <c r="AS11" s="193">
        <f t="shared" si="8"/>
        <v>4.7200639024036022</v>
      </c>
      <c r="AT11" s="192">
        <f t="shared" si="8"/>
        <v>4.3578897683537869</v>
      </c>
      <c r="AU11" s="193">
        <f t="shared" si="8"/>
        <v>20.199150388497568</v>
      </c>
      <c r="AV11" s="447">
        <f t="shared" si="8"/>
        <v>2.9110086413477596</v>
      </c>
      <c r="AW11" s="44">
        <f t="shared" si="7"/>
        <v>-99.999999999999986</v>
      </c>
      <c r="AX11" s="409">
        <f t="shared" si="1"/>
        <v>0</v>
      </c>
      <c r="AY11" s="192">
        <f t="shared" si="2"/>
        <v>22.472042698424222</v>
      </c>
      <c r="AZ11" s="192">
        <f t="shared" si="3"/>
        <v>11.412569893253938</v>
      </c>
      <c r="BA11" s="192">
        <f t="shared" si="4"/>
        <v>19.3259385665529</v>
      </c>
      <c r="BB11" s="192">
        <f t="shared" si="5"/>
        <v>33.900043569820639</v>
      </c>
      <c r="BC11" s="190">
        <f t="shared" si="6"/>
        <v>12.889405271948297</v>
      </c>
    </row>
    <row r="12" spans="1:69" ht="16.2">
      <c r="A12" s="194">
        <f>+A14+A20+A33+A50+A63+A68</f>
        <v>39</v>
      </c>
      <c r="B12" s="58"/>
      <c r="C12" s="195" t="s">
        <v>189</v>
      </c>
      <c r="D12" s="196"/>
      <c r="E12" s="197">
        <f t="shared" ref="E12:AV12" si="9">+E14+E20+E33+E50+E63+E68</f>
        <v>110168</v>
      </c>
      <c r="F12" s="198">
        <f t="shared" si="9"/>
        <v>1863</v>
      </c>
      <c r="G12" s="50">
        <f t="shared" si="9"/>
        <v>2087</v>
      </c>
      <c r="H12" s="199">
        <f t="shared" si="9"/>
        <v>2007</v>
      </c>
      <c r="I12" s="199">
        <f t="shared" si="9"/>
        <v>2058</v>
      </c>
      <c r="J12" s="199">
        <f t="shared" si="9"/>
        <v>2118</v>
      </c>
      <c r="K12" s="199">
        <f t="shared" si="9"/>
        <v>2082</v>
      </c>
      <c r="L12" s="199">
        <f t="shared" si="9"/>
        <v>2053</v>
      </c>
      <c r="M12" s="199">
        <f t="shared" si="9"/>
        <v>2083</v>
      </c>
      <c r="N12" s="199">
        <f t="shared" si="9"/>
        <v>2087</v>
      </c>
      <c r="O12" s="199">
        <f t="shared" si="9"/>
        <v>2031</v>
      </c>
      <c r="P12" s="199">
        <f t="shared" si="9"/>
        <v>2147</v>
      </c>
      <c r="Q12" s="199">
        <f t="shared" si="9"/>
        <v>2141</v>
      </c>
      <c r="R12" s="199">
        <f t="shared" si="9"/>
        <v>2152</v>
      </c>
      <c r="S12" s="199">
        <f t="shared" si="9"/>
        <v>2177</v>
      </c>
      <c r="T12" s="199">
        <f t="shared" si="9"/>
        <v>2007</v>
      </c>
      <c r="U12" s="199">
        <f t="shared" si="9"/>
        <v>2036</v>
      </c>
      <c r="V12" s="199">
        <f t="shared" si="9"/>
        <v>2143</v>
      </c>
      <c r="W12" s="199">
        <f t="shared" si="9"/>
        <v>2058</v>
      </c>
      <c r="X12" s="199">
        <f t="shared" si="9"/>
        <v>1888</v>
      </c>
      <c r="Y12" s="199">
        <f t="shared" si="9"/>
        <v>1822</v>
      </c>
      <c r="Z12" s="199">
        <f t="shared" si="9"/>
        <v>8830</v>
      </c>
      <c r="AA12" s="199">
        <f t="shared" si="9"/>
        <v>8751</v>
      </c>
      <c r="AB12" s="199">
        <f t="shared" si="9"/>
        <v>7329</v>
      </c>
      <c r="AC12" s="199">
        <f t="shared" si="9"/>
        <v>6897</v>
      </c>
      <c r="AD12" s="199">
        <f t="shared" si="9"/>
        <v>6566</v>
      </c>
      <c r="AE12" s="199">
        <f t="shared" si="9"/>
        <v>6159</v>
      </c>
      <c r="AF12" s="199">
        <f t="shared" si="9"/>
        <v>5577</v>
      </c>
      <c r="AG12" s="199">
        <f t="shared" si="9"/>
        <v>4819</v>
      </c>
      <c r="AH12" s="199">
        <f t="shared" si="9"/>
        <v>4106</v>
      </c>
      <c r="AI12" s="199">
        <f t="shared" si="9"/>
        <v>3278</v>
      </c>
      <c r="AJ12" s="199">
        <f t="shared" si="9"/>
        <v>2513</v>
      </c>
      <c r="AK12" s="199">
        <f t="shared" si="9"/>
        <v>1823</v>
      </c>
      <c r="AL12" s="199">
        <f t="shared" si="9"/>
        <v>1221</v>
      </c>
      <c r="AM12" s="348">
        <f t="shared" si="9"/>
        <v>1259</v>
      </c>
      <c r="AN12" s="448">
        <f t="shared" si="9"/>
        <v>82</v>
      </c>
      <c r="AO12" s="197">
        <f t="shared" si="9"/>
        <v>975</v>
      </c>
      <c r="AP12" s="197">
        <f t="shared" si="9"/>
        <v>983</v>
      </c>
      <c r="AQ12" s="197">
        <f t="shared" si="9"/>
        <v>2078</v>
      </c>
      <c r="AR12" s="197">
        <f t="shared" si="9"/>
        <v>54887</v>
      </c>
      <c r="AS12" s="197">
        <f t="shared" si="9"/>
        <v>5200</v>
      </c>
      <c r="AT12" s="196">
        <f t="shared" si="9"/>
        <v>4801</v>
      </c>
      <c r="AU12" s="197">
        <f t="shared" si="9"/>
        <v>22253</v>
      </c>
      <c r="AV12" s="250">
        <f t="shared" si="9"/>
        <v>3207</v>
      </c>
      <c r="AW12" s="44">
        <f t="shared" si="7"/>
        <v>0</v>
      </c>
      <c r="AX12" s="50">
        <f t="shared" si="1"/>
        <v>110168</v>
      </c>
      <c r="AY12" s="196">
        <f t="shared" si="2"/>
        <v>24757</v>
      </c>
      <c r="AZ12" s="196">
        <f t="shared" si="3"/>
        <v>12573</v>
      </c>
      <c r="BA12" s="196">
        <f t="shared" si="4"/>
        <v>21291</v>
      </c>
      <c r="BB12" s="196">
        <f t="shared" si="5"/>
        <v>37347</v>
      </c>
      <c r="BC12" s="242">
        <f t="shared" si="6"/>
        <v>14200</v>
      </c>
      <c r="BQ12" s="3" t="s">
        <v>190</v>
      </c>
    </row>
    <row r="13" spans="1:69" ht="15.6" hidden="1">
      <c r="A13" s="201"/>
      <c r="B13" s="64"/>
      <c r="C13" s="202"/>
      <c r="D13" s="203"/>
      <c r="E13" s="201"/>
      <c r="F13" s="204">
        <f t="shared" ref="F13:AV13" si="10">+F14*100/$E$14</f>
        <v>1.4644780713003334</v>
      </c>
      <c r="G13" s="204">
        <f t="shared" si="10"/>
        <v>1.4054885868171325</v>
      </c>
      <c r="H13" s="204">
        <f t="shared" si="10"/>
        <v>1.4670428314952553</v>
      </c>
      <c r="I13" s="204">
        <f t="shared" si="10"/>
        <v>1.4285714285714286</v>
      </c>
      <c r="J13" s="204">
        <f t="shared" si="10"/>
        <v>1.6183636829956398</v>
      </c>
      <c r="K13" s="204">
        <f t="shared" si="10"/>
        <v>1.5798922800718134</v>
      </c>
      <c r="L13" s="204">
        <f t="shared" si="10"/>
        <v>1.7594254937163376</v>
      </c>
      <c r="M13" s="204">
        <f t="shared" si="10"/>
        <v>1.7440369325468068</v>
      </c>
      <c r="N13" s="204">
        <f t="shared" si="10"/>
        <v>1.7389074121569634</v>
      </c>
      <c r="O13" s="204">
        <f t="shared" si="10"/>
        <v>1.7363426519620415</v>
      </c>
      <c r="P13" s="204">
        <f t="shared" si="10"/>
        <v>1.7927673762503207</v>
      </c>
      <c r="Q13" s="204">
        <f t="shared" si="10"/>
        <v>1.8055911772249296</v>
      </c>
      <c r="R13" s="204">
        <f t="shared" si="10"/>
        <v>1.6183636829956398</v>
      </c>
      <c r="S13" s="204">
        <f t="shared" si="10"/>
        <v>1.8055911772249296</v>
      </c>
      <c r="T13" s="204">
        <f t="shared" si="10"/>
        <v>1.6440112849448576</v>
      </c>
      <c r="U13" s="204">
        <f t="shared" si="10"/>
        <v>1.638881764555014</v>
      </c>
      <c r="V13" s="204">
        <f t="shared" si="10"/>
        <v>1.7004360092331368</v>
      </c>
      <c r="W13" s="204">
        <f t="shared" si="10"/>
        <v>1.6542703257245448</v>
      </c>
      <c r="X13" s="204">
        <f t="shared" si="10"/>
        <v>1.5568094383175173</v>
      </c>
      <c r="Y13" s="204">
        <f t="shared" si="10"/>
        <v>1.4952551936393947</v>
      </c>
      <c r="Z13" s="204">
        <f t="shared" si="10"/>
        <v>7.6737625032059507</v>
      </c>
      <c r="AA13" s="204">
        <f t="shared" si="10"/>
        <v>8.0148756091305469</v>
      </c>
      <c r="AB13" s="204">
        <f t="shared" si="10"/>
        <v>7.0223134136958194</v>
      </c>
      <c r="AC13" s="204">
        <f t="shared" si="10"/>
        <v>6.3170043600923318</v>
      </c>
      <c r="AD13" s="204">
        <f t="shared" si="10"/>
        <v>6.1502949474224158</v>
      </c>
      <c r="AE13" s="204">
        <f t="shared" si="10"/>
        <v>5.9451141318286744</v>
      </c>
      <c r="AF13" s="204">
        <f t="shared" si="10"/>
        <v>5.542446781225955</v>
      </c>
      <c r="AG13" s="204">
        <f t="shared" si="10"/>
        <v>5.0423185432162096</v>
      </c>
      <c r="AH13" s="204">
        <f t="shared" si="10"/>
        <v>4.457553218774045</v>
      </c>
      <c r="AI13" s="204">
        <f t="shared" si="10"/>
        <v>3.608617594254937</v>
      </c>
      <c r="AJ13" s="204">
        <f t="shared" si="10"/>
        <v>2.7930238522698128</v>
      </c>
      <c r="AK13" s="204">
        <f t="shared" si="10"/>
        <v>1.9902539112592972</v>
      </c>
      <c r="AL13" s="204">
        <f t="shared" si="10"/>
        <v>1.3208515003847141</v>
      </c>
      <c r="AM13" s="206">
        <f t="shared" si="10"/>
        <v>1.4670428314952553</v>
      </c>
      <c r="AN13" s="449">
        <f t="shared" si="10"/>
        <v>7.1813285457809697E-2</v>
      </c>
      <c r="AO13" s="207">
        <f t="shared" si="10"/>
        <v>0.72326237496794055</v>
      </c>
      <c r="AP13" s="207">
        <f t="shared" si="10"/>
        <v>0.68735573223903568</v>
      </c>
      <c r="AQ13" s="207">
        <f t="shared" si="10"/>
        <v>1.4978199538343164</v>
      </c>
      <c r="AR13" s="207">
        <f t="shared" si="10"/>
        <v>50.779687099256222</v>
      </c>
      <c r="AS13" s="207">
        <f t="shared" si="10"/>
        <v>4.2498076429853811</v>
      </c>
      <c r="AT13" s="206">
        <f t="shared" si="10"/>
        <v>3.8650936137471148</v>
      </c>
      <c r="AU13" s="207">
        <f t="shared" si="10"/>
        <v>21.010515516799178</v>
      </c>
      <c r="AV13" s="205">
        <f t="shared" si="10"/>
        <v>1.8927930238522699</v>
      </c>
      <c r="AW13" s="44">
        <f t="shared" si="7"/>
        <v>-100.00000000000001</v>
      </c>
      <c r="AX13" s="391">
        <f t="shared" si="1"/>
        <v>0</v>
      </c>
      <c r="AY13" s="410">
        <f t="shared" si="2"/>
        <v>19.540907925109003</v>
      </c>
      <c r="AZ13" s="410">
        <f t="shared" si="3"/>
        <v>10.061554244678122</v>
      </c>
      <c r="BA13" s="410">
        <f t="shared" si="4"/>
        <v>18.740702744293408</v>
      </c>
      <c r="BB13" s="410">
        <f t="shared" si="5"/>
        <v>36.019492177481403</v>
      </c>
      <c r="BC13" s="411">
        <f t="shared" si="6"/>
        <v>15.637342908438061</v>
      </c>
    </row>
    <row r="14" spans="1:69" ht="15.6">
      <c r="A14" s="70">
        <f>COUNT(A15:A16)</f>
        <v>2</v>
      </c>
      <c r="B14" s="71"/>
      <c r="C14" s="367" t="s">
        <v>191</v>
      </c>
      <c r="D14" s="331"/>
      <c r="E14" s="259">
        <v>38990</v>
      </c>
      <c r="F14" s="208">
        <v>571</v>
      </c>
      <c r="G14" s="50">
        <v>548</v>
      </c>
      <c r="H14" s="50">
        <v>572</v>
      </c>
      <c r="I14" s="50">
        <v>557</v>
      </c>
      <c r="J14" s="50">
        <v>631</v>
      </c>
      <c r="K14" s="50">
        <v>616</v>
      </c>
      <c r="L14" s="50">
        <v>686</v>
      </c>
      <c r="M14" s="50">
        <v>680</v>
      </c>
      <c r="N14" s="50">
        <v>678</v>
      </c>
      <c r="O14" s="50">
        <v>677</v>
      </c>
      <c r="P14" s="50">
        <v>699</v>
      </c>
      <c r="Q14" s="50">
        <v>704</v>
      </c>
      <c r="R14" s="50">
        <v>631</v>
      </c>
      <c r="S14" s="50">
        <v>704</v>
      </c>
      <c r="T14" s="50">
        <v>641</v>
      </c>
      <c r="U14" s="50">
        <v>639</v>
      </c>
      <c r="V14" s="50">
        <v>663</v>
      </c>
      <c r="W14" s="50">
        <v>645</v>
      </c>
      <c r="X14" s="50">
        <v>607</v>
      </c>
      <c r="Y14" s="50">
        <v>583</v>
      </c>
      <c r="Z14" s="50">
        <v>2992</v>
      </c>
      <c r="AA14" s="50">
        <v>3125</v>
      </c>
      <c r="AB14" s="50">
        <v>2738</v>
      </c>
      <c r="AC14" s="50">
        <v>2463</v>
      </c>
      <c r="AD14" s="50">
        <v>2398</v>
      </c>
      <c r="AE14" s="50">
        <v>2318</v>
      </c>
      <c r="AF14" s="50">
        <v>2161</v>
      </c>
      <c r="AG14" s="50">
        <v>1966</v>
      </c>
      <c r="AH14" s="50">
        <v>1738</v>
      </c>
      <c r="AI14" s="50">
        <v>1407</v>
      </c>
      <c r="AJ14" s="50">
        <v>1089</v>
      </c>
      <c r="AK14" s="50">
        <v>776</v>
      </c>
      <c r="AL14" s="344">
        <v>515</v>
      </c>
      <c r="AM14" s="344">
        <v>572</v>
      </c>
      <c r="AN14" s="372">
        <v>28</v>
      </c>
      <c r="AO14" s="210">
        <v>282</v>
      </c>
      <c r="AP14" s="209">
        <v>268</v>
      </c>
      <c r="AQ14" s="209">
        <v>584</v>
      </c>
      <c r="AR14" s="209">
        <v>19799</v>
      </c>
      <c r="AS14" s="209">
        <v>1657</v>
      </c>
      <c r="AT14" s="209">
        <v>1507</v>
      </c>
      <c r="AU14" s="210">
        <v>8192</v>
      </c>
      <c r="AV14" s="238">
        <v>738</v>
      </c>
      <c r="AW14" s="44">
        <f t="shared" si="7"/>
        <v>0</v>
      </c>
      <c r="AX14" s="50">
        <f t="shared" si="1"/>
        <v>38990</v>
      </c>
      <c r="AY14" s="196">
        <f t="shared" si="2"/>
        <v>7619</v>
      </c>
      <c r="AZ14" s="196">
        <f t="shared" si="3"/>
        <v>3923</v>
      </c>
      <c r="BA14" s="196">
        <f t="shared" si="4"/>
        <v>7307</v>
      </c>
      <c r="BB14" s="196">
        <f t="shared" si="5"/>
        <v>14044</v>
      </c>
      <c r="BC14" s="242">
        <f t="shared" si="6"/>
        <v>6097</v>
      </c>
    </row>
    <row r="15" spans="1:69" ht="15.6">
      <c r="A15" s="211">
        <v>1</v>
      </c>
      <c r="B15" s="76" t="s">
        <v>192</v>
      </c>
      <c r="C15" s="77" t="s">
        <v>193</v>
      </c>
      <c r="D15" s="332">
        <v>0.57999999999999996</v>
      </c>
      <c r="E15" s="293">
        <f>ROUND($E$14*D15,0)</f>
        <v>22614</v>
      </c>
      <c r="F15" s="212">
        <f>ROUND($E$15*F13/100,0)+1</f>
        <v>332</v>
      </c>
      <c r="G15" s="212">
        <f t="shared" ref="G15:AV15" si="11">ROUND($E$15*G13/100,0)</f>
        <v>318</v>
      </c>
      <c r="H15" s="212">
        <f t="shared" si="11"/>
        <v>332</v>
      </c>
      <c r="I15" s="212">
        <f t="shared" si="11"/>
        <v>323</v>
      </c>
      <c r="J15" s="212">
        <f t="shared" si="11"/>
        <v>366</v>
      </c>
      <c r="K15" s="212">
        <f t="shared" si="11"/>
        <v>357</v>
      </c>
      <c r="L15" s="212">
        <f t="shared" si="11"/>
        <v>398</v>
      </c>
      <c r="M15" s="212">
        <f>ROUND($E$15*M13/100,0)+1</f>
        <v>395</v>
      </c>
      <c r="N15" s="212">
        <f t="shared" si="11"/>
        <v>393</v>
      </c>
      <c r="O15" s="212">
        <f>ROUND($E$15*O13/100,0)-1</f>
        <v>392</v>
      </c>
      <c r="P15" s="212">
        <f t="shared" si="11"/>
        <v>405</v>
      </c>
      <c r="Q15" s="212">
        <f t="shared" si="11"/>
        <v>408</v>
      </c>
      <c r="R15" s="212">
        <f t="shared" si="11"/>
        <v>366</v>
      </c>
      <c r="S15" s="212">
        <f t="shared" si="11"/>
        <v>408</v>
      </c>
      <c r="T15" s="212">
        <f t="shared" si="11"/>
        <v>372</v>
      </c>
      <c r="U15" s="212">
        <f t="shared" si="11"/>
        <v>371</v>
      </c>
      <c r="V15" s="212">
        <f t="shared" si="11"/>
        <v>385</v>
      </c>
      <c r="W15" s="212">
        <f t="shared" si="11"/>
        <v>374</v>
      </c>
      <c r="X15" s="212">
        <f t="shared" si="11"/>
        <v>352</v>
      </c>
      <c r="Y15" s="212">
        <f t="shared" si="11"/>
        <v>338</v>
      </c>
      <c r="Z15" s="212">
        <f>ROUND($E$15*Z13/100,0)+1</f>
        <v>1736</v>
      </c>
      <c r="AA15" s="212">
        <f t="shared" si="11"/>
        <v>1812</v>
      </c>
      <c r="AB15" s="212">
        <f t="shared" si="11"/>
        <v>1588</v>
      </c>
      <c r="AC15" s="212">
        <f>ROUND($E$15*AC13/100,0)-1</f>
        <v>1428</v>
      </c>
      <c r="AD15" s="212">
        <f>ROUND($E$15*AD13/100,0)-1</f>
        <v>1390</v>
      </c>
      <c r="AE15" s="212">
        <f>ROUND($E$15*AE13/100,0)+1</f>
        <v>1345</v>
      </c>
      <c r="AF15" s="212">
        <f t="shared" si="11"/>
        <v>1253</v>
      </c>
      <c r="AG15" s="212">
        <f t="shared" si="11"/>
        <v>1140</v>
      </c>
      <c r="AH15" s="212">
        <f t="shared" si="11"/>
        <v>1008</v>
      </c>
      <c r="AI15" s="212">
        <f t="shared" si="11"/>
        <v>816</v>
      </c>
      <c r="AJ15" s="212">
        <f t="shared" si="11"/>
        <v>632</v>
      </c>
      <c r="AK15" s="212">
        <f>ROUND($E$15*AK13/100,0)+1</f>
        <v>451</v>
      </c>
      <c r="AL15" s="212">
        <f t="shared" si="11"/>
        <v>299</v>
      </c>
      <c r="AM15" s="104">
        <f>ROUND($E$15*AM13/100,0)-1</f>
        <v>331</v>
      </c>
      <c r="AN15" s="450">
        <f>ROUND($E$15*AN13/100,0)+1</f>
        <v>17</v>
      </c>
      <c r="AO15" s="212">
        <f>ROUND($E$15*AO13/100,0)-1</f>
        <v>163</v>
      </c>
      <c r="AP15" s="212">
        <f t="shared" si="11"/>
        <v>155</v>
      </c>
      <c r="AQ15" s="212">
        <f t="shared" si="11"/>
        <v>339</v>
      </c>
      <c r="AR15" s="212">
        <f t="shared" si="11"/>
        <v>11483</v>
      </c>
      <c r="AS15" s="212">
        <f t="shared" si="11"/>
        <v>961</v>
      </c>
      <c r="AT15" s="212">
        <f t="shared" si="11"/>
        <v>874</v>
      </c>
      <c r="AU15" s="212">
        <f>ROUND($E$15*AU13/100,0)+1</f>
        <v>4752</v>
      </c>
      <c r="AV15" s="451">
        <f t="shared" si="11"/>
        <v>428</v>
      </c>
      <c r="AW15" s="44">
        <f t="shared" si="7"/>
        <v>0</v>
      </c>
      <c r="AX15" s="418">
        <f t="shared" si="1"/>
        <v>22614</v>
      </c>
      <c r="AY15" s="410">
        <f t="shared" si="2"/>
        <v>4419</v>
      </c>
      <c r="AZ15" s="418">
        <f t="shared" si="3"/>
        <v>2276</v>
      </c>
      <c r="BA15" s="410">
        <f t="shared" si="4"/>
        <v>4238</v>
      </c>
      <c r="BB15" s="418">
        <f t="shared" si="5"/>
        <v>8144</v>
      </c>
      <c r="BC15" s="411">
        <f t="shared" si="6"/>
        <v>3537</v>
      </c>
    </row>
    <row r="16" spans="1:69" ht="15.6">
      <c r="A16" s="211">
        <f>A15+1</f>
        <v>2</v>
      </c>
      <c r="B16" s="76" t="s">
        <v>194</v>
      </c>
      <c r="C16" s="77" t="s">
        <v>195</v>
      </c>
      <c r="D16" s="332">
        <v>0.23</v>
      </c>
      <c r="E16" s="293">
        <f>ROUND($E$14*D16,0)</f>
        <v>8968</v>
      </c>
      <c r="F16" s="212">
        <f>ROUND($E$16*F13/100,0)</f>
        <v>131</v>
      </c>
      <c r="G16" s="212">
        <f t="shared" ref="G16:AV16" si="12">ROUND($E$16*G13/100,0)</f>
        <v>126</v>
      </c>
      <c r="H16" s="212">
        <f t="shared" si="12"/>
        <v>132</v>
      </c>
      <c r="I16" s="212">
        <f t="shared" si="12"/>
        <v>128</v>
      </c>
      <c r="J16" s="212">
        <f t="shared" si="12"/>
        <v>145</v>
      </c>
      <c r="K16" s="212">
        <f t="shared" si="12"/>
        <v>142</v>
      </c>
      <c r="L16" s="212">
        <f t="shared" si="12"/>
        <v>158</v>
      </c>
      <c r="M16" s="212">
        <f t="shared" si="12"/>
        <v>156</v>
      </c>
      <c r="N16" s="212">
        <f t="shared" si="12"/>
        <v>156</v>
      </c>
      <c r="O16" s="212">
        <f t="shared" si="12"/>
        <v>156</v>
      </c>
      <c r="P16" s="212">
        <f t="shared" si="12"/>
        <v>161</v>
      </c>
      <c r="Q16" s="212">
        <f t="shared" si="12"/>
        <v>162</v>
      </c>
      <c r="R16" s="212">
        <f t="shared" si="12"/>
        <v>145</v>
      </c>
      <c r="S16" s="212">
        <f t="shared" si="12"/>
        <v>162</v>
      </c>
      <c r="T16" s="212">
        <f t="shared" si="12"/>
        <v>147</v>
      </c>
      <c r="U16" s="212">
        <f t="shared" si="12"/>
        <v>147</v>
      </c>
      <c r="V16" s="212">
        <f t="shared" si="12"/>
        <v>152</v>
      </c>
      <c r="W16" s="212">
        <f t="shared" si="12"/>
        <v>148</v>
      </c>
      <c r="X16" s="212">
        <f t="shared" si="12"/>
        <v>140</v>
      </c>
      <c r="Y16" s="212">
        <f t="shared" si="12"/>
        <v>134</v>
      </c>
      <c r="Z16" s="212">
        <f t="shared" si="12"/>
        <v>688</v>
      </c>
      <c r="AA16" s="212">
        <f t="shared" si="12"/>
        <v>719</v>
      </c>
      <c r="AB16" s="212">
        <f t="shared" si="12"/>
        <v>630</v>
      </c>
      <c r="AC16" s="212">
        <f t="shared" si="12"/>
        <v>567</v>
      </c>
      <c r="AD16" s="212">
        <f t="shared" si="12"/>
        <v>552</v>
      </c>
      <c r="AE16" s="212">
        <f t="shared" si="12"/>
        <v>533</v>
      </c>
      <c r="AF16" s="212">
        <f t="shared" si="12"/>
        <v>497</v>
      </c>
      <c r="AG16" s="212">
        <f t="shared" si="12"/>
        <v>452</v>
      </c>
      <c r="AH16" s="212">
        <f t="shared" si="12"/>
        <v>400</v>
      </c>
      <c r="AI16" s="212">
        <f t="shared" si="12"/>
        <v>324</v>
      </c>
      <c r="AJ16" s="212">
        <f t="shared" si="12"/>
        <v>250</v>
      </c>
      <c r="AK16" s="212">
        <f t="shared" si="12"/>
        <v>178</v>
      </c>
      <c r="AL16" s="212">
        <f t="shared" si="12"/>
        <v>118</v>
      </c>
      <c r="AM16" s="104">
        <f t="shared" si="12"/>
        <v>132</v>
      </c>
      <c r="AN16" s="450">
        <f t="shared" si="12"/>
        <v>6</v>
      </c>
      <c r="AO16" s="212">
        <f t="shared" si="12"/>
        <v>65</v>
      </c>
      <c r="AP16" s="212">
        <f t="shared" si="12"/>
        <v>62</v>
      </c>
      <c r="AQ16" s="212">
        <f t="shared" si="12"/>
        <v>134</v>
      </c>
      <c r="AR16" s="212">
        <f t="shared" si="12"/>
        <v>4554</v>
      </c>
      <c r="AS16" s="212">
        <f t="shared" si="12"/>
        <v>381</v>
      </c>
      <c r="AT16" s="212">
        <f t="shared" si="12"/>
        <v>347</v>
      </c>
      <c r="AU16" s="212">
        <f t="shared" si="12"/>
        <v>1884</v>
      </c>
      <c r="AV16" s="451">
        <f t="shared" si="12"/>
        <v>170</v>
      </c>
      <c r="AW16" s="44">
        <f t="shared" si="7"/>
        <v>0</v>
      </c>
      <c r="AX16" s="419">
        <f t="shared" si="1"/>
        <v>8968</v>
      </c>
      <c r="AY16" s="410">
        <f t="shared" si="2"/>
        <v>1753</v>
      </c>
      <c r="AZ16" s="419">
        <f t="shared" si="3"/>
        <v>901</v>
      </c>
      <c r="BA16" s="410">
        <f t="shared" si="4"/>
        <v>1681</v>
      </c>
      <c r="BB16" s="419">
        <f t="shared" si="5"/>
        <v>3231</v>
      </c>
      <c r="BC16" s="411">
        <f t="shared" si="6"/>
        <v>1402</v>
      </c>
    </row>
    <row r="17" spans="1:55" ht="15.6">
      <c r="A17" s="211"/>
      <c r="B17" s="80"/>
      <c r="C17" s="77" t="s">
        <v>67</v>
      </c>
      <c r="D17" s="332">
        <v>0.19</v>
      </c>
      <c r="E17" s="293">
        <f>ROUND($E$14*D17,0)</f>
        <v>7408</v>
      </c>
      <c r="F17" s="212">
        <f t="shared" ref="F17" si="13">+ROUND($E$17*F13/100,0)</f>
        <v>108</v>
      </c>
      <c r="G17" s="212">
        <f t="shared" ref="G17:AV17" si="14">+ROUND($E$17*G13/100,0)</f>
        <v>104</v>
      </c>
      <c r="H17" s="212">
        <f>+ROUND($E$17*H13/100,0)-1</f>
        <v>108</v>
      </c>
      <c r="I17" s="212">
        <f t="shared" si="14"/>
        <v>106</v>
      </c>
      <c r="J17" s="212">
        <f t="shared" si="14"/>
        <v>120</v>
      </c>
      <c r="K17" s="212">
        <f t="shared" si="14"/>
        <v>117</v>
      </c>
      <c r="L17" s="212">
        <f t="shared" si="14"/>
        <v>130</v>
      </c>
      <c r="M17" s="212">
        <f t="shared" si="14"/>
        <v>129</v>
      </c>
      <c r="N17" s="212">
        <f t="shared" si="14"/>
        <v>129</v>
      </c>
      <c r="O17" s="212">
        <f t="shared" si="14"/>
        <v>129</v>
      </c>
      <c r="P17" s="212">
        <f t="shared" si="14"/>
        <v>133</v>
      </c>
      <c r="Q17" s="212">
        <f t="shared" si="14"/>
        <v>134</v>
      </c>
      <c r="R17" s="212">
        <f t="shared" si="14"/>
        <v>120</v>
      </c>
      <c r="S17" s="212">
        <f t="shared" si="14"/>
        <v>134</v>
      </c>
      <c r="T17" s="212">
        <f t="shared" si="14"/>
        <v>122</v>
      </c>
      <c r="U17" s="212">
        <f t="shared" si="14"/>
        <v>121</v>
      </c>
      <c r="V17" s="212">
        <f t="shared" si="14"/>
        <v>126</v>
      </c>
      <c r="W17" s="212">
        <f t="shared" si="14"/>
        <v>123</v>
      </c>
      <c r="X17" s="212">
        <f t="shared" si="14"/>
        <v>115</v>
      </c>
      <c r="Y17" s="212">
        <f t="shared" si="14"/>
        <v>111</v>
      </c>
      <c r="Z17" s="212">
        <f t="shared" si="14"/>
        <v>568</v>
      </c>
      <c r="AA17" s="212">
        <f t="shared" si="14"/>
        <v>594</v>
      </c>
      <c r="AB17" s="212">
        <f t="shared" si="14"/>
        <v>520</v>
      </c>
      <c r="AC17" s="212">
        <f t="shared" si="14"/>
        <v>468</v>
      </c>
      <c r="AD17" s="212">
        <f t="shared" si="14"/>
        <v>456</v>
      </c>
      <c r="AE17" s="212">
        <f t="shared" si="14"/>
        <v>440</v>
      </c>
      <c r="AF17" s="212">
        <f t="shared" si="14"/>
        <v>411</v>
      </c>
      <c r="AG17" s="212">
        <f t="shared" si="14"/>
        <v>374</v>
      </c>
      <c r="AH17" s="212">
        <f t="shared" si="14"/>
        <v>330</v>
      </c>
      <c r="AI17" s="212">
        <f t="shared" si="14"/>
        <v>267</v>
      </c>
      <c r="AJ17" s="212">
        <f t="shared" si="14"/>
        <v>207</v>
      </c>
      <c r="AK17" s="212">
        <f t="shared" si="14"/>
        <v>147</v>
      </c>
      <c r="AL17" s="212">
        <f t="shared" si="14"/>
        <v>98</v>
      </c>
      <c r="AM17" s="104">
        <f t="shared" si="14"/>
        <v>109</v>
      </c>
      <c r="AN17" s="450">
        <f t="shared" si="14"/>
        <v>5</v>
      </c>
      <c r="AO17" s="212">
        <f t="shared" si="14"/>
        <v>54</v>
      </c>
      <c r="AP17" s="212">
        <f t="shared" si="14"/>
        <v>51</v>
      </c>
      <c r="AQ17" s="212">
        <f t="shared" si="14"/>
        <v>111</v>
      </c>
      <c r="AR17" s="212">
        <f t="shared" si="14"/>
        <v>3762</v>
      </c>
      <c r="AS17" s="212">
        <f t="shared" si="14"/>
        <v>315</v>
      </c>
      <c r="AT17" s="212">
        <f t="shared" si="14"/>
        <v>286</v>
      </c>
      <c r="AU17" s="212">
        <f t="shared" si="14"/>
        <v>1556</v>
      </c>
      <c r="AV17" s="451">
        <f t="shared" si="14"/>
        <v>140</v>
      </c>
      <c r="AW17" s="44">
        <f t="shared" si="7"/>
        <v>0</v>
      </c>
      <c r="AX17" s="420">
        <f t="shared" si="1"/>
        <v>7408</v>
      </c>
      <c r="AY17" s="410">
        <f t="shared" si="2"/>
        <v>1447</v>
      </c>
      <c r="AZ17" s="420">
        <f t="shared" si="3"/>
        <v>746</v>
      </c>
      <c r="BA17" s="410">
        <f t="shared" si="4"/>
        <v>1388</v>
      </c>
      <c r="BB17" s="420">
        <f t="shared" si="5"/>
        <v>2669</v>
      </c>
      <c r="BC17" s="411">
        <f t="shared" si="6"/>
        <v>1158</v>
      </c>
    </row>
    <row r="18" spans="1:55" s="13" customFormat="1" ht="15.6" hidden="1">
      <c r="A18" s="201"/>
      <c r="B18" s="64"/>
      <c r="C18" s="77"/>
      <c r="D18" s="328">
        <f t="shared" ref="D18:E18" si="15">SUM(D15:D17)</f>
        <v>1</v>
      </c>
      <c r="E18" s="83">
        <f t="shared" si="15"/>
        <v>38990</v>
      </c>
      <c r="F18" s="126">
        <f>F14-SUM(F15:F17)</f>
        <v>0</v>
      </c>
      <c r="G18" s="126">
        <f t="shared" ref="G18:AW18" si="16">G14-SUM(G15:G17)</f>
        <v>0</v>
      </c>
      <c r="H18" s="126">
        <f t="shared" si="16"/>
        <v>0</v>
      </c>
      <c r="I18" s="126">
        <f t="shared" si="16"/>
        <v>0</v>
      </c>
      <c r="J18" s="126">
        <f t="shared" si="16"/>
        <v>0</v>
      </c>
      <c r="K18" s="126">
        <f t="shared" si="16"/>
        <v>0</v>
      </c>
      <c r="L18" s="126">
        <f t="shared" si="16"/>
        <v>0</v>
      </c>
      <c r="M18" s="126">
        <f t="shared" si="16"/>
        <v>0</v>
      </c>
      <c r="N18" s="126">
        <f t="shared" si="16"/>
        <v>0</v>
      </c>
      <c r="O18" s="126">
        <f t="shared" si="16"/>
        <v>0</v>
      </c>
      <c r="P18" s="126">
        <f t="shared" si="16"/>
        <v>0</v>
      </c>
      <c r="Q18" s="126">
        <f t="shared" si="16"/>
        <v>0</v>
      </c>
      <c r="R18" s="126">
        <f t="shared" si="16"/>
        <v>0</v>
      </c>
      <c r="S18" s="126">
        <f t="shared" si="16"/>
        <v>0</v>
      </c>
      <c r="T18" s="126">
        <f t="shared" si="16"/>
        <v>0</v>
      </c>
      <c r="U18" s="126">
        <f t="shared" si="16"/>
        <v>0</v>
      </c>
      <c r="V18" s="126">
        <f t="shared" si="16"/>
        <v>0</v>
      </c>
      <c r="W18" s="126">
        <f t="shared" si="16"/>
        <v>0</v>
      </c>
      <c r="X18" s="126">
        <f t="shared" si="16"/>
        <v>0</v>
      </c>
      <c r="Y18" s="126">
        <f t="shared" si="16"/>
        <v>0</v>
      </c>
      <c r="Z18" s="126">
        <f t="shared" si="16"/>
        <v>0</v>
      </c>
      <c r="AA18" s="126">
        <f t="shared" si="16"/>
        <v>0</v>
      </c>
      <c r="AB18" s="126">
        <f t="shared" si="16"/>
        <v>0</v>
      </c>
      <c r="AC18" s="126">
        <f t="shared" si="16"/>
        <v>0</v>
      </c>
      <c r="AD18" s="126">
        <f t="shared" si="16"/>
        <v>0</v>
      </c>
      <c r="AE18" s="126">
        <f t="shared" si="16"/>
        <v>0</v>
      </c>
      <c r="AF18" s="126">
        <f t="shared" si="16"/>
        <v>0</v>
      </c>
      <c r="AG18" s="126">
        <f t="shared" si="16"/>
        <v>0</v>
      </c>
      <c r="AH18" s="126">
        <f t="shared" si="16"/>
        <v>0</v>
      </c>
      <c r="AI18" s="126">
        <f t="shared" si="16"/>
        <v>0</v>
      </c>
      <c r="AJ18" s="126">
        <f t="shared" si="16"/>
        <v>0</v>
      </c>
      <c r="AK18" s="126">
        <f t="shared" si="16"/>
        <v>0</v>
      </c>
      <c r="AL18" s="126">
        <f t="shared" si="16"/>
        <v>0</v>
      </c>
      <c r="AM18" s="276">
        <f t="shared" si="16"/>
        <v>0</v>
      </c>
      <c r="AN18" s="452">
        <f t="shared" si="16"/>
        <v>0</v>
      </c>
      <c r="AO18" s="126">
        <f t="shared" si="16"/>
        <v>0</v>
      </c>
      <c r="AP18" s="126">
        <f t="shared" si="16"/>
        <v>0</v>
      </c>
      <c r="AQ18" s="126">
        <f t="shared" si="16"/>
        <v>0</v>
      </c>
      <c r="AR18" s="126">
        <f t="shared" si="16"/>
        <v>0</v>
      </c>
      <c r="AS18" s="126">
        <f t="shared" si="16"/>
        <v>0</v>
      </c>
      <c r="AT18" s="126">
        <f t="shared" si="16"/>
        <v>0</v>
      </c>
      <c r="AU18" s="126">
        <f t="shared" si="16"/>
        <v>0</v>
      </c>
      <c r="AV18" s="214">
        <f t="shared" si="16"/>
        <v>0</v>
      </c>
      <c r="AW18" s="276">
        <f t="shared" si="16"/>
        <v>0</v>
      </c>
      <c r="AX18" s="413">
        <f t="shared" si="1"/>
        <v>38990</v>
      </c>
      <c r="AY18" s="414">
        <f t="shared" si="2"/>
        <v>0</v>
      </c>
      <c r="AZ18" s="414">
        <f t="shared" si="3"/>
        <v>0</v>
      </c>
      <c r="BA18" s="414">
        <f t="shared" si="4"/>
        <v>0</v>
      </c>
      <c r="BB18" s="414">
        <f t="shared" si="5"/>
        <v>0</v>
      </c>
      <c r="BC18" s="415">
        <f t="shared" si="6"/>
        <v>0</v>
      </c>
    </row>
    <row r="19" spans="1:55" ht="15.6" hidden="1">
      <c r="A19" s="201"/>
      <c r="B19" s="64"/>
      <c r="C19" s="77"/>
      <c r="D19" s="203"/>
      <c r="E19" s="201"/>
      <c r="F19" s="204">
        <f t="shared" ref="F19:AV19" si="17">+F20*100/$E$20</f>
        <v>2.0292402332827355</v>
      </c>
      <c r="G19" s="204">
        <f t="shared" si="17"/>
        <v>2.7163058240792521</v>
      </c>
      <c r="H19" s="204">
        <f t="shared" si="17"/>
        <v>2.2769034113605495</v>
      </c>
      <c r="I19" s="204">
        <f t="shared" si="17"/>
        <v>2.6763601501957339</v>
      </c>
      <c r="J19" s="204">
        <f t="shared" si="17"/>
        <v>2.4047295677878084</v>
      </c>
      <c r="K19" s="204">
        <f t="shared" si="17"/>
        <v>2.4846209155548453</v>
      </c>
      <c r="L19" s="204">
        <f t="shared" si="17"/>
        <v>2.1730446592634016</v>
      </c>
      <c r="M19" s="204">
        <f t="shared" si="17"/>
        <v>2.1650555244866982</v>
      </c>
      <c r="N19" s="204">
        <f t="shared" si="17"/>
        <v>2.2769034113605495</v>
      </c>
      <c r="O19" s="204">
        <f t="shared" si="17"/>
        <v>2.1650555244866982</v>
      </c>
      <c r="P19" s="204">
        <f t="shared" si="17"/>
        <v>2.5085883198849563</v>
      </c>
      <c r="Q19" s="204">
        <f t="shared" si="17"/>
        <v>2.1650555244866982</v>
      </c>
      <c r="R19" s="204">
        <f t="shared" si="17"/>
        <v>2.2928816809139572</v>
      </c>
      <c r="S19" s="204">
        <f t="shared" si="17"/>
        <v>2.4526643764480305</v>
      </c>
      <c r="T19" s="204">
        <f t="shared" si="17"/>
        <v>2.3647838939042902</v>
      </c>
      <c r="U19" s="204">
        <f t="shared" si="17"/>
        <v>2.2848925461372533</v>
      </c>
      <c r="V19" s="204">
        <f t="shared" si="17"/>
        <v>2.3887512982344012</v>
      </c>
      <c r="W19" s="204">
        <f t="shared" si="17"/>
        <v>2.3887512982344012</v>
      </c>
      <c r="X19" s="204">
        <f t="shared" si="17"/>
        <v>1.965327155069106</v>
      </c>
      <c r="Y19" s="204">
        <f t="shared" si="17"/>
        <v>1.9813054246225135</v>
      </c>
      <c r="Z19" s="204">
        <f t="shared" si="17"/>
        <v>9.3712550930734206</v>
      </c>
      <c r="AA19" s="204">
        <f t="shared" si="17"/>
        <v>7.7894064072860907</v>
      </c>
      <c r="AB19" s="204">
        <f t="shared" si="17"/>
        <v>6.3273947431493172</v>
      </c>
      <c r="AC19" s="204">
        <f t="shared" si="17"/>
        <v>5.8400575217703921</v>
      </c>
      <c r="AD19" s="204">
        <f t="shared" si="17"/>
        <v>4.9852201006630983</v>
      </c>
      <c r="AE19" s="204">
        <f t="shared" si="17"/>
        <v>4.5617959574978029</v>
      </c>
      <c r="AF19" s="204">
        <f t="shared" si="17"/>
        <v>3.6829911320603981</v>
      </c>
      <c r="AG19" s="204">
        <f t="shared" si="17"/>
        <v>2.748262363186067</v>
      </c>
      <c r="AH19" s="204">
        <f t="shared" si="17"/>
        <v>2.3887512982344012</v>
      </c>
      <c r="AI19" s="204">
        <f t="shared" si="17"/>
        <v>1.9573380202924022</v>
      </c>
      <c r="AJ19" s="204">
        <f t="shared" si="17"/>
        <v>1.5179356075736998</v>
      </c>
      <c r="AK19" s="204">
        <f t="shared" si="17"/>
        <v>1.3341855077095151</v>
      </c>
      <c r="AL19" s="204">
        <f t="shared" si="17"/>
        <v>0.77494607334025722</v>
      </c>
      <c r="AM19" s="206">
        <f t="shared" si="17"/>
        <v>0.55923943436925783</v>
      </c>
      <c r="AN19" s="449">
        <f t="shared" si="17"/>
        <v>2.3967404330111047E-2</v>
      </c>
      <c r="AO19" s="207">
        <f t="shared" si="17"/>
        <v>1.1264680035152193</v>
      </c>
      <c r="AP19" s="207">
        <f t="shared" si="17"/>
        <v>1.1744028121754413</v>
      </c>
      <c r="AQ19" s="207">
        <f t="shared" si="17"/>
        <v>2.4286969721179195</v>
      </c>
      <c r="AR19" s="207">
        <f t="shared" si="17"/>
        <v>47.207797395542066</v>
      </c>
      <c r="AS19" s="207">
        <f t="shared" si="17"/>
        <v>5.6642965566829115</v>
      </c>
      <c r="AT19" s="206">
        <f t="shared" si="17"/>
        <v>5.296796356954542</v>
      </c>
      <c r="AU19" s="207">
        <f t="shared" si="17"/>
        <v>17.783814012942397</v>
      </c>
      <c r="AV19" s="447">
        <f t="shared" si="17"/>
        <v>4.1223935447791007</v>
      </c>
      <c r="AW19" s="44">
        <f t="shared" si="7"/>
        <v>-100</v>
      </c>
      <c r="AX19" s="412">
        <f t="shared" si="1"/>
        <v>0</v>
      </c>
      <c r="AY19" s="410">
        <f t="shared" si="2"/>
        <v>28.041863066229922</v>
      </c>
      <c r="AZ19" s="410">
        <f t="shared" si="3"/>
        <v>14.172725093872335</v>
      </c>
      <c r="BA19" s="410">
        <f t="shared" si="4"/>
        <v>21.10729408005113</v>
      </c>
      <c r="BB19" s="410">
        <f t="shared" si="5"/>
        <v>28.145721818327079</v>
      </c>
      <c r="BC19" s="411">
        <f t="shared" si="6"/>
        <v>8.5323959415195336</v>
      </c>
    </row>
    <row r="20" spans="1:55" ht="15.6">
      <c r="A20" s="70">
        <v>10</v>
      </c>
      <c r="B20" s="71"/>
      <c r="C20" s="367" t="s">
        <v>196</v>
      </c>
      <c r="D20" s="254">
        <v>13321</v>
      </c>
      <c r="E20" s="259">
        <v>12517</v>
      </c>
      <c r="F20" s="208">
        <v>254</v>
      </c>
      <c r="G20" s="50">
        <v>340</v>
      </c>
      <c r="H20" s="50">
        <v>285</v>
      </c>
      <c r="I20" s="50">
        <v>335</v>
      </c>
      <c r="J20" s="50">
        <v>301</v>
      </c>
      <c r="K20" s="50">
        <v>311</v>
      </c>
      <c r="L20" s="50">
        <v>272</v>
      </c>
      <c r="M20" s="50">
        <v>271</v>
      </c>
      <c r="N20" s="50">
        <v>285</v>
      </c>
      <c r="O20" s="50">
        <v>271</v>
      </c>
      <c r="P20" s="50">
        <v>314</v>
      </c>
      <c r="Q20" s="50">
        <v>271</v>
      </c>
      <c r="R20" s="50">
        <v>287</v>
      </c>
      <c r="S20" s="50">
        <v>307</v>
      </c>
      <c r="T20" s="50">
        <v>296</v>
      </c>
      <c r="U20" s="50">
        <v>286</v>
      </c>
      <c r="V20" s="50">
        <v>299</v>
      </c>
      <c r="W20" s="50">
        <v>299</v>
      </c>
      <c r="X20" s="50">
        <v>246</v>
      </c>
      <c r="Y20" s="50">
        <v>248</v>
      </c>
      <c r="Z20" s="50">
        <v>1173</v>
      </c>
      <c r="AA20" s="50">
        <v>975</v>
      </c>
      <c r="AB20" s="50">
        <v>792</v>
      </c>
      <c r="AC20" s="50">
        <v>731</v>
      </c>
      <c r="AD20" s="50">
        <v>624</v>
      </c>
      <c r="AE20" s="50">
        <v>571</v>
      </c>
      <c r="AF20" s="50">
        <v>461</v>
      </c>
      <c r="AG20" s="50">
        <v>344</v>
      </c>
      <c r="AH20" s="50">
        <v>299</v>
      </c>
      <c r="AI20" s="50">
        <v>245</v>
      </c>
      <c r="AJ20" s="50">
        <v>190</v>
      </c>
      <c r="AK20" s="50">
        <v>167</v>
      </c>
      <c r="AL20" s="344">
        <v>97</v>
      </c>
      <c r="AM20" s="344">
        <v>70</v>
      </c>
      <c r="AN20" s="372">
        <v>3</v>
      </c>
      <c r="AO20" s="210">
        <v>141</v>
      </c>
      <c r="AP20" s="210">
        <v>147</v>
      </c>
      <c r="AQ20" s="210">
        <v>304</v>
      </c>
      <c r="AR20" s="209">
        <v>5909</v>
      </c>
      <c r="AS20" s="209">
        <v>709</v>
      </c>
      <c r="AT20" s="209">
        <v>663</v>
      </c>
      <c r="AU20" s="372">
        <v>2226</v>
      </c>
      <c r="AV20" s="453">
        <v>516</v>
      </c>
      <c r="AW20" s="436">
        <f t="shared" si="7"/>
        <v>0</v>
      </c>
      <c r="AX20" s="392">
        <f t="shared" si="1"/>
        <v>12517</v>
      </c>
      <c r="AY20" s="392">
        <f t="shared" si="2"/>
        <v>3510</v>
      </c>
      <c r="AZ20" s="392">
        <f t="shared" si="3"/>
        <v>1774</v>
      </c>
      <c r="BA20" s="392">
        <f t="shared" si="4"/>
        <v>2642</v>
      </c>
      <c r="BB20" s="392">
        <f t="shared" si="5"/>
        <v>3523</v>
      </c>
      <c r="BC20" s="392">
        <f t="shared" si="6"/>
        <v>1068</v>
      </c>
    </row>
    <row r="21" spans="1:55" ht="15.6">
      <c r="A21" s="213">
        <v>1</v>
      </c>
      <c r="B21" s="76" t="s">
        <v>197</v>
      </c>
      <c r="C21" s="77" t="s">
        <v>198</v>
      </c>
      <c r="D21" s="332">
        <v>0.202826492005105</v>
      </c>
      <c r="E21" s="293">
        <f>ROUND($E$20*D21,0)-1</f>
        <v>2538</v>
      </c>
      <c r="F21" s="212">
        <f>ROUND($E$21*F19/100,0)-1</f>
        <v>51</v>
      </c>
      <c r="G21" s="212">
        <f t="shared" ref="G21:AU21" si="18">ROUND($E$21*G19/100,0)</f>
        <v>69</v>
      </c>
      <c r="H21" s="212">
        <f t="shared" si="18"/>
        <v>58</v>
      </c>
      <c r="I21" s="212">
        <f t="shared" si="18"/>
        <v>68</v>
      </c>
      <c r="J21" s="212">
        <f t="shared" si="18"/>
        <v>61</v>
      </c>
      <c r="K21" s="212">
        <f t="shared" si="18"/>
        <v>63</v>
      </c>
      <c r="L21" s="212">
        <f t="shared" si="18"/>
        <v>55</v>
      </c>
      <c r="M21" s="212">
        <f>ROUND($E$21*M19/100,0)-1</f>
        <v>54</v>
      </c>
      <c r="N21" s="212">
        <f t="shared" si="18"/>
        <v>58</v>
      </c>
      <c r="O21" s="212">
        <f>ROUND($E$21*O19/100,0)-1</f>
        <v>54</v>
      </c>
      <c r="P21" s="212">
        <f t="shared" si="18"/>
        <v>64</v>
      </c>
      <c r="Q21" s="212">
        <f t="shared" si="18"/>
        <v>55</v>
      </c>
      <c r="R21" s="212">
        <f t="shared" si="18"/>
        <v>58</v>
      </c>
      <c r="S21" s="212">
        <f t="shared" si="18"/>
        <v>62</v>
      </c>
      <c r="T21" s="212">
        <f t="shared" si="18"/>
        <v>60</v>
      </c>
      <c r="U21" s="212">
        <f t="shared" si="18"/>
        <v>58</v>
      </c>
      <c r="V21" s="212">
        <f t="shared" si="18"/>
        <v>61</v>
      </c>
      <c r="W21" s="212">
        <f t="shared" si="18"/>
        <v>61</v>
      </c>
      <c r="X21" s="212">
        <f t="shared" si="18"/>
        <v>50</v>
      </c>
      <c r="Y21" s="212">
        <f t="shared" si="18"/>
        <v>50</v>
      </c>
      <c r="Z21" s="212">
        <f t="shared" si="18"/>
        <v>238</v>
      </c>
      <c r="AA21" s="212">
        <f t="shared" si="18"/>
        <v>198</v>
      </c>
      <c r="AB21" s="212">
        <f t="shared" si="18"/>
        <v>161</v>
      </c>
      <c r="AC21" s="212">
        <f t="shared" si="18"/>
        <v>148</v>
      </c>
      <c r="AD21" s="212">
        <f t="shared" si="18"/>
        <v>127</v>
      </c>
      <c r="AE21" s="212">
        <f t="shared" si="18"/>
        <v>116</v>
      </c>
      <c r="AF21" s="212">
        <f t="shared" si="18"/>
        <v>93</v>
      </c>
      <c r="AG21" s="212">
        <f>ROUND($E$21*AG19/100,0)-1</f>
        <v>69</v>
      </c>
      <c r="AH21" s="212">
        <f t="shared" si="18"/>
        <v>61</v>
      </c>
      <c r="AI21" s="212">
        <f t="shared" si="18"/>
        <v>50</v>
      </c>
      <c r="AJ21" s="212">
        <f t="shared" si="18"/>
        <v>39</v>
      </c>
      <c r="AK21" s="212">
        <f t="shared" si="18"/>
        <v>34</v>
      </c>
      <c r="AL21" s="212">
        <f t="shared" si="18"/>
        <v>20</v>
      </c>
      <c r="AM21" s="104">
        <f t="shared" si="18"/>
        <v>14</v>
      </c>
      <c r="AN21" s="450">
        <f t="shared" si="18"/>
        <v>1</v>
      </c>
      <c r="AO21" s="212">
        <f t="shared" si="18"/>
        <v>29</v>
      </c>
      <c r="AP21" s="212">
        <f>ROUND($E$21*AP19/100,0)+1</f>
        <v>31</v>
      </c>
      <c r="AQ21" s="212">
        <f t="shared" si="18"/>
        <v>62</v>
      </c>
      <c r="AR21" s="212">
        <f t="shared" si="18"/>
        <v>1198</v>
      </c>
      <c r="AS21" s="212">
        <f>ROUND($E$21*AS19/100,0)-2</f>
        <v>142</v>
      </c>
      <c r="AT21" s="212">
        <f>ROUND($E$21*AT19/100,0)+1</f>
        <v>135</v>
      </c>
      <c r="AU21" s="212">
        <f t="shared" si="18"/>
        <v>451</v>
      </c>
      <c r="AV21" s="451">
        <f>ROUND($E$21*AV19/100,0)-2</f>
        <v>103</v>
      </c>
      <c r="AW21" s="44">
        <f t="shared" si="7"/>
        <v>0</v>
      </c>
      <c r="AX21" s="418">
        <f t="shared" si="1"/>
        <v>2538</v>
      </c>
      <c r="AY21" s="410">
        <f t="shared" si="2"/>
        <v>710</v>
      </c>
      <c r="AZ21" s="418">
        <f t="shared" si="3"/>
        <v>360</v>
      </c>
      <c r="BA21" s="410">
        <f t="shared" si="4"/>
        <v>536</v>
      </c>
      <c r="BB21" s="418">
        <f t="shared" si="5"/>
        <v>714</v>
      </c>
      <c r="BC21" s="411">
        <f t="shared" si="6"/>
        <v>218</v>
      </c>
    </row>
    <row r="22" spans="1:55" ht="15.6">
      <c r="A22" s="211">
        <f t="shared" ref="A22:A29" si="19">A21+1</f>
        <v>2</v>
      </c>
      <c r="B22" s="76" t="s">
        <v>199</v>
      </c>
      <c r="C22" s="77" t="s">
        <v>200</v>
      </c>
      <c r="D22" s="332">
        <v>5.7191021695067901E-2</v>
      </c>
      <c r="E22" s="293">
        <f>ROUND($E$20*D22,0)</f>
        <v>716</v>
      </c>
      <c r="F22" s="212">
        <f>+ROUND($E$22*F19/100,0)</f>
        <v>15</v>
      </c>
      <c r="G22" s="212">
        <f t="shared" ref="G22:AV22" si="20">+ROUND($E$22*G19/100,0)</f>
        <v>19</v>
      </c>
      <c r="H22" s="212">
        <f t="shared" si="20"/>
        <v>16</v>
      </c>
      <c r="I22" s="212">
        <f t="shared" si="20"/>
        <v>19</v>
      </c>
      <c r="J22" s="212">
        <f t="shared" si="20"/>
        <v>17</v>
      </c>
      <c r="K22" s="212">
        <f t="shared" si="20"/>
        <v>18</v>
      </c>
      <c r="L22" s="212">
        <f t="shared" si="20"/>
        <v>16</v>
      </c>
      <c r="M22" s="212">
        <f t="shared" si="20"/>
        <v>16</v>
      </c>
      <c r="N22" s="212">
        <f t="shared" si="20"/>
        <v>16</v>
      </c>
      <c r="O22" s="212">
        <f t="shared" si="20"/>
        <v>16</v>
      </c>
      <c r="P22" s="212">
        <f t="shared" si="20"/>
        <v>18</v>
      </c>
      <c r="Q22" s="212">
        <f>+ROUND($E$22*Q19/100,0)-1</f>
        <v>15</v>
      </c>
      <c r="R22" s="212">
        <f t="shared" si="20"/>
        <v>16</v>
      </c>
      <c r="S22" s="212">
        <f t="shared" si="20"/>
        <v>18</v>
      </c>
      <c r="T22" s="212">
        <f t="shared" si="20"/>
        <v>17</v>
      </c>
      <c r="U22" s="212">
        <f t="shared" si="20"/>
        <v>16</v>
      </c>
      <c r="V22" s="212">
        <f t="shared" si="20"/>
        <v>17</v>
      </c>
      <c r="W22" s="212">
        <f t="shared" si="20"/>
        <v>17</v>
      </c>
      <c r="X22" s="212">
        <f t="shared" si="20"/>
        <v>14</v>
      </c>
      <c r="Y22" s="212">
        <f t="shared" si="20"/>
        <v>14</v>
      </c>
      <c r="Z22" s="212">
        <f t="shared" si="20"/>
        <v>67</v>
      </c>
      <c r="AA22" s="212">
        <f t="shared" si="20"/>
        <v>56</v>
      </c>
      <c r="AB22" s="212">
        <f t="shared" si="20"/>
        <v>45</v>
      </c>
      <c r="AC22" s="212">
        <f t="shared" si="20"/>
        <v>42</v>
      </c>
      <c r="AD22" s="212">
        <f>+ROUND($E$22*AD19/100,0)-1</f>
        <v>35</v>
      </c>
      <c r="AE22" s="212">
        <f t="shared" si="20"/>
        <v>33</v>
      </c>
      <c r="AF22" s="212">
        <f t="shared" si="20"/>
        <v>26</v>
      </c>
      <c r="AG22" s="212">
        <f t="shared" si="20"/>
        <v>20</v>
      </c>
      <c r="AH22" s="212">
        <f t="shared" si="20"/>
        <v>17</v>
      </c>
      <c r="AI22" s="212">
        <f t="shared" si="20"/>
        <v>14</v>
      </c>
      <c r="AJ22" s="212">
        <f t="shared" si="20"/>
        <v>11</v>
      </c>
      <c r="AK22" s="212">
        <f t="shared" si="20"/>
        <v>10</v>
      </c>
      <c r="AL22" s="212">
        <f t="shared" si="20"/>
        <v>6</v>
      </c>
      <c r="AM22" s="104">
        <f t="shared" si="20"/>
        <v>4</v>
      </c>
      <c r="AN22" s="450">
        <f t="shared" si="20"/>
        <v>0</v>
      </c>
      <c r="AO22" s="212">
        <f t="shared" si="20"/>
        <v>8</v>
      </c>
      <c r="AP22" s="212">
        <f t="shared" si="20"/>
        <v>8</v>
      </c>
      <c r="AQ22" s="212">
        <f t="shared" si="20"/>
        <v>17</v>
      </c>
      <c r="AR22" s="212">
        <f t="shared" si="20"/>
        <v>338</v>
      </c>
      <c r="AS22" s="212">
        <f t="shared" si="20"/>
        <v>41</v>
      </c>
      <c r="AT22" s="212">
        <f t="shared" si="20"/>
        <v>38</v>
      </c>
      <c r="AU22" s="212">
        <f t="shared" si="20"/>
        <v>127</v>
      </c>
      <c r="AV22" s="451">
        <f t="shared" si="20"/>
        <v>30</v>
      </c>
      <c r="AW22" s="44">
        <f t="shared" si="7"/>
        <v>0</v>
      </c>
      <c r="AX22" s="419">
        <f t="shared" si="1"/>
        <v>716</v>
      </c>
      <c r="AY22" s="410">
        <f t="shared" si="2"/>
        <v>201</v>
      </c>
      <c r="AZ22" s="419">
        <f t="shared" si="3"/>
        <v>101</v>
      </c>
      <c r="BA22" s="410">
        <f t="shared" si="4"/>
        <v>151</v>
      </c>
      <c r="BB22" s="419">
        <f t="shared" si="5"/>
        <v>201</v>
      </c>
      <c r="BC22" s="411">
        <f t="shared" si="6"/>
        <v>62</v>
      </c>
    </row>
    <row r="23" spans="1:55" ht="15.6">
      <c r="A23" s="211">
        <f t="shared" si="19"/>
        <v>3</v>
      </c>
      <c r="B23" s="76" t="s">
        <v>201</v>
      </c>
      <c r="C23" s="77" t="s">
        <v>202</v>
      </c>
      <c r="D23" s="332">
        <v>0.17157306508520401</v>
      </c>
      <c r="E23" s="293">
        <f>ROUND($E$20*D23,0)</f>
        <v>2148</v>
      </c>
      <c r="F23" s="212">
        <f>+ROUND($E$23*F19/100,0)</f>
        <v>44</v>
      </c>
      <c r="G23" s="212">
        <f t="shared" ref="G23:AV23" si="21">+ROUND($E$23*G19/100,0)</f>
        <v>58</v>
      </c>
      <c r="H23" s="212">
        <f t="shared" si="21"/>
        <v>49</v>
      </c>
      <c r="I23" s="212">
        <f t="shared" si="21"/>
        <v>57</v>
      </c>
      <c r="J23" s="212">
        <f t="shared" si="21"/>
        <v>52</v>
      </c>
      <c r="K23" s="212">
        <f t="shared" si="21"/>
        <v>53</v>
      </c>
      <c r="L23" s="212">
        <f t="shared" si="21"/>
        <v>47</v>
      </c>
      <c r="M23" s="212">
        <f t="shared" si="21"/>
        <v>47</v>
      </c>
      <c r="N23" s="212">
        <f t="shared" si="21"/>
        <v>49</v>
      </c>
      <c r="O23" s="212">
        <f t="shared" si="21"/>
        <v>47</v>
      </c>
      <c r="P23" s="212">
        <f t="shared" si="21"/>
        <v>54</v>
      </c>
      <c r="Q23" s="212">
        <f t="shared" si="21"/>
        <v>47</v>
      </c>
      <c r="R23" s="212">
        <f t="shared" si="21"/>
        <v>49</v>
      </c>
      <c r="S23" s="212">
        <f t="shared" si="21"/>
        <v>53</v>
      </c>
      <c r="T23" s="212">
        <f t="shared" si="21"/>
        <v>51</v>
      </c>
      <c r="U23" s="212">
        <f t="shared" si="21"/>
        <v>49</v>
      </c>
      <c r="V23" s="212">
        <f t="shared" si="21"/>
        <v>51</v>
      </c>
      <c r="W23" s="212">
        <f t="shared" si="21"/>
        <v>51</v>
      </c>
      <c r="X23" s="212">
        <f t="shared" si="21"/>
        <v>42</v>
      </c>
      <c r="Y23" s="212">
        <f t="shared" si="21"/>
        <v>43</v>
      </c>
      <c r="Z23" s="212">
        <f t="shared" si="21"/>
        <v>201</v>
      </c>
      <c r="AA23" s="212">
        <f t="shared" si="21"/>
        <v>167</v>
      </c>
      <c r="AB23" s="212">
        <f t="shared" si="21"/>
        <v>136</v>
      </c>
      <c r="AC23" s="212">
        <f t="shared" si="21"/>
        <v>125</v>
      </c>
      <c r="AD23" s="212">
        <f t="shared" si="21"/>
        <v>107</v>
      </c>
      <c r="AE23" s="212">
        <f>+ROUND($E$23*AE19/100,0)-1</f>
        <v>97</v>
      </c>
      <c r="AF23" s="212">
        <f t="shared" si="21"/>
        <v>79</v>
      </c>
      <c r="AG23" s="212">
        <f t="shared" si="21"/>
        <v>59</v>
      </c>
      <c r="AH23" s="212">
        <f t="shared" si="21"/>
        <v>51</v>
      </c>
      <c r="AI23" s="212">
        <f t="shared" si="21"/>
        <v>42</v>
      </c>
      <c r="AJ23" s="212">
        <f t="shared" si="21"/>
        <v>33</v>
      </c>
      <c r="AK23" s="212">
        <f t="shared" si="21"/>
        <v>29</v>
      </c>
      <c r="AL23" s="212">
        <f t="shared" si="21"/>
        <v>17</v>
      </c>
      <c r="AM23" s="104">
        <f t="shared" si="21"/>
        <v>12</v>
      </c>
      <c r="AN23" s="450">
        <f t="shared" si="21"/>
        <v>1</v>
      </c>
      <c r="AO23" s="212">
        <f t="shared" si="21"/>
        <v>24</v>
      </c>
      <c r="AP23" s="212">
        <f t="shared" si="21"/>
        <v>25</v>
      </c>
      <c r="AQ23" s="212">
        <f t="shared" si="21"/>
        <v>52</v>
      </c>
      <c r="AR23" s="212">
        <f t="shared" si="21"/>
        <v>1014</v>
      </c>
      <c r="AS23" s="212">
        <f t="shared" si="21"/>
        <v>122</v>
      </c>
      <c r="AT23" s="212">
        <f t="shared" si="21"/>
        <v>114</v>
      </c>
      <c r="AU23" s="212">
        <f t="shared" si="21"/>
        <v>382</v>
      </c>
      <c r="AV23" s="451">
        <f t="shared" si="21"/>
        <v>89</v>
      </c>
      <c r="AW23" s="44">
        <f t="shared" si="7"/>
        <v>0</v>
      </c>
      <c r="AX23" s="419">
        <f t="shared" si="1"/>
        <v>2148</v>
      </c>
      <c r="AY23" s="410">
        <f t="shared" si="2"/>
        <v>604</v>
      </c>
      <c r="AZ23" s="419">
        <f t="shared" si="3"/>
        <v>304</v>
      </c>
      <c r="BA23" s="410">
        <f t="shared" si="4"/>
        <v>453</v>
      </c>
      <c r="BB23" s="419">
        <f t="shared" si="5"/>
        <v>603</v>
      </c>
      <c r="BC23" s="411">
        <f t="shared" si="6"/>
        <v>184</v>
      </c>
    </row>
    <row r="24" spans="1:55" ht="15.6">
      <c r="A24" s="211">
        <f t="shared" si="19"/>
        <v>4</v>
      </c>
      <c r="B24" s="76" t="s">
        <v>203</v>
      </c>
      <c r="C24" s="77" t="s">
        <v>204</v>
      </c>
      <c r="D24" s="332">
        <v>7.5704781923278994E-2</v>
      </c>
      <c r="E24" s="293">
        <f t="shared" ref="E24:E30" si="22">ROUND($E$20*D24,0)</f>
        <v>948</v>
      </c>
      <c r="F24" s="212">
        <f t="shared" ref="F24:AV24" si="23">+ROUND($E$24*F19/100,0)</f>
        <v>19</v>
      </c>
      <c r="G24" s="212">
        <f t="shared" si="23"/>
        <v>26</v>
      </c>
      <c r="H24" s="212">
        <f t="shared" si="23"/>
        <v>22</v>
      </c>
      <c r="I24" s="212">
        <f t="shared" si="23"/>
        <v>25</v>
      </c>
      <c r="J24" s="212">
        <f t="shared" si="23"/>
        <v>23</v>
      </c>
      <c r="K24" s="212">
        <f t="shared" si="23"/>
        <v>24</v>
      </c>
      <c r="L24" s="212">
        <f t="shared" si="23"/>
        <v>21</v>
      </c>
      <c r="M24" s="212">
        <f t="shared" si="23"/>
        <v>21</v>
      </c>
      <c r="N24" s="212">
        <f t="shared" si="23"/>
        <v>22</v>
      </c>
      <c r="O24" s="212">
        <f t="shared" si="23"/>
        <v>21</v>
      </c>
      <c r="P24" s="212">
        <f t="shared" si="23"/>
        <v>24</v>
      </c>
      <c r="Q24" s="212">
        <f t="shared" si="23"/>
        <v>21</v>
      </c>
      <c r="R24" s="212">
        <f t="shared" si="23"/>
        <v>22</v>
      </c>
      <c r="S24" s="212">
        <f t="shared" si="23"/>
        <v>23</v>
      </c>
      <c r="T24" s="212">
        <f t="shared" si="23"/>
        <v>22</v>
      </c>
      <c r="U24" s="212">
        <f t="shared" si="23"/>
        <v>22</v>
      </c>
      <c r="V24" s="212">
        <f t="shared" si="23"/>
        <v>23</v>
      </c>
      <c r="W24" s="212">
        <f t="shared" si="23"/>
        <v>23</v>
      </c>
      <c r="X24" s="212">
        <f t="shared" si="23"/>
        <v>19</v>
      </c>
      <c r="Y24" s="212">
        <f>+ROUND($E$24*Y19/100,0)-1</f>
        <v>18</v>
      </c>
      <c r="Z24" s="212">
        <f t="shared" si="23"/>
        <v>89</v>
      </c>
      <c r="AA24" s="212">
        <f t="shared" si="23"/>
        <v>74</v>
      </c>
      <c r="AB24" s="212">
        <f t="shared" si="23"/>
        <v>60</v>
      </c>
      <c r="AC24" s="212">
        <f t="shared" si="23"/>
        <v>55</v>
      </c>
      <c r="AD24" s="212">
        <f t="shared" si="23"/>
        <v>47</v>
      </c>
      <c r="AE24" s="212">
        <f t="shared" si="23"/>
        <v>43</v>
      </c>
      <c r="AF24" s="212">
        <f t="shared" si="23"/>
        <v>35</v>
      </c>
      <c r="AG24" s="212">
        <f t="shared" si="23"/>
        <v>26</v>
      </c>
      <c r="AH24" s="212">
        <f t="shared" si="23"/>
        <v>23</v>
      </c>
      <c r="AI24" s="212">
        <f t="shared" si="23"/>
        <v>19</v>
      </c>
      <c r="AJ24" s="212">
        <f t="shared" si="23"/>
        <v>14</v>
      </c>
      <c r="AK24" s="212">
        <f>+ROUND($E$24*AK19/100,0)-1</f>
        <v>12</v>
      </c>
      <c r="AL24" s="212">
        <f>+ROUND($E$24*AL19/100,0)-2</f>
        <v>5</v>
      </c>
      <c r="AM24" s="104">
        <f t="shared" si="23"/>
        <v>5</v>
      </c>
      <c r="AN24" s="450">
        <f t="shared" si="23"/>
        <v>0</v>
      </c>
      <c r="AO24" s="212">
        <f t="shared" si="23"/>
        <v>11</v>
      </c>
      <c r="AP24" s="212">
        <f t="shared" si="23"/>
        <v>11</v>
      </c>
      <c r="AQ24" s="212">
        <f t="shared" si="23"/>
        <v>23</v>
      </c>
      <c r="AR24" s="212">
        <f t="shared" si="23"/>
        <v>448</v>
      </c>
      <c r="AS24" s="212">
        <f t="shared" si="23"/>
        <v>54</v>
      </c>
      <c r="AT24" s="212">
        <f t="shared" si="23"/>
        <v>50</v>
      </c>
      <c r="AU24" s="212">
        <f t="shared" si="23"/>
        <v>169</v>
      </c>
      <c r="AV24" s="451">
        <f t="shared" si="23"/>
        <v>39</v>
      </c>
      <c r="AW24" s="44">
        <f t="shared" si="7"/>
        <v>0</v>
      </c>
      <c r="AX24" s="419">
        <f t="shared" si="1"/>
        <v>948</v>
      </c>
      <c r="AY24" s="410">
        <f t="shared" si="2"/>
        <v>269</v>
      </c>
      <c r="AZ24" s="419">
        <f t="shared" si="3"/>
        <v>135</v>
      </c>
      <c r="BA24" s="410">
        <f t="shared" si="4"/>
        <v>200</v>
      </c>
      <c r="BB24" s="419">
        <f t="shared" si="5"/>
        <v>266</v>
      </c>
      <c r="BC24" s="411">
        <f t="shared" si="6"/>
        <v>78</v>
      </c>
    </row>
    <row r="25" spans="1:55" ht="15.6">
      <c r="A25" s="211">
        <f t="shared" si="19"/>
        <v>5</v>
      </c>
      <c r="B25" s="76" t="s">
        <v>205</v>
      </c>
      <c r="C25" s="77" t="s">
        <v>206</v>
      </c>
      <c r="D25" s="332">
        <v>7.8546002552360897E-2</v>
      </c>
      <c r="E25" s="293">
        <f t="shared" si="22"/>
        <v>983</v>
      </c>
      <c r="F25" s="212">
        <f t="shared" ref="F25:AV25" si="24">+ROUND($E$25*F19/100,0)</f>
        <v>20</v>
      </c>
      <c r="G25" s="212">
        <f>+ROUND($E$25*G19/100,0)+1</f>
        <v>28</v>
      </c>
      <c r="H25" s="212">
        <f t="shared" si="24"/>
        <v>22</v>
      </c>
      <c r="I25" s="212">
        <f t="shared" si="24"/>
        <v>26</v>
      </c>
      <c r="J25" s="212">
        <f t="shared" si="24"/>
        <v>24</v>
      </c>
      <c r="K25" s="212">
        <f t="shared" si="24"/>
        <v>24</v>
      </c>
      <c r="L25" s="212">
        <f t="shared" si="24"/>
        <v>21</v>
      </c>
      <c r="M25" s="212">
        <f t="shared" si="24"/>
        <v>21</v>
      </c>
      <c r="N25" s="212">
        <f t="shared" si="24"/>
        <v>22</v>
      </c>
      <c r="O25" s="212">
        <f t="shared" si="24"/>
        <v>21</v>
      </c>
      <c r="P25" s="212">
        <f t="shared" si="24"/>
        <v>25</v>
      </c>
      <c r="Q25" s="212">
        <f t="shared" si="24"/>
        <v>21</v>
      </c>
      <c r="R25" s="212">
        <f t="shared" si="24"/>
        <v>23</v>
      </c>
      <c r="S25" s="212">
        <f t="shared" si="24"/>
        <v>24</v>
      </c>
      <c r="T25" s="212">
        <f t="shared" si="24"/>
        <v>23</v>
      </c>
      <c r="U25" s="212">
        <f t="shared" si="24"/>
        <v>22</v>
      </c>
      <c r="V25" s="212">
        <f t="shared" si="24"/>
        <v>23</v>
      </c>
      <c r="W25" s="212">
        <f t="shared" si="24"/>
        <v>23</v>
      </c>
      <c r="X25" s="212">
        <f t="shared" si="24"/>
        <v>19</v>
      </c>
      <c r="Y25" s="212">
        <f t="shared" si="24"/>
        <v>19</v>
      </c>
      <c r="Z25" s="212">
        <f t="shared" si="24"/>
        <v>92</v>
      </c>
      <c r="AA25" s="212">
        <f t="shared" si="24"/>
        <v>77</v>
      </c>
      <c r="AB25" s="212">
        <f t="shared" si="24"/>
        <v>62</v>
      </c>
      <c r="AC25" s="212">
        <f>+ROUND($E$25*AC19/100,0)+1</f>
        <v>58</v>
      </c>
      <c r="AD25" s="212">
        <f t="shared" si="24"/>
        <v>49</v>
      </c>
      <c r="AE25" s="212">
        <f t="shared" si="24"/>
        <v>45</v>
      </c>
      <c r="AF25" s="212">
        <f>+ROUND($E$25*AF19/100,0)+2</f>
        <v>38</v>
      </c>
      <c r="AG25" s="212">
        <f t="shared" si="24"/>
        <v>27</v>
      </c>
      <c r="AH25" s="212">
        <f t="shared" si="24"/>
        <v>23</v>
      </c>
      <c r="AI25" s="212">
        <f t="shared" si="24"/>
        <v>19</v>
      </c>
      <c r="AJ25" s="212">
        <f t="shared" si="24"/>
        <v>15</v>
      </c>
      <c r="AK25" s="212">
        <f t="shared" si="24"/>
        <v>13</v>
      </c>
      <c r="AL25" s="212">
        <f t="shared" si="24"/>
        <v>8</v>
      </c>
      <c r="AM25" s="104">
        <f>+ROUND($E$25*AM19/100,0)+1</f>
        <v>6</v>
      </c>
      <c r="AN25" s="450">
        <f>+ROUND($E$25*AN19/100,0)+1</f>
        <v>1</v>
      </c>
      <c r="AO25" s="212">
        <f t="shared" si="24"/>
        <v>11</v>
      </c>
      <c r="AP25" s="212">
        <f t="shared" si="24"/>
        <v>12</v>
      </c>
      <c r="AQ25" s="212">
        <f t="shared" si="24"/>
        <v>24</v>
      </c>
      <c r="AR25" s="212">
        <f t="shared" si="24"/>
        <v>464</v>
      </c>
      <c r="AS25" s="212">
        <f t="shared" si="24"/>
        <v>56</v>
      </c>
      <c r="AT25" s="212">
        <f t="shared" si="24"/>
        <v>52</v>
      </c>
      <c r="AU25" s="212">
        <f t="shared" si="24"/>
        <v>175</v>
      </c>
      <c r="AV25" s="451">
        <f t="shared" si="24"/>
        <v>41</v>
      </c>
      <c r="AW25" s="44">
        <f t="shared" si="7"/>
        <v>0</v>
      </c>
      <c r="AX25" s="419">
        <f t="shared" si="1"/>
        <v>983</v>
      </c>
      <c r="AY25" s="410">
        <f t="shared" si="2"/>
        <v>275</v>
      </c>
      <c r="AZ25" s="419">
        <f t="shared" si="3"/>
        <v>138</v>
      </c>
      <c r="BA25" s="410">
        <f t="shared" si="4"/>
        <v>207</v>
      </c>
      <c r="BB25" s="419">
        <f t="shared" si="5"/>
        <v>279</v>
      </c>
      <c r="BC25" s="411">
        <f t="shared" si="6"/>
        <v>84</v>
      </c>
    </row>
    <row r="26" spans="1:55" ht="15.6">
      <c r="A26" s="211">
        <f t="shared" si="19"/>
        <v>6</v>
      </c>
      <c r="B26" s="76" t="s">
        <v>207</v>
      </c>
      <c r="C26" s="77" t="s">
        <v>208</v>
      </c>
      <c r="D26" s="332">
        <v>0.109066211245402</v>
      </c>
      <c r="E26" s="293">
        <f t="shared" si="22"/>
        <v>1365</v>
      </c>
      <c r="F26" s="212">
        <f t="shared" ref="F26:AV26" si="25">+ROUND($E$26*F19/100,0)</f>
        <v>28</v>
      </c>
      <c r="G26" s="212">
        <f t="shared" si="25"/>
        <v>37</v>
      </c>
      <c r="H26" s="212">
        <f t="shared" si="25"/>
        <v>31</v>
      </c>
      <c r="I26" s="212">
        <f t="shared" si="25"/>
        <v>37</v>
      </c>
      <c r="J26" s="212">
        <f t="shared" si="25"/>
        <v>33</v>
      </c>
      <c r="K26" s="212">
        <f t="shared" si="25"/>
        <v>34</v>
      </c>
      <c r="L26" s="212">
        <f t="shared" si="25"/>
        <v>30</v>
      </c>
      <c r="M26" s="212">
        <f t="shared" si="25"/>
        <v>30</v>
      </c>
      <c r="N26" s="212">
        <f t="shared" si="25"/>
        <v>31</v>
      </c>
      <c r="O26" s="212">
        <f t="shared" si="25"/>
        <v>30</v>
      </c>
      <c r="P26" s="212">
        <f t="shared" si="25"/>
        <v>34</v>
      </c>
      <c r="Q26" s="212">
        <f t="shared" si="25"/>
        <v>30</v>
      </c>
      <c r="R26" s="212">
        <f t="shared" si="25"/>
        <v>31</v>
      </c>
      <c r="S26" s="212">
        <f t="shared" si="25"/>
        <v>33</v>
      </c>
      <c r="T26" s="212">
        <f t="shared" si="25"/>
        <v>32</v>
      </c>
      <c r="U26" s="212">
        <f t="shared" si="25"/>
        <v>31</v>
      </c>
      <c r="V26" s="212">
        <f t="shared" si="25"/>
        <v>33</v>
      </c>
      <c r="W26" s="212">
        <f t="shared" si="25"/>
        <v>33</v>
      </c>
      <c r="X26" s="212">
        <f t="shared" si="25"/>
        <v>27</v>
      </c>
      <c r="Y26" s="212">
        <f t="shared" si="25"/>
        <v>27</v>
      </c>
      <c r="Z26" s="212">
        <f t="shared" si="25"/>
        <v>128</v>
      </c>
      <c r="AA26" s="212">
        <f>+ROUND($E$26*AA19/100,0)-1</f>
        <v>105</v>
      </c>
      <c r="AB26" s="212">
        <f t="shared" si="25"/>
        <v>86</v>
      </c>
      <c r="AC26" s="212">
        <f t="shared" si="25"/>
        <v>80</v>
      </c>
      <c r="AD26" s="212">
        <f t="shared" si="25"/>
        <v>68</v>
      </c>
      <c r="AE26" s="212">
        <f t="shared" si="25"/>
        <v>62</v>
      </c>
      <c r="AF26" s="212">
        <f t="shared" si="25"/>
        <v>50</v>
      </c>
      <c r="AG26" s="212">
        <f t="shared" si="25"/>
        <v>38</v>
      </c>
      <c r="AH26" s="212">
        <f t="shared" si="25"/>
        <v>33</v>
      </c>
      <c r="AI26" s="212">
        <f t="shared" si="25"/>
        <v>27</v>
      </c>
      <c r="AJ26" s="212">
        <f>+ROUND($E$26*AJ19/100,0)-2</f>
        <v>19</v>
      </c>
      <c r="AK26" s="212">
        <f t="shared" si="25"/>
        <v>18</v>
      </c>
      <c r="AL26" s="212">
        <f t="shared" si="25"/>
        <v>11</v>
      </c>
      <c r="AM26" s="104">
        <f t="shared" si="25"/>
        <v>8</v>
      </c>
      <c r="AN26" s="450">
        <f t="shared" si="25"/>
        <v>0</v>
      </c>
      <c r="AO26" s="212">
        <f t="shared" si="25"/>
        <v>15</v>
      </c>
      <c r="AP26" s="212">
        <f t="shared" si="25"/>
        <v>16</v>
      </c>
      <c r="AQ26" s="212">
        <f t="shared" si="25"/>
        <v>33</v>
      </c>
      <c r="AR26" s="212">
        <f t="shared" si="25"/>
        <v>644</v>
      </c>
      <c r="AS26" s="212">
        <f t="shared" si="25"/>
        <v>77</v>
      </c>
      <c r="AT26" s="212">
        <f t="shared" si="25"/>
        <v>72</v>
      </c>
      <c r="AU26" s="212">
        <f t="shared" si="25"/>
        <v>243</v>
      </c>
      <c r="AV26" s="451">
        <f t="shared" si="25"/>
        <v>56</v>
      </c>
      <c r="AW26" s="44">
        <f t="shared" si="7"/>
        <v>0</v>
      </c>
      <c r="AX26" s="419">
        <f t="shared" si="1"/>
        <v>1365</v>
      </c>
      <c r="AY26" s="410">
        <f t="shared" si="2"/>
        <v>385</v>
      </c>
      <c r="AZ26" s="419">
        <f t="shared" si="3"/>
        <v>193</v>
      </c>
      <c r="BA26" s="410">
        <f t="shared" si="4"/>
        <v>287</v>
      </c>
      <c r="BB26" s="419">
        <f t="shared" si="5"/>
        <v>384</v>
      </c>
      <c r="BC26" s="411">
        <f t="shared" si="6"/>
        <v>116</v>
      </c>
    </row>
    <row r="27" spans="1:55" ht="15.6">
      <c r="A27" s="211">
        <f t="shared" si="19"/>
        <v>7</v>
      </c>
      <c r="B27" s="76" t="s">
        <v>209</v>
      </c>
      <c r="C27" s="77" t="s">
        <v>210</v>
      </c>
      <c r="D27" s="332">
        <v>8.2670355078447597E-2</v>
      </c>
      <c r="E27" s="293">
        <f t="shared" si="22"/>
        <v>1035</v>
      </c>
      <c r="F27" s="212">
        <f t="shared" ref="F27:AV27" si="26">+ROUND($E$27*F19/100,0)</f>
        <v>21</v>
      </c>
      <c r="G27" s="212">
        <f t="shared" si="26"/>
        <v>28</v>
      </c>
      <c r="H27" s="212">
        <f t="shared" si="26"/>
        <v>24</v>
      </c>
      <c r="I27" s="212">
        <f t="shared" si="26"/>
        <v>28</v>
      </c>
      <c r="J27" s="212">
        <f t="shared" si="26"/>
        <v>25</v>
      </c>
      <c r="K27" s="212">
        <f t="shared" si="26"/>
        <v>26</v>
      </c>
      <c r="L27" s="212">
        <f t="shared" si="26"/>
        <v>22</v>
      </c>
      <c r="M27" s="212">
        <f t="shared" si="26"/>
        <v>22</v>
      </c>
      <c r="N27" s="212">
        <f t="shared" si="26"/>
        <v>24</v>
      </c>
      <c r="O27" s="212">
        <f t="shared" si="26"/>
        <v>22</v>
      </c>
      <c r="P27" s="212">
        <f t="shared" si="26"/>
        <v>26</v>
      </c>
      <c r="Q27" s="212">
        <f t="shared" si="26"/>
        <v>22</v>
      </c>
      <c r="R27" s="212">
        <f t="shared" si="26"/>
        <v>24</v>
      </c>
      <c r="S27" s="212">
        <f t="shared" si="26"/>
        <v>25</v>
      </c>
      <c r="T27" s="212">
        <f t="shared" si="26"/>
        <v>24</v>
      </c>
      <c r="U27" s="212">
        <f t="shared" si="26"/>
        <v>24</v>
      </c>
      <c r="V27" s="212">
        <f t="shared" si="26"/>
        <v>25</v>
      </c>
      <c r="W27" s="212">
        <f t="shared" si="26"/>
        <v>25</v>
      </c>
      <c r="X27" s="212">
        <f t="shared" si="26"/>
        <v>20</v>
      </c>
      <c r="Y27" s="212">
        <f t="shared" si="26"/>
        <v>21</v>
      </c>
      <c r="Z27" s="212">
        <f t="shared" si="26"/>
        <v>97</v>
      </c>
      <c r="AA27" s="212">
        <f t="shared" si="26"/>
        <v>81</v>
      </c>
      <c r="AB27" s="212">
        <f t="shared" si="26"/>
        <v>65</v>
      </c>
      <c r="AC27" s="212">
        <f t="shared" si="26"/>
        <v>60</v>
      </c>
      <c r="AD27" s="212">
        <f t="shared" si="26"/>
        <v>52</v>
      </c>
      <c r="AE27" s="212">
        <f t="shared" si="26"/>
        <v>47</v>
      </c>
      <c r="AF27" s="212">
        <f t="shared" si="26"/>
        <v>38</v>
      </c>
      <c r="AG27" s="212">
        <f t="shared" si="26"/>
        <v>28</v>
      </c>
      <c r="AH27" s="212">
        <f t="shared" si="26"/>
        <v>25</v>
      </c>
      <c r="AI27" s="212">
        <f t="shared" si="26"/>
        <v>20</v>
      </c>
      <c r="AJ27" s="212">
        <f t="shared" si="26"/>
        <v>16</v>
      </c>
      <c r="AK27" s="212">
        <f t="shared" si="26"/>
        <v>14</v>
      </c>
      <c r="AL27" s="212">
        <f t="shared" si="26"/>
        <v>8</v>
      </c>
      <c r="AM27" s="104">
        <f t="shared" si="26"/>
        <v>6</v>
      </c>
      <c r="AN27" s="450">
        <f t="shared" si="26"/>
        <v>0</v>
      </c>
      <c r="AO27" s="212">
        <f t="shared" si="26"/>
        <v>12</v>
      </c>
      <c r="AP27" s="212">
        <f t="shared" si="26"/>
        <v>12</v>
      </c>
      <c r="AQ27" s="212">
        <f t="shared" si="26"/>
        <v>25</v>
      </c>
      <c r="AR27" s="212">
        <f t="shared" si="26"/>
        <v>489</v>
      </c>
      <c r="AS27" s="212">
        <f t="shared" si="26"/>
        <v>59</v>
      </c>
      <c r="AT27" s="212">
        <f t="shared" si="26"/>
        <v>55</v>
      </c>
      <c r="AU27" s="212">
        <f t="shared" si="26"/>
        <v>184</v>
      </c>
      <c r="AV27" s="451">
        <f t="shared" si="26"/>
        <v>43</v>
      </c>
      <c r="AW27" s="44">
        <f t="shared" si="7"/>
        <v>0</v>
      </c>
      <c r="AX27" s="419">
        <f t="shared" si="1"/>
        <v>1035</v>
      </c>
      <c r="AY27" s="410">
        <f t="shared" si="2"/>
        <v>290</v>
      </c>
      <c r="AZ27" s="419">
        <f t="shared" si="3"/>
        <v>147</v>
      </c>
      <c r="BA27" s="410">
        <f t="shared" si="4"/>
        <v>219</v>
      </c>
      <c r="BB27" s="419">
        <f t="shared" si="5"/>
        <v>290</v>
      </c>
      <c r="BC27" s="411">
        <f t="shared" si="6"/>
        <v>89</v>
      </c>
    </row>
    <row r="28" spans="1:55" ht="15.6">
      <c r="A28" s="211">
        <f t="shared" si="19"/>
        <v>8</v>
      </c>
      <c r="B28" s="76" t="s">
        <v>211</v>
      </c>
      <c r="C28" s="77" t="s">
        <v>212</v>
      </c>
      <c r="D28" s="332">
        <v>7.1397124840477402E-2</v>
      </c>
      <c r="E28" s="293">
        <f t="shared" si="22"/>
        <v>894</v>
      </c>
      <c r="F28" s="212">
        <f t="shared" ref="F28:AV28" si="27">+ROUND($E$28*F19/100,0)</f>
        <v>18</v>
      </c>
      <c r="G28" s="212">
        <f t="shared" si="27"/>
        <v>24</v>
      </c>
      <c r="H28" s="212">
        <f t="shared" si="27"/>
        <v>20</v>
      </c>
      <c r="I28" s="212">
        <f t="shared" si="27"/>
        <v>24</v>
      </c>
      <c r="J28" s="212">
        <f t="shared" si="27"/>
        <v>21</v>
      </c>
      <c r="K28" s="212">
        <f t="shared" si="27"/>
        <v>22</v>
      </c>
      <c r="L28" s="212">
        <f t="shared" si="27"/>
        <v>19</v>
      </c>
      <c r="M28" s="212">
        <f t="shared" si="27"/>
        <v>19</v>
      </c>
      <c r="N28" s="212">
        <f t="shared" si="27"/>
        <v>20</v>
      </c>
      <c r="O28" s="212">
        <f t="shared" si="27"/>
        <v>19</v>
      </c>
      <c r="P28" s="212">
        <f t="shared" si="27"/>
        <v>22</v>
      </c>
      <c r="Q28" s="212">
        <f t="shared" si="27"/>
        <v>19</v>
      </c>
      <c r="R28" s="212">
        <f>+ROUND($E$28*R19/100,0)+1</f>
        <v>21</v>
      </c>
      <c r="S28" s="212">
        <f t="shared" si="27"/>
        <v>22</v>
      </c>
      <c r="T28" s="212">
        <f t="shared" si="27"/>
        <v>21</v>
      </c>
      <c r="U28" s="212">
        <f>+ROUND($E$28*U19/100,0)+1</f>
        <v>21</v>
      </c>
      <c r="V28" s="212">
        <f t="shared" si="27"/>
        <v>21</v>
      </c>
      <c r="W28" s="212">
        <f t="shared" si="27"/>
        <v>21</v>
      </c>
      <c r="X28" s="212">
        <f t="shared" si="27"/>
        <v>18</v>
      </c>
      <c r="Y28" s="212">
        <f t="shared" si="27"/>
        <v>18</v>
      </c>
      <c r="Z28" s="212">
        <f t="shared" si="27"/>
        <v>84</v>
      </c>
      <c r="AA28" s="212">
        <f t="shared" si="27"/>
        <v>70</v>
      </c>
      <c r="AB28" s="212">
        <f>+ROUND($E$28*AB19/100,0)+1</f>
        <v>58</v>
      </c>
      <c r="AC28" s="212">
        <f t="shared" si="27"/>
        <v>52</v>
      </c>
      <c r="AD28" s="212">
        <f t="shared" si="27"/>
        <v>45</v>
      </c>
      <c r="AE28" s="212">
        <f t="shared" si="27"/>
        <v>41</v>
      </c>
      <c r="AF28" s="212">
        <f t="shared" si="27"/>
        <v>33</v>
      </c>
      <c r="AG28" s="212">
        <f t="shared" si="27"/>
        <v>25</v>
      </c>
      <c r="AH28" s="212">
        <f t="shared" si="27"/>
        <v>21</v>
      </c>
      <c r="AI28" s="212">
        <f t="shared" si="27"/>
        <v>17</v>
      </c>
      <c r="AJ28" s="212">
        <f t="shared" si="27"/>
        <v>14</v>
      </c>
      <c r="AK28" s="212">
        <f t="shared" si="27"/>
        <v>12</v>
      </c>
      <c r="AL28" s="212">
        <f t="shared" si="27"/>
        <v>7</v>
      </c>
      <c r="AM28" s="104">
        <f t="shared" si="27"/>
        <v>5</v>
      </c>
      <c r="AN28" s="450">
        <f t="shared" si="27"/>
        <v>0</v>
      </c>
      <c r="AO28" s="212">
        <f t="shared" si="27"/>
        <v>10</v>
      </c>
      <c r="AP28" s="212">
        <f t="shared" si="27"/>
        <v>10</v>
      </c>
      <c r="AQ28" s="212">
        <f t="shared" si="27"/>
        <v>22</v>
      </c>
      <c r="AR28" s="212">
        <f t="shared" si="27"/>
        <v>422</v>
      </c>
      <c r="AS28" s="212">
        <f t="shared" si="27"/>
        <v>51</v>
      </c>
      <c r="AT28" s="212">
        <f t="shared" si="27"/>
        <v>47</v>
      </c>
      <c r="AU28" s="212">
        <f t="shared" si="27"/>
        <v>159</v>
      </c>
      <c r="AV28" s="451">
        <f t="shared" si="27"/>
        <v>37</v>
      </c>
      <c r="AW28" s="44">
        <f t="shared" si="7"/>
        <v>0</v>
      </c>
      <c r="AX28" s="419">
        <f t="shared" si="1"/>
        <v>894</v>
      </c>
      <c r="AY28" s="410">
        <f t="shared" si="2"/>
        <v>247</v>
      </c>
      <c r="AZ28" s="419">
        <f t="shared" si="3"/>
        <v>127</v>
      </c>
      <c r="BA28" s="410">
        <f t="shared" si="4"/>
        <v>190</v>
      </c>
      <c r="BB28" s="419">
        <f t="shared" si="5"/>
        <v>254</v>
      </c>
      <c r="BC28" s="411">
        <f t="shared" si="6"/>
        <v>76</v>
      </c>
    </row>
    <row r="29" spans="1:55" ht="15.6">
      <c r="A29" s="211">
        <f t="shared" si="19"/>
        <v>9</v>
      </c>
      <c r="B29" s="76" t="s">
        <v>213</v>
      </c>
      <c r="C29" s="77" t="s">
        <v>214</v>
      </c>
      <c r="D29" s="332">
        <v>6.7547729149463304E-2</v>
      </c>
      <c r="E29" s="293">
        <f t="shared" si="22"/>
        <v>845</v>
      </c>
      <c r="F29" s="212">
        <f t="shared" ref="F29:AV29" si="28">+ROUND($E$29*F19/100,0)</f>
        <v>17</v>
      </c>
      <c r="G29" s="212">
        <f t="shared" si="28"/>
        <v>23</v>
      </c>
      <c r="H29" s="212">
        <f t="shared" si="28"/>
        <v>19</v>
      </c>
      <c r="I29" s="212">
        <f t="shared" si="28"/>
        <v>23</v>
      </c>
      <c r="J29" s="212">
        <f t="shared" si="28"/>
        <v>20</v>
      </c>
      <c r="K29" s="212">
        <f t="shared" si="28"/>
        <v>21</v>
      </c>
      <c r="L29" s="212">
        <f t="shared" si="28"/>
        <v>18</v>
      </c>
      <c r="M29" s="212">
        <f t="shared" si="28"/>
        <v>18</v>
      </c>
      <c r="N29" s="212">
        <f t="shared" si="28"/>
        <v>19</v>
      </c>
      <c r="O29" s="212">
        <f t="shared" si="28"/>
        <v>18</v>
      </c>
      <c r="P29" s="212">
        <f t="shared" si="28"/>
        <v>21</v>
      </c>
      <c r="Q29" s="212">
        <f t="shared" si="28"/>
        <v>18</v>
      </c>
      <c r="R29" s="212">
        <f t="shared" si="28"/>
        <v>19</v>
      </c>
      <c r="S29" s="212">
        <f t="shared" si="28"/>
        <v>21</v>
      </c>
      <c r="T29" s="212">
        <f>+ROUND($E$29*T19/100,0)+1</f>
        <v>21</v>
      </c>
      <c r="U29" s="212">
        <f t="shared" si="28"/>
        <v>19</v>
      </c>
      <c r="V29" s="212">
        <f t="shared" si="28"/>
        <v>20</v>
      </c>
      <c r="W29" s="212">
        <f t="shared" si="28"/>
        <v>20</v>
      </c>
      <c r="X29" s="212">
        <f t="shared" si="28"/>
        <v>17</v>
      </c>
      <c r="Y29" s="212">
        <f t="shared" si="28"/>
        <v>17</v>
      </c>
      <c r="Z29" s="212">
        <f t="shared" si="28"/>
        <v>79</v>
      </c>
      <c r="AA29" s="212">
        <f t="shared" si="28"/>
        <v>66</v>
      </c>
      <c r="AB29" s="212">
        <f t="shared" si="28"/>
        <v>53</v>
      </c>
      <c r="AC29" s="212">
        <f>+ROUND($E$29*AC19/100,0)+1</f>
        <v>50</v>
      </c>
      <c r="AD29" s="212">
        <f t="shared" si="28"/>
        <v>42</v>
      </c>
      <c r="AE29" s="212">
        <f t="shared" si="28"/>
        <v>39</v>
      </c>
      <c r="AF29" s="212">
        <f t="shared" si="28"/>
        <v>31</v>
      </c>
      <c r="AG29" s="212">
        <f t="shared" si="28"/>
        <v>23</v>
      </c>
      <c r="AH29" s="212">
        <f t="shared" si="28"/>
        <v>20</v>
      </c>
      <c r="AI29" s="212">
        <f t="shared" si="28"/>
        <v>17</v>
      </c>
      <c r="AJ29" s="212">
        <f t="shared" si="28"/>
        <v>13</v>
      </c>
      <c r="AK29" s="212">
        <f t="shared" si="28"/>
        <v>11</v>
      </c>
      <c r="AL29" s="212">
        <f t="shared" si="28"/>
        <v>7</v>
      </c>
      <c r="AM29" s="104">
        <f t="shared" si="28"/>
        <v>5</v>
      </c>
      <c r="AN29" s="450">
        <f t="shared" si="28"/>
        <v>0</v>
      </c>
      <c r="AO29" s="212">
        <f t="shared" si="28"/>
        <v>10</v>
      </c>
      <c r="AP29" s="212">
        <f t="shared" si="28"/>
        <v>10</v>
      </c>
      <c r="AQ29" s="212">
        <f t="shared" si="28"/>
        <v>21</v>
      </c>
      <c r="AR29" s="212">
        <f t="shared" si="28"/>
        <v>399</v>
      </c>
      <c r="AS29" s="212">
        <f t="shared" si="28"/>
        <v>48</v>
      </c>
      <c r="AT29" s="212">
        <f t="shared" si="28"/>
        <v>45</v>
      </c>
      <c r="AU29" s="212">
        <f t="shared" si="28"/>
        <v>150</v>
      </c>
      <c r="AV29" s="451">
        <f t="shared" si="28"/>
        <v>35</v>
      </c>
      <c r="AW29" s="44">
        <f t="shared" si="7"/>
        <v>0</v>
      </c>
      <c r="AX29" s="419">
        <f t="shared" si="1"/>
        <v>845</v>
      </c>
      <c r="AY29" s="410">
        <f t="shared" si="2"/>
        <v>235</v>
      </c>
      <c r="AZ29" s="419">
        <f t="shared" si="3"/>
        <v>120</v>
      </c>
      <c r="BA29" s="410">
        <f t="shared" si="4"/>
        <v>179</v>
      </c>
      <c r="BB29" s="419">
        <f t="shared" si="5"/>
        <v>238</v>
      </c>
      <c r="BC29" s="411">
        <f t="shared" si="6"/>
        <v>73</v>
      </c>
    </row>
    <row r="30" spans="1:55" ht="15.6">
      <c r="A30" s="211">
        <v>10</v>
      </c>
      <c r="B30" s="76" t="s">
        <v>215</v>
      </c>
      <c r="C30" s="77" t="s">
        <v>216</v>
      </c>
      <c r="D30" s="332">
        <v>8.3477216425193304E-2</v>
      </c>
      <c r="E30" s="293">
        <f t="shared" si="22"/>
        <v>1045</v>
      </c>
      <c r="F30" s="212">
        <f t="shared" ref="F30:AV30" si="29">+ROUND($E$30*F19/100,0)</f>
        <v>21</v>
      </c>
      <c r="G30" s="212">
        <f t="shared" si="29"/>
        <v>28</v>
      </c>
      <c r="H30" s="212">
        <f t="shared" si="29"/>
        <v>24</v>
      </c>
      <c r="I30" s="212">
        <f t="shared" si="29"/>
        <v>28</v>
      </c>
      <c r="J30" s="212">
        <f t="shared" si="29"/>
        <v>25</v>
      </c>
      <c r="K30" s="212">
        <f t="shared" si="29"/>
        <v>26</v>
      </c>
      <c r="L30" s="212">
        <f t="shared" si="29"/>
        <v>23</v>
      </c>
      <c r="M30" s="212">
        <f t="shared" si="29"/>
        <v>23</v>
      </c>
      <c r="N30" s="212">
        <f t="shared" si="29"/>
        <v>24</v>
      </c>
      <c r="O30" s="212">
        <f t="shared" si="29"/>
        <v>23</v>
      </c>
      <c r="P30" s="212">
        <f t="shared" si="29"/>
        <v>26</v>
      </c>
      <c r="Q30" s="212">
        <f t="shared" si="29"/>
        <v>23</v>
      </c>
      <c r="R30" s="212">
        <f t="shared" si="29"/>
        <v>24</v>
      </c>
      <c r="S30" s="212">
        <f t="shared" si="29"/>
        <v>26</v>
      </c>
      <c r="T30" s="212">
        <f t="shared" si="29"/>
        <v>25</v>
      </c>
      <c r="U30" s="212">
        <f t="shared" si="29"/>
        <v>24</v>
      </c>
      <c r="V30" s="212">
        <f t="shared" si="29"/>
        <v>25</v>
      </c>
      <c r="W30" s="212">
        <f t="shared" si="29"/>
        <v>25</v>
      </c>
      <c r="X30" s="212">
        <f>+ROUND($E$30*X19/100,0)-1</f>
        <v>20</v>
      </c>
      <c r="Y30" s="212">
        <f t="shared" si="29"/>
        <v>21</v>
      </c>
      <c r="Z30" s="212">
        <f t="shared" si="29"/>
        <v>98</v>
      </c>
      <c r="AA30" s="212">
        <f t="shared" si="29"/>
        <v>81</v>
      </c>
      <c r="AB30" s="212">
        <f t="shared" si="29"/>
        <v>66</v>
      </c>
      <c r="AC30" s="212">
        <f t="shared" si="29"/>
        <v>61</v>
      </c>
      <c r="AD30" s="212">
        <f t="shared" si="29"/>
        <v>52</v>
      </c>
      <c r="AE30" s="212">
        <f t="shared" si="29"/>
        <v>48</v>
      </c>
      <c r="AF30" s="212">
        <f t="shared" si="29"/>
        <v>38</v>
      </c>
      <c r="AG30" s="212">
        <f t="shared" si="29"/>
        <v>29</v>
      </c>
      <c r="AH30" s="212">
        <f t="shared" si="29"/>
        <v>25</v>
      </c>
      <c r="AI30" s="212">
        <f t="shared" si="29"/>
        <v>20</v>
      </c>
      <c r="AJ30" s="212">
        <f t="shared" si="29"/>
        <v>16</v>
      </c>
      <c r="AK30" s="212">
        <f t="shared" si="29"/>
        <v>14</v>
      </c>
      <c r="AL30" s="212">
        <f t="shared" si="29"/>
        <v>8</v>
      </c>
      <c r="AM30" s="104">
        <f>+ROUND($E$30*AM19/100,0)-1</f>
        <v>5</v>
      </c>
      <c r="AN30" s="450">
        <f t="shared" si="29"/>
        <v>0</v>
      </c>
      <c r="AO30" s="212">
        <f>+ROUND($E$30*AO19/100,0)-1</f>
        <v>11</v>
      </c>
      <c r="AP30" s="212">
        <f t="shared" si="29"/>
        <v>12</v>
      </c>
      <c r="AQ30" s="212">
        <f t="shared" si="29"/>
        <v>25</v>
      </c>
      <c r="AR30" s="212">
        <f t="shared" si="29"/>
        <v>493</v>
      </c>
      <c r="AS30" s="212">
        <f t="shared" si="29"/>
        <v>59</v>
      </c>
      <c r="AT30" s="212">
        <f t="shared" si="29"/>
        <v>55</v>
      </c>
      <c r="AU30" s="212">
        <f t="shared" si="29"/>
        <v>186</v>
      </c>
      <c r="AV30" s="451">
        <f t="shared" si="29"/>
        <v>43</v>
      </c>
      <c r="AW30" s="44">
        <f t="shared" si="7"/>
        <v>0</v>
      </c>
      <c r="AX30" s="420">
        <f t="shared" si="1"/>
        <v>1045</v>
      </c>
      <c r="AY30" s="410">
        <f t="shared" si="2"/>
        <v>294</v>
      </c>
      <c r="AZ30" s="420">
        <f t="shared" si="3"/>
        <v>149</v>
      </c>
      <c r="BA30" s="410">
        <f t="shared" si="4"/>
        <v>220</v>
      </c>
      <c r="BB30" s="420">
        <f t="shared" si="5"/>
        <v>294</v>
      </c>
      <c r="BC30" s="411">
        <f t="shared" si="6"/>
        <v>88</v>
      </c>
    </row>
    <row r="31" spans="1:55" s="13" customFormat="1" ht="15.6" hidden="1">
      <c r="A31" s="201"/>
      <c r="B31" s="64"/>
      <c r="C31" s="77"/>
      <c r="D31" s="328">
        <f t="shared" ref="D31:E31" si="30">SUM(D21:D30)</f>
        <v>1.0000000000000004</v>
      </c>
      <c r="E31" s="83">
        <f t="shared" si="30"/>
        <v>12517</v>
      </c>
      <c r="F31" s="126">
        <f>F20-SUM(F21:F30)</f>
        <v>0</v>
      </c>
      <c r="G31" s="126">
        <f t="shared" ref="G31:AW31" si="31">G20-SUM(G21:G30)</f>
        <v>0</v>
      </c>
      <c r="H31" s="126">
        <f t="shared" si="31"/>
        <v>0</v>
      </c>
      <c r="I31" s="126">
        <f t="shared" si="31"/>
        <v>0</v>
      </c>
      <c r="J31" s="126">
        <f t="shared" si="31"/>
        <v>0</v>
      </c>
      <c r="K31" s="126">
        <f t="shared" si="31"/>
        <v>0</v>
      </c>
      <c r="L31" s="126">
        <f t="shared" si="31"/>
        <v>0</v>
      </c>
      <c r="M31" s="126">
        <f t="shared" si="31"/>
        <v>0</v>
      </c>
      <c r="N31" s="126">
        <f t="shared" si="31"/>
        <v>0</v>
      </c>
      <c r="O31" s="126">
        <f t="shared" si="31"/>
        <v>0</v>
      </c>
      <c r="P31" s="126">
        <f t="shared" si="31"/>
        <v>0</v>
      </c>
      <c r="Q31" s="126">
        <f t="shared" si="31"/>
        <v>0</v>
      </c>
      <c r="R31" s="126">
        <f t="shared" si="31"/>
        <v>0</v>
      </c>
      <c r="S31" s="126">
        <f t="shared" si="31"/>
        <v>0</v>
      </c>
      <c r="T31" s="126">
        <f t="shared" si="31"/>
        <v>0</v>
      </c>
      <c r="U31" s="126">
        <f t="shared" si="31"/>
        <v>0</v>
      </c>
      <c r="V31" s="126">
        <f t="shared" si="31"/>
        <v>0</v>
      </c>
      <c r="W31" s="126">
        <f t="shared" si="31"/>
        <v>0</v>
      </c>
      <c r="X31" s="126">
        <f t="shared" si="31"/>
        <v>0</v>
      </c>
      <c r="Y31" s="126">
        <f t="shared" si="31"/>
        <v>0</v>
      </c>
      <c r="Z31" s="126">
        <f t="shared" si="31"/>
        <v>0</v>
      </c>
      <c r="AA31" s="126">
        <f t="shared" si="31"/>
        <v>0</v>
      </c>
      <c r="AB31" s="126">
        <f t="shared" si="31"/>
        <v>0</v>
      </c>
      <c r="AC31" s="126">
        <f t="shared" si="31"/>
        <v>0</v>
      </c>
      <c r="AD31" s="126">
        <f t="shared" si="31"/>
        <v>0</v>
      </c>
      <c r="AE31" s="126">
        <f t="shared" si="31"/>
        <v>0</v>
      </c>
      <c r="AF31" s="126">
        <f t="shared" si="31"/>
        <v>0</v>
      </c>
      <c r="AG31" s="126">
        <f t="shared" si="31"/>
        <v>0</v>
      </c>
      <c r="AH31" s="126">
        <f t="shared" si="31"/>
        <v>0</v>
      </c>
      <c r="AI31" s="126">
        <f t="shared" si="31"/>
        <v>0</v>
      </c>
      <c r="AJ31" s="126">
        <f t="shared" si="31"/>
        <v>0</v>
      </c>
      <c r="AK31" s="126">
        <f t="shared" si="31"/>
        <v>0</v>
      </c>
      <c r="AL31" s="126">
        <f t="shared" si="31"/>
        <v>0</v>
      </c>
      <c r="AM31" s="276">
        <f t="shared" si="31"/>
        <v>0</v>
      </c>
      <c r="AN31" s="452">
        <f t="shared" si="31"/>
        <v>0</v>
      </c>
      <c r="AO31" s="126">
        <f t="shared" si="31"/>
        <v>0</v>
      </c>
      <c r="AP31" s="126">
        <f t="shared" si="31"/>
        <v>0</v>
      </c>
      <c r="AQ31" s="126">
        <f t="shared" si="31"/>
        <v>0</v>
      </c>
      <c r="AR31" s="126">
        <f t="shared" si="31"/>
        <v>0</v>
      </c>
      <c r="AS31" s="126">
        <f t="shared" si="31"/>
        <v>0</v>
      </c>
      <c r="AT31" s="126">
        <f t="shared" si="31"/>
        <v>0</v>
      </c>
      <c r="AU31" s="126">
        <f t="shared" si="31"/>
        <v>0</v>
      </c>
      <c r="AV31" s="214">
        <f t="shared" si="31"/>
        <v>0</v>
      </c>
      <c r="AW31" s="276">
        <f t="shared" si="31"/>
        <v>0</v>
      </c>
      <c r="AX31" s="420">
        <f t="shared" si="1"/>
        <v>12517</v>
      </c>
      <c r="AY31" s="414">
        <f t="shared" si="2"/>
        <v>0</v>
      </c>
      <c r="AZ31" s="414">
        <f t="shared" si="3"/>
        <v>0</v>
      </c>
      <c r="BA31" s="414">
        <f t="shared" si="4"/>
        <v>0</v>
      </c>
      <c r="BB31" s="414">
        <f t="shared" si="5"/>
        <v>0</v>
      </c>
      <c r="BC31" s="415">
        <f t="shared" si="6"/>
        <v>0</v>
      </c>
    </row>
    <row r="32" spans="1:55" ht="15.6" hidden="1">
      <c r="A32" s="201"/>
      <c r="B32" s="64"/>
      <c r="C32" s="77"/>
      <c r="D32" s="241">
        <v>15390</v>
      </c>
      <c r="E32" s="294"/>
      <c r="F32" s="204">
        <f t="shared" ref="F32:AV32" si="32">+F33*100/$E$33</f>
        <v>2.1436774275870869</v>
      </c>
      <c r="G32" s="204">
        <f t="shared" si="32"/>
        <v>2.6668367997958402</v>
      </c>
      <c r="H32" s="204">
        <f t="shared" si="32"/>
        <v>2.5519969376036751</v>
      </c>
      <c r="I32" s="204">
        <f t="shared" si="32"/>
        <v>2.5519969376036751</v>
      </c>
      <c r="J32" s="204">
        <f t="shared" si="32"/>
        <v>2.8199566160520608</v>
      </c>
      <c r="K32" s="204">
        <f t="shared" si="32"/>
        <v>2.6221768533877761</v>
      </c>
      <c r="L32" s="204">
        <f t="shared" si="32"/>
        <v>2.1691973969631237</v>
      </c>
      <c r="M32" s="204">
        <f t="shared" si="32"/>
        <v>2.1245374505550592</v>
      </c>
      <c r="N32" s="204">
        <f t="shared" si="32"/>
        <v>2.188337373995151</v>
      </c>
      <c r="O32" s="204">
        <f t="shared" si="32"/>
        <v>2.1755773893071328</v>
      </c>
      <c r="P32" s="204">
        <f t="shared" si="32"/>
        <v>2.4690570371315554</v>
      </c>
      <c r="Q32" s="204">
        <f t="shared" si="32"/>
        <v>2.5902768916677301</v>
      </c>
      <c r="R32" s="204">
        <f t="shared" si="32"/>
        <v>2.6795967844838584</v>
      </c>
      <c r="S32" s="204">
        <f t="shared" si="32"/>
        <v>2.3861171366594358</v>
      </c>
      <c r="T32" s="204">
        <f t="shared" si="32"/>
        <v>2.3031772361873166</v>
      </c>
      <c r="U32" s="204">
        <f t="shared" si="32"/>
        <v>2.3223172132193439</v>
      </c>
      <c r="V32" s="204">
        <f t="shared" si="32"/>
        <v>2.4499170600995277</v>
      </c>
      <c r="W32" s="204">
        <f t="shared" si="32"/>
        <v>2.2074773510271788</v>
      </c>
      <c r="X32" s="204">
        <f t="shared" si="32"/>
        <v>1.773637871634554</v>
      </c>
      <c r="Y32" s="204">
        <f t="shared" si="32"/>
        <v>1.7162179405384714</v>
      </c>
      <c r="Z32" s="204">
        <f t="shared" si="32"/>
        <v>8.5172897792522644</v>
      </c>
      <c r="AA32" s="204">
        <f t="shared" si="32"/>
        <v>7.0179915784101059</v>
      </c>
      <c r="AB32" s="204">
        <f t="shared" si="32"/>
        <v>5.4229934924078087</v>
      </c>
      <c r="AC32" s="204">
        <f t="shared" si="32"/>
        <v>5.1614138063034325</v>
      </c>
      <c r="AD32" s="204">
        <f t="shared" si="32"/>
        <v>4.7786142656628812</v>
      </c>
      <c r="AE32" s="204">
        <f t="shared" si="32"/>
        <v>4.6318744417506696</v>
      </c>
      <c r="AF32" s="204">
        <f t="shared" si="32"/>
        <v>4.1214750542299345</v>
      </c>
      <c r="AG32" s="204">
        <f t="shared" si="32"/>
        <v>3.2346561184126581</v>
      </c>
      <c r="AH32" s="204">
        <f t="shared" si="32"/>
        <v>2.5009569988516014</v>
      </c>
      <c r="AI32" s="204">
        <f t="shared" si="32"/>
        <v>2.1564374122751051</v>
      </c>
      <c r="AJ32" s="204">
        <f t="shared" si="32"/>
        <v>1.9841776189868572</v>
      </c>
      <c r="AK32" s="204">
        <f t="shared" si="32"/>
        <v>1.5248181702181958</v>
      </c>
      <c r="AL32" s="204">
        <f t="shared" si="32"/>
        <v>1.1164986602016078</v>
      </c>
      <c r="AM32" s="206">
        <f t="shared" si="32"/>
        <v>0.91871889753732294</v>
      </c>
      <c r="AN32" s="449">
        <f t="shared" si="32"/>
        <v>0.14035983156820211</v>
      </c>
      <c r="AO32" s="207">
        <f t="shared" si="32"/>
        <v>1.1356386372336353</v>
      </c>
      <c r="AP32" s="207">
        <f t="shared" si="32"/>
        <v>1.1228786525456169</v>
      </c>
      <c r="AQ32" s="207">
        <f t="shared" si="32"/>
        <v>2.4243970907234913</v>
      </c>
      <c r="AR32" s="207">
        <f t="shared" si="32"/>
        <v>49.808600229679726</v>
      </c>
      <c r="AS32" s="207">
        <f t="shared" si="32"/>
        <v>6.0865126961847649</v>
      </c>
      <c r="AT32" s="206">
        <f t="shared" si="32"/>
        <v>4.9444940666071204</v>
      </c>
      <c r="AU32" s="207">
        <f t="shared" si="32"/>
        <v>17.832078601505678</v>
      </c>
      <c r="AV32" s="447">
        <f t="shared" si="32"/>
        <v>3.8024754370294755</v>
      </c>
      <c r="AW32" s="44">
        <f t="shared" si="7"/>
        <v>-100.00000000000001</v>
      </c>
      <c r="AX32" s="412">
        <f t="shared" si="1"/>
        <v>0</v>
      </c>
      <c r="AY32" s="410">
        <f t="shared" si="2"/>
        <v>29.073625111649868</v>
      </c>
      <c r="AZ32" s="410">
        <f t="shared" si="3"/>
        <v>14.348602781676661</v>
      </c>
      <c r="BA32" s="410">
        <f t="shared" si="4"/>
        <v>19.025137169835396</v>
      </c>
      <c r="BB32" s="410">
        <f t="shared" si="5"/>
        <v>27.351027178767382</v>
      </c>
      <c r="BC32" s="411">
        <f t="shared" si="6"/>
        <v>10.201607758070688</v>
      </c>
    </row>
    <row r="33" spans="1:55" ht="15.6">
      <c r="A33" s="70">
        <f>COUNT(A34:A47)</f>
        <v>14</v>
      </c>
      <c r="B33" s="71"/>
      <c r="C33" s="367" t="s">
        <v>217</v>
      </c>
      <c r="D33" s="209"/>
      <c r="E33" s="259">
        <v>15674</v>
      </c>
      <c r="F33" s="208">
        <v>336</v>
      </c>
      <c r="G33" s="50">
        <v>418</v>
      </c>
      <c r="H33" s="50">
        <v>400</v>
      </c>
      <c r="I33" s="50">
        <v>400</v>
      </c>
      <c r="J33" s="50">
        <v>442</v>
      </c>
      <c r="K33" s="50">
        <v>411</v>
      </c>
      <c r="L33" s="50">
        <v>340</v>
      </c>
      <c r="M33" s="50">
        <v>333</v>
      </c>
      <c r="N33" s="50">
        <v>343</v>
      </c>
      <c r="O33" s="50">
        <v>341</v>
      </c>
      <c r="P33" s="50">
        <v>387</v>
      </c>
      <c r="Q33" s="50">
        <v>406</v>
      </c>
      <c r="R33" s="50">
        <v>420</v>
      </c>
      <c r="S33" s="50">
        <v>374</v>
      </c>
      <c r="T33" s="50">
        <v>361</v>
      </c>
      <c r="U33" s="50">
        <v>364</v>
      </c>
      <c r="V33" s="50">
        <v>384</v>
      </c>
      <c r="W33" s="50">
        <v>346</v>
      </c>
      <c r="X33" s="50">
        <v>278</v>
      </c>
      <c r="Y33" s="50">
        <v>269</v>
      </c>
      <c r="Z33" s="50">
        <v>1335</v>
      </c>
      <c r="AA33" s="50">
        <v>1100</v>
      </c>
      <c r="AB33" s="50">
        <v>850</v>
      </c>
      <c r="AC33" s="50">
        <v>809</v>
      </c>
      <c r="AD33" s="50">
        <v>749</v>
      </c>
      <c r="AE33" s="50">
        <v>726</v>
      </c>
      <c r="AF33" s="50">
        <v>646</v>
      </c>
      <c r="AG33" s="50">
        <v>507</v>
      </c>
      <c r="AH33" s="50">
        <v>392</v>
      </c>
      <c r="AI33" s="50">
        <v>338</v>
      </c>
      <c r="AJ33" s="50">
        <v>311</v>
      </c>
      <c r="AK33" s="50">
        <v>239</v>
      </c>
      <c r="AL33" s="344">
        <v>175</v>
      </c>
      <c r="AM33" s="344">
        <v>144</v>
      </c>
      <c r="AN33" s="372">
        <v>22</v>
      </c>
      <c r="AO33" s="210">
        <v>178</v>
      </c>
      <c r="AP33" s="210">
        <v>176</v>
      </c>
      <c r="AQ33" s="210">
        <v>380</v>
      </c>
      <c r="AR33" s="209">
        <v>7807</v>
      </c>
      <c r="AS33" s="209">
        <v>954</v>
      </c>
      <c r="AT33" s="209">
        <v>775</v>
      </c>
      <c r="AU33" s="372">
        <v>2795</v>
      </c>
      <c r="AV33" s="52">
        <v>596</v>
      </c>
      <c r="AW33" s="437">
        <f t="shared" si="7"/>
        <v>0</v>
      </c>
      <c r="AX33" s="393">
        <f t="shared" si="1"/>
        <v>15674</v>
      </c>
      <c r="AY33" s="421">
        <f t="shared" si="2"/>
        <v>4557</v>
      </c>
      <c r="AZ33" s="393">
        <f t="shared" si="3"/>
        <v>2249</v>
      </c>
      <c r="BA33" s="393">
        <f t="shared" si="4"/>
        <v>2982</v>
      </c>
      <c r="BB33" s="393">
        <f t="shared" si="5"/>
        <v>4287</v>
      </c>
      <c r="BC33" s="393">
        <f t="shared" si="6"/>
        <v>1599</v>
      </c>
    </row>
    <row r="34" spans="1:55" ht="15.6">
      <c r="A34" s="211">
        <v>1</v>
      </c>
      <c r="B34" s="76" t="s">
        <v>218</v>
      </c>
      <c r="C34" s="77" t="s">
        <v>219</v>
      </c>
      <c r="D34" s="332">
        <v>0.30636176170109075</v>
      </c>
      <c r="E34" s="293">
        <f>ROUND($E$33*D34,0)</f>
        <v>4802</v>
      </c>
      <c r="F34" s="212">
        <f>ROUND($E$34*F32/100,0)</f>
        <v>103</v>
      </c>
      <c r="G34" s="212">
        <f t="shared" ref="G34:AJ34" si="33">ROUND($E$34*G32/100,0)</f>
        <v>128</v>
      </c>
      <c r="H34" s="212">
        <f t="shared" si="33"/>
        <v>123</v>
      </c>
      <c r="I34" s="212">
        <f t="shared" si="33"/>
        <v>123</v>
      </c>
      <c r="J34" s="212">
        <f t="shared" si="33"/>
        <v>135</v>
      </c>
      <c r="K34" s="212">
        <f t="shared" si="33"/>
        <v>126</v>
      </c>
      <c r="L34" s="212">
        <f t="shared" si="33"/>
        <v>104</v>
      </c>
      <c r="M34" s="212">
        <f t="shared" si="33"/>
        <v>102</v>
      </c>
      <c r="N34" s="212">
        <f t="shared" si="33"/>
        <v>105</v>
      </c>
      <c r="O34" s="212">
        <f t="shared" si="33"/>
        <v>104</v>
      </c>
      <c r="P34" s="212">
        <f t="shared" si="33"/>
        <v>119</v>
      </c>
      <c r="Q34" s="212">
        <f t="shared" si="33"/>
        <v>124</v>
      </c>
      <c r="R34" s="212">
        <f t="shared" si="33"/>
        <v>129</v>
      </c>
      <c r="S34" s="212">
        <f t="shared" si="33"/>
        <v>115</v>
      </c>
      <c r="T34" s="212">
        <f t="shared" si="33"/>
        <v>111</v>
      </c>
      <c r="U34" s="212">
        <f t="shared" si="33"/>
        <v>112</v>
      </c>
      <c r="V34" s="212">
        <f t="shared" si="33"/>
        <v>118</v>
      </c>
      <c r="W34" s="212">
        <f t="shared" si="33"/>
        <v>106</v>
      </c>
      <c r="X34" s="212">
        <f t="shared" si="33"/>
        <v>85</v>
      </c>
      <c r="Y34" s="212">
        <f t="shared" si="33"/>
        <v>82</v>
      </c>
      <c r="Z34" s="212">
        <f t="shared" si="33"/>
        <v>409</v>
      </c>
      <c r="AA34" s="212">
        <f t="shared" si="33"/>
        <v>337</v>
      </c>
      <c r="AB34" s="212">
        <f t="shared" si="33"/>
        <v>260</v>
      </c>
      <c r="AC34" s="212">
        <f t="shared" si="33"/>
        <v>248</v>
      </c>
      <c r="AD34" s="212">
        <f t="shared" si="33"/>
        <v>229</v>
      </c>
      <c r="AE34" s="212">
        <f t="shared" si="33"/>
        <v>222</v>
      </c>
      <c r="AF34" s="212">
        <f t="shared" si="33"/>
        <v>198</v>
      </c>
      <c r="AG34" s="212">
        <f>ROUND($E$34*AG32/100,0)+1</f>
        <v>156</v>
      </c>
      <c r="AH34" s="212">
        <f t="shared" si="33"/>
        <v>120</v>
      </c>
      <c r="AI34" s="212">
        <f t="shared" si="33"/>
        <v>104</v>
      </c>
      <c r="AJ34" s="212">
        <f t="shared" si="33"/>
        <v>95</v>
      </c>
      <c r="AK34" s="212">
        <f>ROUND($E$34*AK32/100,0)+1</f>
        <v>74</v>
      </c>
      <c r="AL34" s="212">
        <f>ROUND($E$34*AL32/100,0)-1</f>
        <v>53</v>
      </c>
      <c r="AM34" s="212">
        <f>ROUND($E$34*AM32/100,0)-1</f>
        <v>43</v>
      </c>
      <c r="AN34" s="212">
        <f>ROUND($E$34*AN32/100,0)-2</f>
        <v>5</v>
      </c>
      <c r="AO34" s="212">
        <f>ROUND($E$34*AO32/100,0)-1</f>
        <v>54</v>
      </c>
      <c r="AP34" s="212">
        <f>ROUND($E$34*AP32/100,0)-1</f>
        <v>53</v>
      </c>
      <c r="AQ34" s="212">
        <f>ROUND($E$34*AQ32/100,0)+1</f>
        <v>117</v>
      </c>
      <c r="AR34" s="212">
        <f>ROUND($E$34*AR32/100,0)-1</f>
        <v>2391</v>
      </c>
      <c r="AS34" s="212">
        <f>ROUND($E$34*AS32/100,0)-2</f>
        <v>290</v>
      </c>
      <c r="AT34" s="212">
        <f t="shared" ref="AT34:AV34" si="34">ROUND($E$34*AT32/100,0)</f>
        <v>237</v>
      </c>
      <c r="AU34" s="212">
        <f>ROUND($E$34*AU32/100,0)+1</f>
        <v>857</v>
      </c>
      <c r="AV34" s="212">
        <f t="shared" si="34"/>
        <v>183</v>
      </c>
      <c r="AW34" s="44">
        <f t="shared" si="7"/>
        <v>0</v>
      </c>
      <c r="AX34" s="419">
        <f t="shared" si="1"/>
        <v>4802</v>
      </c>
      <c r="AY34" s="418">
        <f t="shared" si="2"/>
        <v>1396</v>
      </c>
      <c r="AZ34" s="418">
        <f t="shared" si="3"/>
        <v>691</v>
      </c>
      <c r="BA34" s="418">
        <f t="shared" si="4"/>
        <v>913</v>
      </c>
      <c r="BB34" s="418">
        <f t="shared" si="5"/>
        <v>1313</v>
      </c>
      <c r="BC34" s="418">
        <f t="shared" si="6"/>
        <v>489</v>
      </c>
    </row>
    <row r="35" spans="1:55" ht="15.6">
      <c r="A35" s="211">
        <f t="shared" ref="A35:A45" si="35">1+A34</f>
        <v>2</v>
      </c>
      <c r="B35" s="76" t="s">
        <v>220</v>
      </c>
      <c r="C35" s="77" t="s">
        <v>221</v>
      </c>
      <c r="D35" s="332">
        <v>7.6101435219045888E-2</v>
      </c>
      <c r="E35" s="293">
        <f t="shared" ref="E35:E45" si="36">ROUND($E$33*D35,0)</f>
        <v>1193</v>
      </c>
      <c r="F35" s="212">
        <f t="shared" ref="F35" si="37">+ROUND($E$35*F32/100,0)</f>
        <v>26</v>
      </c>
      <c r="G35" s="212">
        <f t="shared" ref="G35:AN35" si="38">+ROUND($E$35*G32/100,0)</f>
        <v>32</v>
      </c>
      <c r="H35" s="212">
        <f t="shared" si="38"/>
        <v>30</v>
      </c>
      <c r="I35" s="212">
        <f t="shared" si="38"/>
        <v>30</v>
      </c>
      <c r="J35" s="212">
        <f t="shared" si="38"/>
        <v>34</v>
      </c>
      <c r="K35" s="212">
        <f t="shared" si="38"/>
        <v>31</v>
      </c>
      <c r="L35" s="212">
        <f t="shared" si="38"/>
        <v>26</v>
      </c>
      <c r="M35" s="212">
        <f t="shared" si="38"/>
        <v>25</v>
      </c>
      <c r="N35" s="212">
        <f t="shared" si="38"/>
        <v>26</v>
      </c>
      <c r="O35" s="212">
        <f t="shared" si="38"/>
        <v>26</v>
      </c>
      <c r="P35" s="212">
        <f t="shared" si="38"/>
        <v>29</v>
      </c>
      <c r="Q35" s="212">
        <f t="shared" si="38"/>
        <v>31</v>
      </c>
      <c r="R35" s="212">
        <f t="shared" si="38"/>
        <v>32</v>
      </c>
      <c r="S35" s="212">
        <f t="shared" si="38"/>
        <v>28</v>
      </c>
      <c r="T35" s="212">
        <f t="shared" si="38"/>
        <v>27</v>
      </c>
      <c r="U35" s="212">
        <f t="shared" si="38"/>
        <v>28</v>
      </c>
      <c r="V35" s="212">
        <f t="shared" si="38"/>
        <v>29</v>
      </c>
      <c r="W35" s="212">
        <f t="shared" si="38"/>
        <v>26</v>
      </c>
      <c r="X35" s="212">
        <f t="shared" si="38"/>
        <v>21</v>
      </c>
      <c r="Y35" s="212">
        <f t="shared" si="38"/>
        <v>20</v>
      </c>
      <c r="Z35" s="212">
        <f t="shared" si="38"/>
        <v>102</v>
      </c>
      <c r="AA35" s="212">
        <f>+ROUND($E$35*AA32/100,0)+1</f>
        <v>85</v>
      </c>
      <c r="AB35" s="212">
        <f t="shared" si="38"/>
        <v>65</v>
      </c>
      <c r="AC35" s="212">
        <f t="shared" si="38"/>
        <v>62</v>
      </c>
      <c r="AD35" s="212">
        <f t="shared" si="38"/>
        <v>57</v>
      </c>
      <c r="AE35" s="212">
        <f t="shared" si="38"/>
        <v>55</v>
      </c>
      <c r="AF35" s="212">
        <f t="shared" si="38"/>
        <v>49</v>
      </c>
      <c r="AG35" s="212">
        <f t="shared" si="38"/>
        <v>39</v>
      </c>
      <c r="AH35" s="212">
        <f t="shared" si="38"/>
        <v>30</v>
      </c>
      <c r="AI35" s="212">
        <f t="shared" si="38"/>
        <v>26</v>
      </c>
      <c r="AJ35" s="212">
        <f t="shared" si="38"/>
        <v>24</v>
      </c>
      <c r="AK35" s="212">
        <f t="shared" si="38"/>
        <v>18</v>
      </c>
      <c r="AL35" s="212">
        <f t="shared" si="38"/>
        <v>13</v>
      </c>
      <c r="AM35" s="212">
        <f t="shared" si="38"/>
        <v>11</v>
      </c>
      <c r="AN35" s="212">
        <f t="shared" si="38"/>
        <v>2</v>
      </c>
      <c r="AO35" s="212">
        <f t="shared" ref="AO35:AV35" si="39">+ROUND($E$35*AO32/100,0)</f>
        <v>14</v>
      </c>
      <c r="AP35" s="212">
        <f t="shared" si="39"/>
        <v>13</v>
      </c>
      <c r="AQ35" s="212">
        <f t="shared" si="39"/>
        <v>29</v>
      </c>
      <c r="AR35" s="212">
        <f t="shared" si="39"/>
        <v>594</v>
      </c>
      <c r="AS35" s="212">
        <f t="shared" si="39"/>
        <v>73</v>
      </c>
      <c r="AT35" s="212">
        <f t="shared" si="39"/>
        <v>59</v>
      </c>
      <c r="AU35" s="212">
        <f t="shared" si="39"/>
        <v>213</v>
      </c>
      <c r="AV35" s="212">
        <f t="shared" si="39"/>
        <v>45</v>
      </c>
      <c r="AW35" s="44">
        <f t="shared" si="7"/>
        <v>0</v>
      </c>
      <c r="AX35" s="419">
        <f t="shared" si="1"/>
        <v>1193</v>
      </c>
      <c r="AY35" s="419">
        <f t="shared" si="2"/>
        <v>346</v>
      </c>
      <c r="AZ35" s="419">
        <f t="shared" si="3"/>
        <v>170</v>
      </c>
      <c r="BA35" s="419">
        <f t="shared" si="4"/>
        <v>228</v>
      </c>
      <c r="BB35" s="419">
        <f t="shared" si="5"/>
        <v>327</v>
      </c>
      <c r="BC35" s="419">
        <f t="shared" si="6"/>
        <v>122</v>
      </c>
    </row>
    <row r="36" spans="1:55" ht="15.6">
      <c r="A36" s="211">
        <f t="shared" si="35"/>
        <v>3</v>
      </c>
      <c r="B36" s="76" t="s">
        <v>222</v>
      </c>
      <c r="C36" s="77" t="s">
        <v>223</v>
      </c>
      <c r="D36" s="332">
        <v>3.7408898276350265E-2</v>
      </c>
      <c r="E36" s="293">
        <f t="shared" si="36"/>
        <v>586</v>
      </c>
      <c r="F36" s="212">
        <f>+ROUND($E$36*F32/100,0)</f>
        <v>13</v>
      </c>
      <c r="G36" s="212">
        <f>+ROUND($E$36*G32/100,0)-1</f>
        <v>15</v>
      </c>
      <c r="H36" s="212">
        <f t="shared" ref="H36:AM36" si="40">+ROUND($E$36*H32/100,0)</f>
        <v>15</v>
      </c>
      <c r="I36" s="212">
        <f t="shared" si="40"/>
        <v>15</v>
      </c>
      <c r="J36" s="212">
        <f t="shared" si="40"/>
        <v>17</v>
      </c>
      <c r="K36" s="212">
        <f t="shared" si="40"/>
        <v>15</v>
      </c>
      <c r="L36" s="212">
        <f t="shared" si="40"/>
        <v>13</v>
      </c>
      <c r="M36" s="212">
        <f t="shared" si="40"/>
        <v>12</v>
      </c>
      <c r="N36" s="212">
        <f t="shared" si="40"/>
        <v>13</v>
      </c>
      <c r="O36" s="212">
        <f t="shared" si="40"/>
        <v>13</v>
      </c>
      <c r="P36" s="212">
        <f t="shared" si="40"/>
        <v>14</v>
      </c>
      <c r="Q36" s="212">
        <f t="shared" si="40"/>
        <v>15</v>
      </c>
      <c r="R36" s="212">
        <f t="shared" si="40"/>
        <v>16</v>
      </c>
      <c r="S36" s="212">
        <f t="shared" si="40"/>
        <v>14</v>
      </c>
      <c r="T36" s="212">
        <f t="shared" si="40"/>
        <v>13</v>
      </c>
      <c r="U36" s="212">
        <f t="shared" si="40"/>
        <v>14</v>
      </c>
      <c r="V36" s="212">
        <f t="shared" si="40"/>
        <v>14</v>
      </c>
      <c r="W36" s="212">
        <f t="shared" si="40"/>
        <v>13</v>
      </c>
      <c r="X36" s="212">
        <f t="shared" si="40"/>
        <v>10</v>
      </c>
      <c r="Y36" s="212">
        <f t="shared" si="40"/>
        <v>10</v>
      </c>
      <c r="Z36" s="212">
        <f t="shared" si="40"/>
        <v>50</v>
      </c>
      <c r="AA36" s="212">
        <f t="shared" si="40"/>
        <v>41</v>
      </c>
      <c r="AB36" s="212">
        <f t="shared" si="40"/>
        <v>32</v>
      </c>
      <c r="AC36" s="212">
        <f t="shared" si="40"/>
        <v>30</v>
      </c>
      <c r="AD36" s="212">
        <f t="shared" si="40"/>
        <v>28</v>
      </c>
      <c r="AE36" s="212">
        <f t="shared" si="40"/>
        <v>27</v>
      </c>
      <c r="AF36" s="212">
        <f t="shared" si="40"/>
        <v>24</v>
      </c>
      <c r="AG36" s="212">
        <f t="shared" si="40"/>
        <v>19</v>
      </c>
      <c r="AH36" s="212">
        <f t="shared" si="40"/>
        <v>15</v>
      </c>
      <c r="AI36" s="212">
        <f t="shared" si="40"/>
        <v>13</v>
      </c>
      <c r="AJ36" s="212">
        <f t="shared" si="40"/>
        <v>12</v>
      </c>
      <c r="AK36" s="212">
        <f t="shared" si="40"/>
        <v>9</v>
      </c>
      <c r="AL36" s="212">
        <f t="shared" si="40"/>
        <v>7</v>
      </c>
      <c r="AM36" s="212">
        <f t="shared" si="40"/>
        <v>5</v>
      </c>
      <c r="AN36" s="212">
        <f>+ROUND($E$36*AN32/100,0)</f>
        <v>1</v>
      </c>
      <c r="AO36" s="212">
        <f t="shared" ref="AO36:AV36" si="41">+ROUND($E$36*AO32/100,0)</f>
        <v>7</v>
      </c>
      <c r="AP36" s="212">
        <f t="shared" si="41"/>
        <v>7</v>
      </c>
      <c r="AQ36" s="212">
        <f t="shared" si="41"/>
        <v>14</v>
      </c>
      <c r="AR36" s="212">
        <f t="shared" si="41"/>
        <v>292</v>
      </c>
      <c r="AS36" s="212">
        <f t="shared" si="41"/>
        <v>36</v>
      </c>
      <c r="AT36" s="212">
        <f t="shared" si="41"/>
        <v>29</v>
      </c>
      <c r="AU36" s="212">
        <f t="shared" si="41"/>
        <v>104</v>
      </c>
      <c r="AV36" s="212">
        <f t="shared" si="41"/>
        <v>22</v>
      </c>
      <c r="AW36" s="44">
        <f t="shared" si="7"/>
        <v>0</v>
      </c>
      <c r="AX36" s="419">
        <f t="shared" si="1"/>
        <v>586</v>
      </c>
      <c r="AY36" s="419">
        <f t="shared" si="2"/>
        <v>170</v>
      </c>
      <c r="AZ36" s="419">
        <f t="shared" si="3"/>
        <v>84</v>
      </c>
      <c r="BA36" s="419">
        <f t="shared" si="4"/>
        <v>111</v>
      </c>
      <c r="BB36" s="419">
        <f t="shared" si="5"/>
        <v>160</v>
      </c>
      <c r="BC36" s="419">
        <f t="shared" si="6"/>
        <v>61</v>
      </c>
    </row>
    <row r="37" spans="1:55" ht="15.6">
      <c r="A37" s="211">
        <f t="shared" si="35"/>
        <v>4</v>
      </c>
      <c r="B37" s="76" t="s">
        <v>224</v>
      </c>
      <c r="C37" s="77" t="s">
        <v>225</v>
      </c>
      <c r="D37" s="332">
        <v>0.11656661603431366</v>
      </c>
      <c r="E37" s="293">
        <f t="shared" si="36"/>
        <v>1827</v>
      </c>
      <c r="F37" s="212">
        <f>+ROUND($E$37*F32/100,0)</f>
        <v>39</v>
      </c>
      <c r="G37" s="212">
        <f t="shared" ref="G37:AM37" si="42">+ROUND($E$37*G32/100,0)</f>
        <v>49</v>
      </c>
      <c r="H37" s="212">
        <f t="shared" si="42"/>
        <v>47</v>
      </c>
      <c r="I37" s="212">
        <f t="shared" si="42"/>
        <v>47</v>
      </c>
      <c r="J37" s="212">
        <f t="shared" si="42"/>
        <v>52</v>
      </c>
      <c r="K37" s="212">
        <f t="shared" si="42"/>
        <v>48</v>
      </c>
      <c r="L37" s="212">
        <f t="shared" si="42"/>
        <v>40</v>
      </c>
      <c r="M37" s="212">
        <f t="shared" si="42"/>
        <v>39</v>
      </c>
      <c r="N37" s="212">
        <f t="shared" si="42"/>
        <v>40</v>
      </c>
      <c r="O37" s="212">
        <f t="shared" si="42"/>
        <v>40</v>
      </c>
      <c r="P37" s="212">
        <f t="shared" si="42"/>
        <v>45</v>
      </c>
      <c r="Q37" s="212">
        <f t="shared" si="42"/>
        <v>47</v>
      </c>
      <c r="R37" s="212">
        <f t="shared" si="42"/>
        <v>49</v>
      </c>
      <c r="S37" s="212">
        <f t="shared" si="42"/>
        <v>44</v>
      </c>
      <c r="T37" s="212">
        <f t="shared" si="42"/>
        <v>42</v>
      </c>
      <c r="U37" s="212">
        <f t="shared" si="42"/>
        <v>42</v>
      </c>
      <c r="V37" s="212">
        <f t="shared" si="42"/>
        <v>45</v>
      </c>
      <c r="W37" s="212">
        <f t="shared" si="42"/>
        <v>40</v>
      </c>
      <c r="X37" s="212">
        <f t="shared" si="42"/>
        <v>32</v>
      </c>
      <c r="Y37" s="212">
        <f t="shared" si="42"/>
        <v>31</v>
      </c>
      <c r="Z37" s="212">
        <f t="shared" si="42"/>
        <v>156</v>
      </c>
      <c r="AA37" s="212">
        <f t="shared" si="42"/>
        <v>128</v>
      </c>
      <c r="AB37" s="212">
        <f t="shared" si="42"/>
        <v>99</v>
      </c>
      <c r="AC37" s="212">
        <f t="shared" si="42"/>
        <v>94</v>
      </c>
      <c r="AD37" s="212">
        <f t="shared" si="42"/>
        <v>87</v>
      </c>
      <c r="AE37" s="212">
        <f t="shared" si="42"/>
        <v>85</v>
      </c>
      <c r="AF37" s="212">
        <f t="shared" si="42"/>
        <v>75</v>
      </c>
      <c r="AG37" s="212">
        <f t="shared" si="42"/>
        <v>59</v>
      </c>
      <c r="AH37" s="212">
        <f t="shared" si="42"/>
        <v>46</v>
      </c>
      <c r="AI37" s="212">
        <f t="shared" si="42"/>
        <v>39</v>
      </c>
      <c r="AJ37" s="212">
        <f t="shared" si="42"/>
        <v>36</v>
      </c>
      <c r="AK37" s="212">
        <f t="shared" si="42"/>
        <v>28</v>
      </c>
      <c r="AL37" s="212">
        <f t="shared" si="42"/>
        <v>20</v>
      </c>
      <c r="AM37" s="212">
        <f t="shared" si="42"/>
        <v>17</v>
      </c>
      <c r="AN37" s="212">
        <f>+ROUND($E$37*AN32/100,0)</f>
        <v>3</v>
      </c>
      <c r="AO37" s="212">
        <f t="shared" ref="AO37:AV37" si="43">+ROUND($E$37*AO32/100,0)</f>
        <v>21</v>
      </c>
      <c r="AP37" s="212">
        <f t="shared" si="43"/>
        <v>21</v>
      </c>
      <c r="AQ37" s="212">
        <f t="shared" si="43"/>
        <v>44</v>
      </c>
      <c r="AR37" s="212">
        <f t="shared" si="43"/>
        <v>910</v>
      </c>
      <c r="AS37" s="212">
        <f t="shared" si="43"/>
        <v>111</v>
      </c>
      <c r="AT37" s="212">
        <f t="shared" si="43"/>
        <v>90</v>
      </c>
      <c r="AU37" s="212">
        <f t="shared" si="43"/>
        <v>326</v>
      </c>
      <c r="AV37" s="212">
        <f t="shared" si="43"/>
        <v>69</v>
      </c>
      <c r="AW37" s="44">
        <f t="shared" si="7"/>
        <v>0</v>
      </c>
      <c r="AX37" s="419">
        <f t="shared" si="1"/>
        <v>1827</v>
      </c>
      <c r="AY37" s="419">
        <f t="shared" si="2"/>
        <v>533</v>
      </c>
      <c r="AZ37" s="419">
        <f t="shared" si="3"/>
        <v>262</v>
      </c>
      <c r="BA37" s="419">
        <f t="shared" si="4"/>
        <v>347</v>
      </c>
      <c r="BB37" s="419">
        <f t="shared" si="5"/>
        <v>499</v>
      </c>
      <c r="BC37" s="419">
        <f t="shared" si="6"/>
        <v>186</v>
      </c>
    </row>
    <row r="38" spans="1:55" ht="15.6">
      <c r="A38" s="211">
        <f t="shared" si="35"/>
        <v>5</v>
      </c>
      <c r="B38" s="76" t="s">
        <v>226</v>
      </c>
      <c r="C38" s="77" t="s">
        <v>227</v>
      </c>
      <c r="D38" s="332">
        <v>7.3900911791025273E-2</v>
      </c>
      <c r="E38" s="293">
        <f t="shared" si="36"/>
        <v>1158</v>
      </c>
      <c r="F38" s="212">
        <f>+ROUND($E$38*F32/100,0)</f>
        <v>25</v>
      </c>
      <c r="G38" s="212">
        <f t="shared" ref="G38:AM38" si="44">+ROUND($E$38*G32/100,0)</f>
        <v>31</v>
      </c>
      <c r="H38" s="212">
        <f t="shared" si="44"/>
        <v>30</v>
      </c>
      <c r="I38" s="212">
        <f t="shared" si="44"/>
        <v>30</v>
      </c>
      <c r="J38" s="212">
        <f t="shared" si="44"/>
        <v>33</v>
      </c>
      <c r="K38" s="212">
        <f t="shared" si="44"/>
        <v>30</v>
      </c>
      <c r="L38" s="212">
        <f t="shared" si="44"/>
        <v>25</v>
      </c>
      <c r="M38" s="212">
        <f t="shared" si="44"/>
        <v>25</v>
      </c>
      <c r="N38" s="212">
        <f t="shared" si="44"/>
        <v>25</v>
      </c>
      <c r="O38" s="212">
        <f t="shared" si="44"/>
        <v>25</v>
      </c>
      <c r="P38" s="212">
        <f t="shared" si="44"/>
        <v>29</v>
      </c>
      <c r="Q38" s="212">
        <f t="shared" si="44"/>
        <v>30</v>
      </c>
      <c r="R38" s="212">
        <f t="shared" si="44"/>
        <v>31</v>
      </c>
      <c r="S38" s="212">
        <f t="shared" si="44"/>
        <v>28</v>
      </c>
      <c r="T38" s="212">
        <f t="shared" si="44"/>
        <v>27</v>
      </c>
      <c r="U38" s="212">
        <f t="shared" si="44"/>
        <v>27</v>
      </c>
      <c r="V38" s="212">
        <f t="shared" si="44"/>
        <v>28</v>
      </c>
      <c r="W38" s="212">
        <f t="shared" si="44"/>
        <v>26</v>
      </c>
      <c r="X38" s="212">
        <f t="shared" si="44"/>
        <v>21</v>
      </c>
      <c r="Y38" s="212">
        <f t="shared" si="44"/>
        <v>20</v>
      </c>
      <c r="Z38" s="212">
        <f>+ROUND($E$38*Z32/100,0)-1</f>
        <v>98</v>
      </c>
      <c r="AA38" s="212">
        <f t="shared" si="44"/>
        <v>81</v>
      </c>
      <c r="AB38" s="212">
        <f>+ROUND($E$38*AB32/100,0)-2</f>
        <v>61</v>
      </c>
      <c r="AC38" s="212">
        <f>+ROUND($E$38*AC32/100,0)-1</f>
        <v>59</v>
      </c>
      <c r="AD38" s="212">
        <f t="shared" si="44"/>
        <v>55</v>
      </c>
      <c r="AE38" s="212">
        <f t="shared" si="44"/>
        <v>54</v>
      </c>
      <c r="AF38" s="212">
        <f t="shared" si="44"/>
        <v>48</v>
      </c>
      <c r="AG38" s="212">
        <f t="shared" si="44"/>
        <v>37</v>
      </c>
      <c r="AH38" s="212">
        <f t="shared" si="44"/>
        <v>29</v>
      </c>
      <c r="AI38" s="212">
        <f t="shared" si="44"/>
        <v>25</v>
      </c>
      <c r="AJ38" s="212">
        <f t="shared" si="44"/>
        <v>23</v>
      </c>
      <c r="AK38" s="212">
        <f t="shared" si="44"/>
        <v>18</v>
      </c>
      <c r="AL38" s="212">
        <f t="shared" si="44"/>
        <v>13</v>
      </c>
      <c r="AM38" s="212">
        <f t="shared" si="44"/>
        <v>11</v>
      </c>
      <c r="AN38" s="212">
        <f>+ROUND($E$38*AN32/100,0)</f>
        <v>2</v>
      </c>
      <c r="AO38" s="212">
        <f t="shared" ref="AO38:AV38" si="45">+ROUND($E$38*AO32/100,0)</f>
        <v>13</v>
      </c>
      <c r="AP38" s="212">
        <f t="shared" si="45"/>
        <v>13</v>
      </c>
      <c r="AQ38" s="212">
        <f t="shared" si="45"/>
        <v>28</v>
      </c>
      <c r="AR38" s="212">
        <f t="shared" si="45"/>
        <v>577</v>
      </c>
      <c r="AS38" s="212">
        <f t="shared" si="45"/>
        <v>70</v>
      </c>
      <c r="AT38" s="212">
        <f t="shared" si="45"/>
        <v>57</v>
      </c>
      <c r="AU38" s="212">
        <f t="shared" si="45"/>
        <v>206</v>
      </c>
      <c r="AV38" s="212">
        <f t="shared" si="45"/>
        <v>44</v>
      </c>
      <c r="AW38" s="44">
        <f t="shared" si="7"/>
        <v>0</v>
      </c>
      <c r="AX38" s="419">
        <f t="shared" si="1"/>
        <v>1158</v>
      </c>
      <c r="AY38" s="419">
        <f t="shared" si="2"/>
        <v>338</v>
      </c>
      <c r="AZ38" s="419">
        <f t="shared" si="3"/>
        <v>167</v>
      </c>
      <c r="BA38" s="419">
        <f t="shared" si="4"/>
        <v>220</v>
      </c>
      <c r="BB38" s="419">
        <f t="shared" si="5"/>
        <v>314</v>
      </c>
      <c r="BC38" s="419">
        <f t="shared" si="6"/>
        <v>119</v>
      </c>
    </row>
    <row r="39" spans="1:55" ht="15.6">
      <c r="A39" s="211">
        <f t="shared" si="35"/>
        <v>6</v>
      </c>
      <c r="B39" s="76" t="s">
        <v>228</v>
      </c>
      <c r="C39" s="77" t="s">
        <v>229</v>
      </c>
      <c r="D39" s="332">
        <v>3.3130102721865763E-2</v>
      </c>
      <c r="E39" s="293">
        <f t="shared" si="36"/>
        <v>519</v>
      </c>
      <c r="F39" s="212">
        <f t="shared" ref="F39" si="46">+ROUND($E$39*F32/100,0)</f>
        <v>11</v>
      </c>
      <c r="G39" s="212">
        <f t="shared" ref="G39:AN39" si="47">+ROUND($E$39*G32/100,0)</f>
        <v>14</v>
      </c>
      <c r="H39" s="212">
        <f t="shared" si="47"/>
        <v>13</v>
      </c>
      <c r="I39" s="212">
        <f t="shared" si="47"/>
        <v>13</v>
      </c>
      <c r="J39" s="212">
        <f t="shared" si="47"/>
        <v>15</v>
      </c>
      <c r="K39" s="212">
        <f t="shared" si="47"/>
        <v>14</v>
      </c>
      <c r="L39" s="212">
        <f t="shared" si="47"/>
        <v>11</v>
      </c>
      <c r="M39" s="212">
        <f t="shared" si="47"/>
        <v>11</v>
      </c>
      <c r="N39" s="212">
        <f t="shared" si="47"/>
        <v>11</v>
      </c>
      <c r="O39" s="212">
        <f t="shared" si="47"/>
        <v>11</v>
      </c>
      <c r="P39" s="212">
        <f t="shared" si="47"/>
        <v>13</v>
      </c>
      <c r="Q39" s="212">
        <f t="shared" si="47"/>
        <v>13</v>
      </c>
      <c r="R39" s="212">
        <f t="shared" si="47"/>
        <v>14</v>
      </c>
      <c r="S39" s="212">
        <f t="shared" si="47"/>
        <v>12</v>
      </c>
      <c r="T39" s="212">
        <f t="shared" si="47"/>
        <v>12</v>
      </c>
      <c r="U39" s="212">
        <f t="shared" si="47"/>
        <v>12</v>
      </c>
      <c r="V39" s="212">
        <f t="shared" si="47"/>
        <v>13</v>
      </c>
      <c r="W39" s="212">
        <f t="shared" si="47"/>
        <v>11</v>
      </c>
      <c r="X39" s="212">
        <f t="shared" si="47"/>
        <v>9</v>
      </c>
      <c r="Y39" s="212">
        <f t="shared" si="47"/>
        <v>9</v>
      </c>
      <c r="Z39" s="212">
        <f t="shared" si="47"/>
        <v>44</v>
      </c>
      <c r="AA39" s="212">
        <f>+ROUND($E$39*AA32/100,0)+1</f>
        <v>37</v>
      </c>
      <c r="AB39" s="212">
        <f t="shared" si="47"/>
        <v>28</v>
      </c>
      <c r="AC39" s="212">
        <f t="shared" si="47"/>
        <v>27</v>
      </c>
      <c r="AD39" s="212">
        <f t="shared" si="47"/>
        <v>25</v>
      </c>
      <c r="AE39" s="212">
        <f t="shared" si="47"/>
        <v>24</v>
      </c>
      <c r="AF39" s="212">
        <f>+ROUND($E$39*AF32/100,0)+1</f>
        <v>22</v>
      </c>
      <c r="AG39" s="212">
        <f t="shared" si="47"/>
        <v>17</v>
      </c>
      <c r="AH39" s="212">
        <f t="shared" si="47"/>
        <v>13</v>
      </c>
      <c r="AI39" s="212">
        <f t="shared" si="47"/>
        <v>11</v>
      </c>
      <c r="AJ39" s="212">
        <f t="shared" si="47"/>
        <v>10</v>
      </c>
      <c r="AK39" s="212">
        <f t="shared" si="47"/>
        <v>8</v>
      </c>
      <c r="AL39" s="212">
        <f t="shared" si="47"/>
        <v>6</v>
      </c>
      <c r="AM39" s="212">
        <f t="shared" si="47"/>
        <v>5</v>
      </c>
      <c r="AN39" s="212">
        <f t="shared" si="47"/>
        <v>1</v>
      </c>
      <c r="AO39" s="212">
        <f t="shared" ref="AO39:AV39" si="48">+ROUND($E$39*AO32/100,0)</f>
        <v>6</v>
      </c>
      <c r="AP39" s="212">
        <f t="shared" si="48"/>
        <v>6</v>
      </c>
      <c r="AQ39" s="212">
        <f t="shared" si="48"/>
        <v>13</v>
      </c>
      <c r="AR39" s="212">
        <f t="shared" si="48"/>
        <v>259</v>
      </c>
      <c r="AS39" s="212">
        <f t="shared" si="48"/>
        <v>32</v>
      </c>
      <c r="AT39" s="212">
        <f t="shared" si="48"/>
        <v>26</v>
      </c>
      <c r="AU39" s="212">
        <f t="shared" si="48"/>
        <v>93</v>
      </c>
      <c r="AV39" s="212">
        <f t="shared" si="48"/>
        <v>20</v>
      </c>
      <c r="AW39" s="44">
        <f t="shared" si="7"/>
        <v>0</v>
      </c>
      <c r="AX39" s="419">
        <f t="shared" si="1"/>
        <v>519</v>
      </c>
      <c r="AY39" s="419">
        <f t="shared" si="2"/>
        <v>150</v>
      </c>
      <c r="AZ39" s="419">
        <f t="shared" si="3"/>
        <v>74</v>
      </c>
      <c r="BA39" s="419">
        <f t="shared" si="4"/>
        <v>99</v>
      </c>
      <c r="BB39" s="419">
        <f t="shared" si="5"/>
        <v>143</v>
      </c>
      <c r="BC39" s="419">
        <f t="shared" si="6"/>
        <v>53</v>
      </c>
    </row>
    <row r="40" spans="1:55" ht="15.6">
      <c r="A40" s="211">
        <f t="shared" si="35"/>
        <v>7</v>
      </c>
      <c r="B40" s="76" t="s">
        <v>230</v>
      </c>
      <c r="C40" s="77" t="s">
        <v>231</v>
      </c>
      <c r="D40" s="332">
        <v>4.3521463354185282E-2</v>
      </c>
      <c r="E40" s="293">
        <f t="shared" si="36"/>
        <v>682</v>
      </c>
      <c r="F40" s="212">
        <f t="shared" ref="F40" si="49">+ROUND($E$40*F32/100,0)</f>
        <v>15</v>
      </c>
      <c r="G40" s="212">
        <f t="shared" ref="G40:AN40" si="50">+ROUND($E$40*G32/100,0)</f>
        <v>18</v>
      </c>
      <c r="H40" s="212">
        <f t="shared" si="50"/>
        <v>17</v>
      </c>
      <c r="I40" s="212">
        <f t="shared" si="50"/>
        <v>17</v>
      </c>
      <c r="J40" s="212">
        <f t="shared" si="50"/>
        <v>19</v>
      </c>
      <c r="K40" s="212">
        <f t="shared" si="50"/>
        <v>18</v>
      </c>
      <c r="L40" s="212">
        <f t="shared" si="50"/>
        <v>15</v>
      </c>
      <c r="M40" s="212">
        <f t="shared" si="50"/>
        <v>14</v>
      </c>
      <c r="N40" s="212">
        <f t="shared" si="50"/>
        <v>15</v>
      </c>
      <c r="O40" s="212">
        <f t="shared" si="50"/>
        <v>15</v>
      </c>
      <c r="P40" s="212">
        <f t="shared" si="50"/>
        <v>17</v>
      </c>
      <c r="Q40" s="212">
        <f t="shared" si="50"/>
        <v>18</v>
      </c>
      <c r="R40" s="212">
        <f t="shared" si="50"/>
        <v>18</v>
      </c>
      <c r="S40" s="212">
        <f>+ROUND($E$40*S32/100,0)-1</f>
        <v>15</v>
      </c>
      <c r="T40" s="212">
        <f t="shared" si="50"/>
        <v>16</v>
      </c>
      <c r="U40" s="212">
        <f t="shared" si="50"/>
        <v>16</v>
      </c>
      <c r="V40" s="212">
        <f t="shared" si="50"/>
        <v>17</v>
      </c>
      <c r="W40" s="212">
        <f t="shared" si="50"/>
        <v>15</v>
      </c>
      <c r="X40" s="212">
        <f t="shared" si="50"/>
        <v>12</v>
      </c>
      <c r="Y40" s="212">
        <f t="shared" si="50"/>
        <v>12</v>
      </c>
      <c r="Z40" s="212">
        <f t="shared" si="50"/>
        <v>58</v>
      </c>
      <c r="AA40" s="212">
        <f t="shared" si="50"/>
        <v>48</v>
      </c>
      <c r="AB40" s="212">
        <f t="shared" si="50"/>
        <v>37</v>
      </c>
      <c r="AC40" s="212">
        <f t="shared" si="50"/>
        <v>35</v>
      </c>
      <c r="AD40" s="212">
        <f t="shared" si="50"/>
        <v>33</v>
      </c>
      <c r="AE40" s="212">
        <f t="shared" si="50"/>
        <v>32</v>
      </c>
      <c r="AF40" s="212">
        <f t="shared" si="50"/>
        <v>28</v>
      </c>
      <c r="AG40" s="212">
        <f t="shared" si="50"/>
        <v>22</v>
      </c>
      <c r="AH40" s="212">
        <f t="shared" si="50"/>
        <v>17</v>
      </c>
      <c r="AI40" s="212">
        <f t="shared" si="50"/>
        <v>15</v>
      </c>
      <c r="AJ40" s="212">
        <f t="shared" si="50"/>
        <v>14</v>
      </c>
      <c r="AK40" s="212">
        <f t="shared" si="50"/>
        <v>10</v>
      </c>
      <c r="AL40" s="212">
        <f t="shared" si="50"/>
        <v>8</v>
      </c>
      <c r="AM40" s="212">
        <f t="shared" si="50"/>
        <v>6</v>
      </c>
      <c r="AN40" s="212">
        <f t="shared" si="50"/>
        <v>1</v>
      </c>
      <c r="AO40" s="212">
        <f t="shared" ref="AO40:AV40" si="51">+ROUND($E$40*AO32/100,0)</f>
        <v>8</v>
      </c>
      <c r="AP40" s="212">
        <f t="shared" si="51"/>
        <v>8</v>
      </c>
      <c r="AQ40" s="212">
        <f t="shared" si="51"/>
        <v>17</v>
      </c>
      <c r="AR40" s="212">
        <f t="shared" si="51"/>
        <v>340</v>
      </c>
      <c r="AS40" s="212">
        <f t="shared" si="51"/>
        <v>42</v>
      </c>
      <c r="AT40" s="212">
        <f t="shared" si="51"/>
        <v>34</v>
      </c>
      <c r="AU40" s="212">
        <f t="shared" si="51"/>
        <v>122</v>
      </c>
      <c r="AV40" s="212">
        <f t="shared" si="51"/>
        <v>26</v>
      </c>
      <c r="AW40" s="44">
        <f t="shared" si="7"/>
        <v>0</v>
      </c>
      <c r="AX40" s="419">
        <f t="shared" si="1"/>
        <v>682</v>
      </c>
      <c r="AY40" s="419">
        <f t="shared" si="2"/>
        <v>198</v>
      </c>
      <c r="AZ40" s="419">
        <f t="shared" si="3"/>
        <v>97</v>
      </c>
      <c r="BA40" s="419">
        <f t="shared" si="4"/>
        <v>130</v>
      </c>
      <c r="BB40" s="419">
        <f t="shared" si="5"/>
        <v>187</v>
      </c>
      <c r="BC40" s="419">
        <f t="shared" si="6"/>
        <v>70</v>
      </c>
    </row>
    <row r="41" spans="1:55" ht="15.6">
      <c r="A41" s="211">
        <f t="shared" si="35"/>
        <v>8</v>
      </c>
      <c r="B41" s="76" t="s">
        <v>232</v>
      </c>
      <c r="C41" s="77" t="s">
        <v>233</v>
      </c>
      <c r="D41" s="332">
        <v>4.5783112432984233E-2</v>
      </c>
      <c r="E41" s="293">
        <f t="shared" si="36"/>
        <v>718</v>
      </c>
      <c r="F41" s="212">
        <f>+ROUND($E$41*F32/100,0)</f>
        <v>15</v>
      </c>
      <c r="G41" s="212">
        <f t="shared" ref="G41:AM41" si="52">+ROUND($E$41*G32/100,0)</f>
        <v>19</v>
      </c>
      <c r="H41" s="212">
        <f t="shared" si="52"/>
        <v>18</v>
      </c>
      <c r="I41" s="212">
        <f t="shared" si="52"/>
        <v>18</v>
      </c>
      <c r="J41" s="212">
        <f t="shared" si="52"/>
        <v>20</v>
      </c>
      <c r="K41" s="212">
        <f t="shared" si="52"/>
        <v>19</v>
      </c>
      <c r="L41" s="212">
        <f t="shared" si="52"/>
        <v>16</v>
      </c>
      <c r="M41" s="212">
        <f t="shared" si="52"/>
        <v>15</v>
      </c>
      <c r="N41" s="212">
        <f t="shared" si="52"/>
        <v>16</v>
      </c>
      <c r="O41" s="212">
        <f t="shared" si="52"/>
        <v>16</v>
      </c>
      <c r="P41" s="212">
        <f t="shared" si="52"/>
        <v>18</v>
      </c>
      <c r="Q41" s="212">
        <f t="shared" si="52"/>
        <v>19</v>
      </c>
      <c r="R41" s="212">
        <f t="shared" si="52"/>
        <v>19</v>
      </c>
      <c r="S41" s="212">
        <f t="shared" si="52"/>
        <v>17</v>
      </c>
      <c r="T41" s="212">
        <f t="shared" si="52"/>
        <v>17</v>
      </c>
      <c r="U41" s="212">
        <f t="shared" si="52"/>
        <v>17</v>
      </c>
      <c r="V41" s="212">
        <f t="shared" si="52"/>
        <v>18</v>
      </c>
      <c r="W41" s="212">
        <f t="shared" si="52"/>
        <v>16</v>
      </c>
      <c r="X41" s="212">
        <f t="shared" si="52"/>
        <v>13</v>
      </c>
      <c r="Y41" s="212">
        <f t="shared" si="52"/>
        <v>12</v>
      </c>
      <c r="Z41" s="212">
        <f t="shared" si="52"/>
        <v>61</v>
      </c>
      <c r="AA41" s="212">
        <f t="shared" si="52"/>
        <v>50</v>
      </c>
      <c r="AB41" s="212">
        <f t="shared" si="52"/>
        <v>39</v>
      </c>
      <c r="AC41" s="212">
        <f t="shared" si="52"/>
        <v>37</v>
      </c>
      <c r="AD41" s="212">
        <f t="shared" si="52"/>
        <v>34</v>
      </c>
      <c r="AE41" s="212">
        <f t="shared" si="52"/>
        <v>33</v>
      </c>
      <c r="AF41" s="212">
        <f t="shared" si="52"/>
        <v>30</v>
      </c>
      <c r="AG41" s="212">
        <f t="shared" si="52"/>
        <v>23</v>
      </c>
      <c r="AH41" s="212">
        <f t="shared" si="52"/>
        <v>18</v>
      </c>
      <c r="AI41" s="212">
        <f t="shared" si="52"/>
        <v>15</v>
      </c>
      <c r="AJ41" s="212">
        <f t="shared" si="52"/>
        <v>14</v>
      </c>
      <c r="AK41" s="212">
        <f t="shared" si="52"/>
        <v>11</v>
      </c>
      <c r="AL41" s="212">
        <f t="shared" si="52"/>
        <v>8</v>
      </c>
      <c r="AM41" s="212">
        <f t="shared" si="52"/>
        <v>7</v>
      </c>
      <c r="AN41" s="212">
        <f>+ROUND($E$41*AN32/100,0)</f>
        <v>1</v>
      </c>
      <c r="AO41" s="212">
        <f t="shared" ref="AO41:AV41" si="53">+ROUND($E$41*AO32/100,0)</f>
        <v>8</v>
      </c>
      <c r="AP41" s="212">
        <f t="shared" si="53"/>
        <v>8</v>
      </c>
      <c r="AQ41" s="212">
        <f t="shared" si="53"/>
        <v>17</v>
      </c>
      <c r="AR41" s="212">
        <f t="shared" si="53"/>
        <v>358</v>
      </c>
      <c r="AS41" s="212">
        <f t="shared" si="53"/>
        <v>44</v>
      </c>
      <c r="AT41" s="212">
        <f t="shared" si="53"/>
        <v>36</v>
      </c>
      <c r="AU41" s="212">
        <f t="shared" si="53"/>
        <v>128</v>
      </c>
      <c r="AV41" s="212">
        <f t="shared" si="53"/>
        <v>27</v>
      </c>
      <c r="AW41" s="44">
        <f t="shared" si="7"/>
        <v>0</v>
      </c>
      <c r="AX41" s="419">
        <f t="shared" ref="AX41:AX69" si="54">E41</f>
        <v>718</v>
      </c>
      <c r="AY41" s="419">
        <f t="shared" ref="AY41:AY69" si="55">SUM(F41:Q41)</f>
        <v>209</v>
      </c>
      <c r="AZ41" s="419">
        <f t="shared" ref="AZ41:AZ69" si="56">SUM(R41:W41)</f>
        <v>104</v>
      </c>
      <c r="BA41" s="419">
        <f t="shared" ref="BA41:BA69" si="57">SUM(X41:AA41)</f>
        <v>136</v>
      </c>
      <c r="BB41" s="419">
        <f t="shared" ref="BB41:BB69" si="58">SUM(AB41:AG41)</f>
        <v>196</v>
      </c>
      <c r="BC41" s="419">
        <f t="shared" ref="BC41:BC69" si="59">SUM(AH41:AM41)</f>
        <v>73</v>
      </c>
    </row>
    <row r="42" spans="1:55" ht="15.6">
      <c r="A42" s="211">
        <f t="shared" si="35"/>
        <v>9</v>
      </c>
      <c r="B42" s="76" t="s">
        <v>234</v>
      </c>
      <c r="C42" s="77" t="s">
        <v>235</v>
      </c>
      <c r="D42" s="332">
        <v>4.3093583798736824E-2</v>
      </c>
      <c r="E42" s="293">
        <f t="shared" si="36"/>
        <v>675</v>
      </c>
      <c r="F42" s="212">
        <f>+ROUND($E$42*F32/100,0)</f>
        <v>14</v>
      </c>
      <c r="G42" s="212">
        <f t="shared" ref="G42:AM42" si="60">+ROUND($E$42*G32/100,0)</f>
        <v>18</v>
      </c>
      <c r="H42" s="212">
        <f t="shared" si="60"/>
        <v>17</v>
      </c>
      <c r="I42" s="212">
        <f t="shared" si="60"/>
        <v>17</v>
      </c>
      <c r="J42" s="212">
        <f t="shared" si="60"/>
        <v>19</v>
      </c>
      <c r="K42" s="212">
        <f t="shared" si="60"/>
        <v>18</v>
      </c>
      <c r="L42" s="212">
        <f t="shared" si="60"/>
        <v>15</v>
      </c>
      <c r="M42" s="212">
        <f t="shared" si="60"/>
        <v>14</v>
      </c>
      <c r="N42" s="212">
        <f t="shared" si="60"/>
        <v>15</v>
      </c>
      <c r="O42" s="212">
        <f t="shared" si="60"/>
        <v>15</v>
      </c>
      <c r="P42" s="212">
        <f t="shared" si="60"/>
        <v>17</v>
      </c>
      <c r="Q42" s="212">
        <f t="shared" si="60"/>
        <v>17</v>
      </c>
      <c r="R42" s="212">
        <f>+ROUND($E$42*R32/100,0)-1</f>
        <v>17</v>
      </c>
      <c r="S42" s="212">
        <f t="shared" si="60"/>
        <v>16</v>
      </c>
      <c r="T42" s="212">
        <f t="shared" si="60"/>
        <v>16</v>
      </c>
      <c r="U42" s="212">
        <f t="shared" si="60"/>
        <v>16</v>
      </c>
      <c r="V42" s="212">
        <f t="shared" si="60"/>
        <v>17</v>
      </c>
      <c r="W42" s="212">
        <f t="shared" si="60"/>
        <v>15</v>
      </c>
      <c r="X42" s="212">
        <f t="shared" si="60"/>
        <v>12</v>
      </c>
      <c r="Y42" s="212">
        <f t="shared" si="60"/>
        <v>12</v>
      </c>
      <c r="Z42" s="212">
        <f t="shared" si="60"/>
        <v>57</v>
      </c>
      <c r="AA42" s="212">
        <f t="shared" si="60"/>
        <v>47</v>
      </c>
      <c r="AB42" s="212">
        <f t="shared" si="60"/>
        <v>37</v>
      </c>
      <c r="AC42" s="212">
        <f t="shared" si="60"/>
        <v>35</v>
      </c>
      <c r="AD42" s="212">
        <f t="shared" si="60"/>
        <v>32</v>
      </c>
      <c r="AE42" s="212">
        <f t="shared" si="60"/>
        <v>31</v>
      </c>
      <c r="AF42" s="212">
        <f t="shared" si="60"/>
        <v>28</v>
      </c>
      <c r="AG42" s="212">
        <f t="shared" si="60"/>
        <v>22</v>
      </c>
      <c r="AH42" s="212">
        <f t="shared" si="60"/>
        <v>17</v>
      </c>
      <c r="AI42" s="212">
        <f t="shared" si="60"/>
        <v>15</v>
      </c>
      <c r="AJ42" s="212">
        <f t="shared" si="60"/>
        <v>13</v>
      </c>
      <c r="AK42" s="212">
        <f t="shared" si="60"/>
        <v>10</v>
      </c>
      <c r="AL42" s="212">
        <f t="shared" si="60"/>
        <v>8</v>
      </c>
      <c r="AM42" s="212">
        <f t="shared" si="60"/>
        <v>6</v>
      </c>
      <c r="AN42" s="212">
        <f>+ROUND($E$42*AN32/100,0)</f>
        <v>1</v>
      </c>
      <c r="AO42" s="212">
        <f t="shared" ref="AO42:AV42" si="61">+ROUND($E$42*AO32/100,0)</f>
        <v>8</v>
      </c>
      <c r="AP42" s="212">
        <f t="shared" si="61"/>
        <v>8</v>
      </c>
      <c r="AQ42" s="212">
        <f t="shared" si="61"/>
        <v>16</v>
      </c>
      <c r="AR42" s="212">
        <f t="shared" si="61"/>
        <v>336</v>
      </c>
      <c r="AS42" s="212">
        <f t="shared" si="61"/>
        <v>41</v>
      </c>
      <c r="AT42" s="212">
        <f t="shared" si="61"/>
        <v>33</v>
      </c>
      <c r="AU42" s="212">
        <f t="shared" si="61"/>
        <v>120</v>
      </c>
      <c r="AV42" s="212">
        <f t="shared" si="61"/>
        <v>26</v>
      </c>
      <c r="AW42" s="44">
        <f t="shared" ref="AW42:AW69" si="62">E42-SUM(F42:AM42)</f>
        <v>0</v>
      </c>
      <c r="AX42" s="419">
        <f t="shared" si="54"/>
        <v>675</v>
      </c>
      <c r="AY42" s="419">
        <f t="shared" si="55"/>
        <v>196</v>
      </c>
      <c r="AZ42" s="419">
        <f t="shared" si="56"/>
        <v>97</v>
      </c>
      <c r="BA42" s="419">
        <f t="shared" si="57"/>
        <v>128</v>
      </c>
      <c r="BB42" s="419">
        <f t="shared" si="58"/>
        <v>185</v>
      </c>
      <c r="BC42" s="419">
        <f t="shared" si="59"/>
        <v>69</v>
      </c>
    </row>
    <row r="43" spans="1:55" ht="15.6">
      <c r="A43" s="211">
        <f t="shared" si="35"/>
        <v>10</v>
      </c>
      <c r="B43" s="76" t="s">
        <v>236</v>
      </c>
      <c r="C43" s="432" t="s">
        <v>237</v>
      </c>
      <c r="D43" s="332">
        <v>5.3118190526386243E-2</v>
      </c>
      <c r="E43" s="293">
        <f t="shared" si="36"/>
        <v>833</v>
      </c>
      <c r="F43" s="212">
        <f t="shared" ref="F43" si="63">+ROUND($E$43*F32/100,0)</f>
        <v>18</v>
      </c>
      <c r="G43" s="212">
        <f t="shared" ref="G43:AN43" si="64">+ROUND($E$43*G32/100,0)</f>
        <v>22</v>
      </c>
      <c r="H43" s="212">
        <f t="shared" si="64"/>
        <v>21</v>
      </c>
      <c r="I43" s="212">
        <f t="shared" si="64"/>
        <v>21</v>
      </c>
      <c r="J43" s="212">
        <f t="shared" si="64"/>
        <v>23</v>
      </c>
      <c r="K43" s="212">
        <f t="shared" si="64"/>
        <v>22</v>
      </c>
      <c r="L43" s="212">
        <f t="shared" si="64"/>
        <v>18</v>
      </c>
      <c r="M43" s="212">
        <f t="shared" si="64"/>
        <v>18</v>
      </c>
      <c r="N43" s="212">
        <f t="shared" si="64"/>
        <v>18</v>
      </c>
      <c r="O43" s="212">
        <f t="shared" si="64"/>
        <v>18</v>
      </c>
      <c r="P43" s="212">
        <f t="shared" si="64"/>
        <v>21</v>
      </c>
      <c r="Q43" s="212">
        <f>+ROUND($E$43*Q32/100,0)+1</f>
        <v>23</v>
      </c>
      <c r="R43" s="212">
        <f t="shared" si="64"/>
        <v>22</v>
      </c>
      <c r="S43" s="212">
        <f t="shared" si="64"/>
        <v>20</v>
      </c>
      <c r="T43" s="212">
        <f t="shared" si="64"/>
        <v>19</v>
      </c>
      <c r="U43" s="212">
        <f t="shared" si="64"/>
        <v>19</v>
      </c>
      <c r="V43" s="212">
        <f t="shared" si="64"/>
        <v>20</v>
      </c>
      <c r="W43" s="212">
        <f t="shared" si="64"/>
        <v>18</v>
      </c>
      <c r="X43" s="212">
        <f t="shared" si="64"/>
        <v>15</v>
      </c>
      <c r="Y43" s="212">
        <f t="shared" si="64"/>
        <v>14</v>
      </c>
      <c r="Z43" s="212">
        <f t="shared" si="64"/>
        <v>71</v>
      </c>
      <c r="AA43" s="212">
        <f t="shared" si="64"/>
        <v>58</v>
      </c>
      <c r="AB43" s="212">
        <f t="shared" si="64"/>
        <v>45</v>
      </c>
      <c r="AC43" s="212">
        <f t="shared" si="64"/>
        <v>43</v>
      </c>
      <c r="AD43" s="212">
        <f t="shared" si="64"/>
        <v>40</v>
      </c>
      <c r="AE43" s="212">
        <f t="shared" si="64"/>
        <v>39</v>
      </c>
      <c r="AF43" s="212">
        <f t="shared" si="64"/>
        <v>34</v>
      </c>
      <c r="AG43" s="212">
        <f t="shared" si="64"/>
        <v>27</v>
      </c>
      <c r="AH43" s="212">
        <f t="shared" si="64"/>
        <v>21</v>
      </c>
      <c r="AI43" s="212">
        <f t="shared" si="64"/>
        <v>18</v>
      </c>
      <c r="AJ43" s="212">
        <f t="shared" si="64"/>
        <v>17</v>
      </c>
      <c r="AK43" s="212">
        <f t="shared" si="64"/>
        <v>13</v>
      </c>
      <c r="AL43" s="212">
        <f t="shared" si="64"/>
        <v>9</v>
      </c>
      <c r="AM43" s="212">
        <f t="shared" si="64"/>
        <v>8</v>
      </c>
      <c r="AN43" s="212">
        <f t="shared" si="64"/>
        <v>1</v>
      </c>
      <c r="AO43" s="212">
        <f t="shared" ref="AO43:AV43" si="65">+ROUND($E$43*AO32/100,0)</f>
        <v>9</v>
      </c>
      <c r="AP43" s="212">
        <f t="shared" si="65"/>
        <v>9</v>
      </c>
      <c r="AQ43" s="212">
        <f t="shared" si="65"/>
        <v>20</v>
      </c>
      <c r="AR43" s="212">
        <f t="shared" si="65"/>
        <v>415</v>
      </c>
      <c r="AS43" s="212">
        <f t="shared" si="65"/>
        <v>51</v>
      </c>
      <c r="AT43" s="212">
        <f t="shared" si="65"/>
        <v>41</v>
      </c>
      <c r="AU43" s="212">
        <f t="shared" si="65"/>
        <v>149</v>
      </c>
      <c r="AV43" s="212">
        <f t="shared" si="65"/>
        <v>32</v>
      </c>
      <c r="AW43" s="44">
        <f t="shared" si="62"/>
        <v>0</v>
      </c>
      <c r="AX43" s="419">
        <f t="shared" si="54"/>
        <v>833</v>
      </c>
      <c r="AY43" s="419">
        <f t="shared" si="55"/>
        <v>243</v>
      </c>
      <c r="AZ43" s="419">
        <f t="shared" si="56"/>
        <v>118</v>
      </c>
      <c r="BA43" s="419">
        <f t="shared" si="57"/>
        <v>158</v>
      </c>
      <c r="BB43" s="419">
        <f t="shared" si="58"/>
        <v>228</v>
      </c>
      <c r="BC43" s="419">
        <f t="shared" si="59"/>
        <v>86</v>
      </c>
    </row>
    <row r="44" spans="1:55" ht="15.6">
      <c r="A44" s="211">
        <f t="shared" si="35"/>
        <v>11</v>
      </c>
      <c r="B44" s="76" t="s">
        <v>238</v>
      </c>
      <c r="C44" s="77" t="s">
        <v>239</v>
      </c>
      <c r="D44" s="332">
        <v>3.9426044752035823E-2</v>
      </c>
      <c r="E44" s="293">
        <f t="shared" si="36"/>
        <v>618</v>
      </c>
      <c r="F44" s="212">
        <f t="shared" ref="F44" si="66">+ROUND($E$44*F32/100,0)</f>
        <v>13</v>
      </c>
      <c r="G44" s="212">
        <f t="shared" ref="G44:AN44" si="67">+ROUND($E$44*G32/100,0)</f>
        <v>16</v>
      </c>
      <c r="H44" s="212">
        <f t="shared" si="67"/>
        <v>16</v>
      </c>
      <c r="I44" s="212">
        <f t="shared" si="67"/>
        <v>16</v>
      </c>
      <c r="J44" s="212">
        <f t="shared" si="67"/>
        <v>17</v>
      </c>
      <c r="K44" s="212">
        <f t="shared" si="67"/>
        <v>16</v>
      </c>
      <c r="L44" s="212">
        <f t="shared" si="67"/>
        <v>13</v>
      </c>
      <c r="M44" s="212">
        <f t="shared" si="67"/>
        <v>13</v>
      </c>
      <c r="N44" s="212">
        <f t="shared" si="67"/>
        <v>14</v>
      </c>
      <c r="O44" s="212">
        <f t="shared" si="67"/>
        <v>13</v>
      </c>
      <c r="P44" s="212">
        <f t="shared" si="67"/>
        <v>15</v>
      </c>
      <c r="Q44" s="212">
        <f t="shared" si="67"/>
        <v>16</v>
      </c>
      <c r="R44" s="212">
        <f t="shared" si="67"/>
        <v>17</v>
      </c>
      <c r="S44" s="212">
        <f t="shared" si="67"/>
        <v>15</v>
      </c>
      <c r="T44" s="212">
        <f t="shared" si="67"/>
        <v>14</v>
      </c>
      <c r="U44" s="212">
        <f t="shared" si="67"/>
        <v>14</v>
      </c>
      <c r="V44" s="212">
        <f t="shared" si="67"/>
        <v>15</v>
      </c>
      <c r="W44" s="212">
        <f t="shared" si="67"/>
        <v>14</v>
      </c>
      <c r="X44" s="212">
        <f t="shared" si="67"/>
        <v>11</v>
      </c>
      <c r="Y44" s="212">
        <f t="shared" si="67"/>
        <v>11</v>
      </c>
      <c r="Z44" s="212">
        <f t="shared" si="67"/>
        <v>53</v>
      </c>
      <c r="AA44" s="212">
        <f>+ROUND($E$44*AA32/100,0)+1</f>
        <v>44</v>
      </c>
      <c r="AB44" s="212">
        <f t="shared" si="67"/>
        <v>34</v>
      </c>
      <c r="AC44" s="212">
        <f t="shared" si="67"/>
        <v>32</v>
      </c>
      <c r="AD44" s="212">
        <f t="shared" si="67"/>
        <v>30</v>
      </c>
      <c r="AE44" s="212">
        <f t="shared" si="67"/>
        <v>29</v>
      </c>
      <c r="AF44" s="212">
        <f t="shared" si="67"/>
        <v>25</v>
      </c>
      <c r="AG44" s="212">
        <f t="shared" si="67"/>
        <v>20</v>
      </c>
      <c r="AH44" s="212">
        <f t="shared" si="67"/>
        <v>15</v>
      </c>
      <c r="AI44" s="212">
        <f t="shared" si="67"/>
        <v>13</v>
      </c>
      <c r="AJ44" s="212">
        <f t="shared" si="67"/>
        <v>12</v>
      </c>
      <c r="AK44" s="212">
        <f t="shared" si="67"/>
        <v>9</v>
      </c>
      <c r="AL44" s="212">
        <f t="shared" si="67"/>
        <v>7</v>
      </c>
      <c r="AM44" s="212">
        <f t="shared" si="67"/>
        <v>6</v>
      </c>
      <c r="AN44" s="212">
        <f t="shared" si="67"/>
        <v>1</v>
      </c>
      <c r="AO44" s="212">
        <f t="shared" ref="AO44:AV44" si="68">+ROUND($E$44*AO32/100,0)</f>
        <v>7</v>
      </c>
      <c r="AP44" s="212">
        <f t="shared" si="68"/>
        <v>7</v>
      </c>
      <c r="AQ44" s="212">
        <f t="shared" si="68"/>
        <v>15</v>
      </c>
      <c r="AR44" s="212">
        <f t="shared" si="68"/>
        <v>308</v>
      </c>
      <c r="AS44" s="212">
        <f t="shared" si="68"/>
        <v>38</v>
      </c>
      <c r="AT44" s="212">
        <f t="shared" si="68"/>
        <v>31</v>
      </c>
      <c r="AU44" s="212">
        <f t="shared" si="68"/>
        <v>110</v>
      </c>
      <c r="AV44" s="212">
        <f t="shared" si="68"/>
        <v>23</v>
      </c>
      <c r="AW44" s="44">
        <f t="shared" si="62"/>
        <v>0</v>
      </c>
      <c r="AX44" s="419">
        <f t="shared" si="54"/>
        <v>618</v>
      </c>
      <c r="AY44" s="419">
        <f t="shared" si="55"/>
        <v>178</v>
      </c>
      <c r="AZ44" s="419">
        <f t="shared" si="56"/>
        <v>89</v>
      </c>
      <c r="BA44" s="419">
        <f t="shared" si="57"/>
        <v>119</v>
      </c>
      <c r="BB44" s="419">
        <f t="shared" si="58"/>
        <v>170</v>
      </c>
      <c r="BC44" s="419">
        <f t="shared" si="59"/>
        <v>62</v>
      </c>
    </row>
    <row r="45" spans="1:55" ht="15.6">
      <c r="A45" s="211">
        <f t="shared" si="35"/>
        <v>12</v>
      </c>
      <c r="B45" s="76" t="s">
        <v>240</v>
      </c>
      <c r="C45" s="77" t="s">
        <v>241</v>
      </c>
      <c r="D45" s="332">
        <v>3.9487170402814173E-2</v>
      </c>
      <c r="E45" s="293">
        <f t="shared" si="36"/>
        <v>619</v>
      </c>
      <c r="F45" s="212">
        <f t="shared" ref="F45" si="69">+ROUND($E$45*F32/100,0)</f>
        <v>13</v>
      </c>
      <c r="G45" s="212">
        <f t="shared" ref="G45:AN45" si="70">+ROUND($E$45*G32/100,0)</f>
        <v>17</v>
      </c>
      <c r="H45" s="212">
        <f t="shared" si="70"/>
        <v>16</v>
      </c>
      <c r="I45" s="212">
        <f t="shared" si="70"/>
        <v>16</v>
      </c>
      <c r="J45" s="212">
        <f t="shared" si="70"/>
        <v>17</v>
      </c>
      <c r="K45" s="212">
        <f t="shared" si="70"/>
        <v>16</v>
      </c>
      <c r="L45" s="212">
        <f t="shared" si="70"/>
        <v>13</v>
      </c>
      <c r="M45" s="212">
        <f t="shared" si="70"/>
        <v>13</v>
      </c>
      <c r="N45" s="212">
        <f t="shared" si="70"/>
        <v>14</v>
      </c>
      <c r="O45" s="212">
        <f t="shared" si="70"/>
        <v>13</v>
      </c>
      <c r="P45" s="212">
        <f t="shared" si="70"/>
        <v>15</v>
      </c>
      <c r="Q45" s="212">
        <f t="shared" si="70"/>
        <v>16</v>
      </c>
      <c r="R45" s="212">
        <f t="shared" si="70"/>
        <v>17</v>
      </c>
      <c r="S45" s="212">
        <f t="shared" si="70"/>
        <v>15</v>
      </c>
      <c r="T45" s="212">
        <f t="shared" si="70"/>
        <v>14</v>
      </c>
      <c r="U45" s="212">
        <f t="shared" si="70"/>
        <v>14</v>
      </c>
      <c r="V45" s="212">
        <f t="shared" si="70"/>
        <v>15</v>
      </c>
      <c r="W45" s="212">
        <f t="shared" si="70"/>
        <v>14</v>
      </c>
      <c r="X45" s="212">
        <f t="shared" si="70"/>
        <v>11</v>
      </c>
      <c r="Y45" s="212">
        <f t="shared" si="70"/>
        <v>11</v>
      </c>
      <c r="Z45" s="212">
        <f t="shared" si="70"/>
        <v>53</v>
      </c>
      <c r="AA45" s="212">
        <f t="shared" si="70"/>
        <v>43</v>
      </c>
      <c r="AB45" s="212">
        <f t="shared" si="70"/>
        <v>34</v>
      </c>
      <c r="AC45" s="212">
        <f t="shared" si="70"/>
        <v>32</v>
      </c>
      <c r="AD45" s="212">
        <f t="shared" si="70"/>
        <v>30</v>
      </c>
      <c r="AE45" s="212">
        <f t="shared" si="70"/>
        <v>29</v>
      </c>
      <c r="AF45" s="212">
        <f t="shared" si="70"/>
        <v>26</v>
      </c>
      <c r="AG45" s="212">
        <f t="shared" si="70"/>
        <v>20</v>
      </c>
      <c r="AH45" s="212">
        <f t="shared" si="70"/>
        <v>15</v>
      </c>
      <c r="AI45" s="212">
        <f t="shared" si="70"/>
        <v>13</v>
      </c>
      <c r="AJ45" s="212">
        <f t="shared" si="70"/>
        <v>12</v>
      </c>
      <c r="AK45" s="212">
        <f t="shared" si="70"/>
        <v>9</v>
      </c>
      <c r="AL45" s="212">
        <f t="shared" si="70"/>
        <v>7</v>
      </c>
      <c r="AM45" s="212">
        <f t="shared" si="70"/>
        <v>6</v>
      </c>
      <c r="AN45" s="212">
        <f t="shared" si="70"/>
        <v>1</v>
      </c>
      <c r="AO45" s="212">
        <f t="shared" ref="AO45:AV45" si="71">+ROUND($E$45*AO32/100,0)</f>
        <v>7</v>
      </c>
      <c r="AP45" s="212">
        <f t="shared" si="71"/>
        <v>7</v>
      </c>
      <c r="AQ45" s="212">
        <f t="shared" si="71"/>
        <v>15</v>
      </c>
      <c r="AR45" s="212">
        <f t="shared" si="71"/>
        <v>308</v>
      </c>
      <c r="AS45" s="212">
        <f t="shared" si="71"/>
        <v>38</v>
      </c>
      <c r="AT45" s="212">
        <f t="shared" si="71"/>
        <v>31</v>
      </c>
      <c r="AU45" s="212">
        <f t="shared" si="71"/>
        <v>110</v>
      </c>
      <c r="AV45" s="212">
        <f t="shared" si="71"/>
        <v>24</v>
      </c>
      <c r="AW45" s="44">
        <f t="shared" si="62"/>
        <v>0</v>
      </c>
      <c r="AX45" s="419">
        <f t="shared" si="54"/>
        <v>619</v>
      </c>
      <c r="AY45" s="419">
        <f t="shared" si="55"/>
        <v>179</v>
      </c>
      <c r="AZ45" s="419">
        <f t="shared" si="56"/>
        <v>89</v>
      </c>
      <c r="BA45" s="419">
        <f t="shared" si="57"/>
        <v>118</v>
      </c>
      <c r="BB45" s="419">
        <f t="shared" si="58"/>
        <v>171</v>
      </c>
      <c r="BC45" s="419">
        <f t="shared" si="59"/>
        <v>62</v>
      </c>
    </row>
    <row r="46" spans="1:55" ht="15.6">
      <c r="A46" s="211">
        <f>1+A45</f>
        <v>13</v>
      </c>
      <c r="B46" s="76" t="s">
        <v>242</v>
      </c>
      <c r="C46" s="77" t="s">
        <v>243</v>
      </c>
      <c r="D46" s="332">
        <v>5.0184159289025441E-2</v>
      </c>
      <c r="E46" s="293">
        <f>ROUND($E$33*D46,0)</f>
        <v>787</v>
      </c>
      <c r="F46" s="212">
        <f>+ROUND($E$46*F32/100,0)</f>
        <v>17</v>
      </c>
      <c r="G46" s="212">
        <f t="shared" ref="G46:AM46" si="72">+ROUND($E$46*G32/100,0)</f>
        <v>21</v>
      </c>
      <c r="H46" s="212">
        <f t="shared" si="72"/>
        <v>20</v>
      </c>
      <c r="I46" s="212">
        <f t="shared" si="72"/>
        <v>20</v>
      </c>
      <c r="J46" s="212">
        <f t="shared" si="72"/>
        <v>22</v>
      </c>
      <c r="K46" s="212">
        <f t="shared" si="72"/>
        <v>21</v>
      </c>
      <c r="L46" s="212">
        <f t="shared" si="72"/>
        <v>17</v>
      </c>
      <c r="M46" s="212">
        <f t="shared" si="72"/>
        <v>17</v>
      </c>
      <c r="N46" s="212">
        <f t="shared" si="72"/>
        <v>17</v>
      </c>
      <c r="O46" s="212">
        <f>+ROUND($E$46*O32/100,0)+1</f>
        <v>18</v>
      </c>
      <c r="P46" s="212">
        <f t="shared" si="72"/>
        <v>19</v>
      </c>
      <c r="Q46" s="212">
        <f t="shared" si="72"/>
        <v>20</v>
      </c>
      <c r="R46" s="212">
        <f t="shared" si="72"/>
        <v>21</v>
      </c>
      <c r="S46" s="212">
        <f t="shared" si="72"/>
        <v>19</v>
      </c>
      <c r="T46" s="212">
        <f t="shared" si="72"/>
        <v>18</v>
      </c>
      <c r="U46" s="212">
        <f t="shared" si="72"/>
        <v>18</v>
      </c>
      <c r="V46" s="212">
        <f t="shared" si="72"/>
        <v>19</v>
      </c>
      <c r="W46" s="212">
        <f t="shared" si="72"/>
        <v>17</v>
      </c>
      <c r="X46" s="212">
        <f t="shared" si="72"/>
        <v>14</v>
      </c>
      <c r="Y46" s="212">
        <f t="shared" si="72"/>
        <v>14</v>
      </c>
      <c r="Z46" s="212">
        <f t="shared" si="72"/>
        <v>67</v>
      </c>
      <c r="AA46" s="212">
        <f t="shared" si="72"/>
        <v>55</v>
      </c>
      <c r="AB46" s="212">
        <f t="shared" si="72"/>
        <v>43</v>
      </c>
      <c r="AC46" s="212">
        <f t="shared" si="72"/>
        <v>41</v>
      </c>
      <c r="AD46" s="212">
        <f t="shared" si="72"/>
        <v>38</v>
      </c>
      <c r="AE46" s="212">
        <f t="shared" si="72"/>
        <v>36</v>
      </c>
      <c r="AF46" s="212">
        <f t="shared" si="72"/>
        <v>32</v>
      </c>
      <c r="AG46" s="212">
        <f t="shared" si="72"/>
        <v>25</v>
      </c>
      <c r="AH46" s="212">
        <f t="shared" si="72"/>
        <v>20</v>
      </c>
      <c r="AI46" s="212">
        <f t="shared" si="72"/>
        <v>17</v>
      </c>
      <c r="AJ46" s="212">
        <f t="shared" si="72"/>
        <v>16</v>
      </c>
      <c r="AK46" s="212">
        <f t="shared" si="72"/>
        <v>12</v>
      </c>
      <c r="AL46" s="212">
        <f t="shared" si="72"/>
        <v>9</v>
      </c>
      <c r="AM46" s="212">
        <f t="shared" si="72"/>
        <v>7</v>
      </c>
      <c r="AN46" s="212">
        <f>+ROUND($E$46*AN32/100,0)</f>
        <v>1</v>
      </c>
      <c r="AO46" s="212">
        <f t="shared" ref="AO46:AV46" si="73">+ROUND($E$46*AO32/100,0)</f>
        <v>9</v>
      </c>
      <c r="AP46" s="212">
        <f t="shared" si="73"/>
        <v>9</v>
      </c>
      <c r="AQ46" s="212">
        <f t="shared" si="73"/>
        <v>19</v>
      </c>
      <c r="AR46" s="212">
        <f t="shared" si="73"/>
        <v>392</v>
      </c>
      <c r="AS46" s="212">
        <f t="shared" si="73"/>
        <v>48</v>
      </c>
      <c r="AT46" s="212">
        <f t="shared" si="73"/>
        <v>39</v>
      </c>
      <c r="AU46" s="212">
        <f t="shared" si="73"/>
        <v>140</v>
      </c>
      <c r="AV46" s="212">
        <f t="shared" si="73"/>
        <v>30</v>
      </c>
      <c r="AW46" s="44">
        <f t="shared" si="62"/>
        <v>0</v>
      </c>
      <c r="AX46" s="419">
        <f t="shared" si="54"/>
        <v>787</v>
      </c>
      <c r="AY46" s="419">
        <f t="shared" si="55"/>
        <v>229</v>
      </c>
      <c r="AZ46" s="419">
        <f t="shared" si="56"/>
        <v>112</v>
      </c>
      <c r="BA46" s="419">
        <f t="shared" si="57"/>
        <v>150</v>
      </c>
      <c r="BB46" s="419">
        <f t="shared" si="58"/>
        <v>215</v>
      </c>
      <c r="BC46" s="419">
        <f t="shared" si="59"/>
        <v>81</v>
      </c>
    </row>
    <row r="47" spans="1:55" ht="15.6">
      <c r="A47" s="211">
        <v>14</v>
      </c>
      <c r="B47" s="430" t="s">
        <v>464</v>
      </c>
      <c r="C47" s="432" t="s">
        <v>465</v>
      </c>
      <c r="D47" s="332">
        <v>4.191654970014036E-2</v>
      </c>
      <c r="E47" s="293">
        <f>ROUND($E$33*D47,0)</f>
        <v>657</v>
      </c>
      <c r="F47" s="212">
        <f>+ROUND($E$47*F32/100,0)</f>
        <v>14</v>
      </c>
      <c r="G47" s="212">
        <f t="shared" ref="G47:AM47" si="74">+ROUND($E$47*G32/100,0)</f>
        <v>18</v>
      </c>
      <c r="H47" s="212">
        <f t="shared" si="74"/>
        <v>17</v>
      </c>
      <c r="I47" s="212">
        <f t="shared" si="74"/>
        <v>17</v>
      </c>
      <c r="J47" s="212">
        <f t="shared" si="74"/>
        <v>19</v>
      </c>
      <c r="K47" s="212">
        <f t="shared" si="74"/>
        <v>17</v>
      </c>
      <c r="L47" s="212">
        <f t="shared" si="74"/>
        <v>14</v>
      </c>
      <c r="M47" s="212">
        <f>+ROUND($E$47*M32/100,0)+1</f>
        <v>15</v>
      </c>
      <c r="N47" s="212">
        <f t="shared" si="74"/>
        <v>14</v>
      </c>
      <c r="O47" s="212">
        <f t="shared" si="74"/>
        <v>14</v>
      </c>
      <c r="P47" s="212">
        <f t="shared" si="74"/>
        <v>16</v>
      </c>
      <c r="Q47" s="212">
        <f t="shared" si="74"/>
        <v>17</v>
      </c>
      <c r="R47" s="212">
        <f t="shared" si="74"/>
        <v>18</v>
      </c>
      <c r="S47" s="212">
        <f t="shared" si="74"/>
        <v>16</v>
      </c>
      <c r="T47" s="212">
        <f t="shared" si="74"/>
        <v>15</v>
      </c>
      <c r="U47" s="212">
        <f t="shared" si="74"/>
        <v>15</v>
      </c>
      <c r="V47" s="212">
        <f t="shared" si="74"/>
        <v>16</v>
      </c>
      <c r="W47" s="212">
        <f t="shared" si="74"/>
        <v>15</v>
      </c>
      <c r="X47" s="212">
        <f t="shared" si="74"/>
        <v>12</v>
      </c>
      <c r="Y47" s="212">
        <f t="shared" si="74"/>
        <v>11</v>
      </c>
      <c r="Z47" s="212">
        <f t="shared" si="74"/>
        <v>56</v>
      </c>
      <c r="AA47" s="212">
        <f t="shared" si="74"/>
        <v>46</v>
      </c>
      <c r="AB47" s="212">
        <f t="shared" si="74"/>
        <v>36</v>
      </c>
      <c r="AC47" s="212">
        <f t="shared" si="74"/>
        <v>34</v>
      </c>
      <c r="AD47" s="212">
        <f t="shared" si="74"/>
        <v>31</v>
      </c>
      <c r="AE47" s="212">
        <f t="shared" si="74"/>
        <v>30</v>
      </c>
      <c r="AF47" s="212">
        <f t="shared" si="74"/>
        <v>27</v>
      </c>
      <c r="AG47" s="212">
        <f t="shared" si="74"/>
        <v>21</v>
      </c>
      <c r="AH47" s="212">
        <f t="shared" si="74"/>
        <v>16</v>
      </c>
      <c r="AI47" s="212">
        <f t="shared" si="74"/>
        <v>14</v>
      </c>
      <c r="AJ47" s="212">
        <f t="shared" si="74"/>
        <v>13</v>
      </c>
      <c r="AK47" s="212">
        <f t="shared" si="74"/>
        <v>10</v>
      </c>
      <c r="AL47" s="212">
        <f t="shared" si="74"/>
        <v>7</v>
      </c>
      <c r="AM47" s="212">
        <f t="shared" si="74"/>
        <v>6</v>
      </c>
      <c r="AN47" s="212">
        <f>+ROUND($E$47*AN32/100,0)</f>
        <v>1</v>
      </c>
      <c r="AO47" s="212">
        <f t="shared" ref="AO47:AV47" si="75">+ROUND($E$47*AO32/100,0)</f>
        <v>7</v>
      </c>
      <c r="AP47" s="212">
        <f t="shared" si="75"/>
        <v>7</v>
      </c>
      <c r="AQ47" s="212">
        <f t="shared" si="75"/>
        <v>16</v>
      </c>
      <c r="AR47" s="212">
        <f t="shared" si="75"/>
        <v>327</v>
      </c>
      <c r="AS47" s="212">
        <f t="shared" si="75"/>
        <v>40</v>
      </c>
      <c r="AT47" s="212">
        <f t="shared" si="75"/>
        <v>32</v>
      </c>
      <c r="AU47" s="212">
        <f t="shared" si="75"/>
        <v>117</v>
      </c>
      <c r="AV47" s="212">
        <f t="shared" si="75"/>
        <v>25</v>
      </c>
      <c r="AW47" s="44">
        <f t="shared" si="62"/>
        <v>0</v>
      </c>
      <c r="AX47" s="420">
        <f t="shared" si="54"/>
        <v>657</v>
      </c>
      <c r="AY47" s="420">
        <f t="shared" ref="AY47" si="76">SUM(F47:Q47)</f>
        <v>192</v>
      </c>
      <c r="AZ47" s="420">
        <f t="shared" ref="AZ47" si="77">SUM(R47:W47)</f>
        <v>95</v>
      </c>
      <c r="BA47" s="420">
        <f t="shared" ref="BA47" si="78">SUM(X47:AA47)</f>
        <v>125</v>
      </c>
      <c r="BB47" s="420">
        <f t="shared" ref="BB47" si="79">SUM(AB47:AG47)</f>
        <v>179</v>
      </c>
      <c r="BC47" s="420">
        <f t="shared" ref="BC47" si="80">SUM(AH47:AM47)</f>
        <v>66</v>
      </c>
    </row>
    <row r="48" spans="1:55" s="13" customFormat="1" ht="15.6" hidden="1">
      <c r="A48" s="201"/>
      <c r="B48" s="64"/>
      <c r="C48" s="77"/>
      <c r="D48" s="333">
        <f>SUM(D34:D46)</f>
        <v>0.95808345029985964</v>
      </c>
      <c r="E48" s="215">
        <f>SUM(E34:E47)</f>
        <v>15674</v>
      </c>
      <c r="F48" s="215">
        <f>F33-SUM(F34:F47)</f>
        <v>0</v>
      </c>
      <c r="G48" s="215">
        <f t="shared" ref="G48:AV48" si="81">G33-SUM(G34:G47)</f>
        <v>0</v>
      </c>
      <c r="H48" s="215">
        <f t="shared" si="81"/>
        <v>0</v>
      </c>
      <c r="I48" s="215">
        <f t="shared" si="81"/>
        <v>0</v>
      </c>
      <c r="J48" s="215">
        <f t="shared" si="81"/>
        <v>0</v>
      </c>
      <c r="K48" s="215">
        <f t="shared" si="81"/>
        <v>0</v>
      </c>
      <c r="L48" s="215">
        <f t="shared" si="81"/>
        <v>0</v>
      </c>
      <c r="M48" s="215">
        <f t="shared" si="81"/>
        <v>0</v>
      </c>
      <c r="N48" s="215">
        <f t="shared" si="81"/>
        <v>0</v>
      </c>
      <c r="O48" s="215">
        <f t="shared" si="81"/>
        <v>0</v>
      </c>
      <c r="P48" s="215">
        <f t="shared" si="81"/>
        <v>0</v>
      </c>
      <c r="Q48" s="215">
        <f t="shared" si="81"/>
        <v>0</v>
      </c>
      <c r="R48" s="215">
        <f t="shared" si="81"/>
        <v>0</v>
      </c>
      <c r="S48" s="215">
        <f t="shared" si="81"/>
        <v>0</v>
      </c>
      <c r="T48" s="215">
        <f t="shared" si="81"/>
        <v>0</v>
      </c>
      <c r="U48" s="215">
        <f t="shared" si="81"/>
        <v>0</v>
      </c>
      <c r="V48" s="215">
        <f t="shared" si="81"/>
        <v>0</v>
      </c>
      <c r="W48" s="215">
        <f t="shared" si="81"/>
        <v>0</v>
      </c>
      <c r="X48" s="215">
        <f t="shared" si="81"/>
        <v>0</v>
      </c>
      <c r="Y48" s="215">
        <f t="shared" si="81"/>
        <v>0</v>
      </c>
      <c r="Z48" s="215">
        <f t="shared" si="81"/>
        <v>0</v>
      </c>
      <c r="AA48" s="215">
        <f t="shared" si="81"/>
        <v>0</v>
      </c>
      <c r="AB48" s="215">
        <f t="shared" si="81"/>
        <v>0</v>
      </c>
      <c r="AC48" s="215">
        <f t="shared" si="81"/>
        <v>0</v>
      </c>
      <c r="AD48" s="215">
        <f t="shared" si="81"/>
        <v>0</v>
      </c>
      <c r="AE48" s="215">
        <f t="shared" si="81"/>
        <v>0</v>
      </c>
      <c r="AF48" s="215">
        <f t="shared" si="81"/>
        <v>0</v>
      </c>
      <c r="AG48" s="215">
        <f t="shared" si="81"/>
        <v>0</v>
      </c>
      <c r="AH48" s="215">
        <f t="shared" si="81"/>
        <v>0</v>
      </c>
      <c r="AI48" s="215">
        <f t="shared" si="81"/>
        <v>0</v>
      </c>
      <c r="AJ48" s="215">
        <f t="shared" si="81"/>
        <v>0</v>
      </c>
      <c r="AK48" s="215">
        <f t="shared" si="81"/>
        <v>0</v>
      </c>
      <c r="AL48" s="215">
        <f t="shared" si="81"/>
        <v>0</v>
      </c>
      <c r="AM48" s="215">
        <f t="shared" si="81"/>
        <v>0</v>
      </c>
      <c r="AN48" s="215">
        <f t="shared" si="81"/>
        <v>0</v>
      </c>
      <c r="AO48" s="215">
        <f t="shared" si="81"/>
        <v>0</v>
      </c>
      <c r="AP48" s="215">
        <f t="shared" si="81"/>
        <v>0</v>
      </c>
      <c r="AQ48" s="215">
        <f t="shared" si="81"/>
        <v>0</v>
      </c>
      <c r="AR48" s="215">
        <f t="shared" si="81"/>
        <v>0</v>
      </c>
      <c r="AS48" s="215">
        <f t="shared" si="81"/>
        <v>0</v>
      </c>
      <c r="AT48" s="215">
        <f t="shared" si="81"/>
        <v>0</v>
      </c>
      <c r="AU48" s="215">
        <f t="shared" si="81"/>
        <v>0</v>
      </c>
      <c r="AV48" s="215">
        <f t="shared" si="81"/>
        <v>0</v>
      </c>
      <c r="AW48" s="215">
        <f t="shared" ref="AW48:AY48" si="82">AW33-SUM(AW34:AW47)</f>
        <v>0</v>
      </c>
      <c r="AX48" s="215">
        <f t="shared" si="82"/>
        <v>0</v>
      </c>
      <c r="AY48" s="215">
        <f t="shared" si="82"/>
        <v>0</v>
      </c>
      <c r="AZ48" s="414">
        <f t="shared" si="56"/>
        <v>0</v>
      </c>
      <c r="BA48" s="414">
        <f t="shared" si="57"/>
        <v>0</v>
      </c>
      <c r="BB48" s="414">
        <f t="shared" si="58"/>
        <v>0</v>
      </c>
      <c r="BC48" s="415">
        <f t="shared" si="59"/>
        <v>0</v>
      </c>
    </row>
    <row r="49" spans="1:55" ht="15.6" hidden="1">
      <c r="A49" s="201"/>
      <c r="B49" s="64"/>
      <c r="C49" s="81"/>
      <c r="D49" s="241"/>
      <c r="E49" s="293">
        <f>E48-E33</f>
        <v>0</v>
      </c>
      <c r="F49" s="204">
        <f t="shared" ref="F49:AV49" si="83">+F50*100/$E$50</f>
        <v>1.7746741982831473</v>
      </c>
      <c r="G49" s="204">
        <f t="shared" si="83"/>
        <v>1.9570342036205133</v>
      </c>
      <c r="H49" s="204">
        <f t="shared" si="83"/>
        <v>1.7613307832584619</v>
      </c>
      <c r="I49" s="204">
        <f t="shared" si="83"/>
        <v>1.68127029311035</v>
      </c>
      <c r="J49" s="204">
        <f t="shared" si="83"/>
        <v>1.5433883378552684</v>
      </c>
      <c r="K49" s="204">
        <f t="shared" si="83"/>
        <v>1.5567317528799538</v>
      </c>
      <c r="L49" s="204">
        <f t="shared" si="83"/>
        <v>1.6367922430280657</v>
      </c>
      <c r="M49" s="204">
        <f t="shared" si="83"/>
        <v>1.7835698082996041</v>
      </c>
      <c r="N49" s="204">
        <f t="shared" si="83"/>
        <v>1.8102566383489749</v>
      </c>
      <c r="O49" s="204">
        <f t="shared" si="83"/>
        <v>1.6234488280033803</v>
      </c>
      <c r="P49" s="204">
        <f t="shared" si="83"/>
        <v>1.6946137081350354</v>
      </c>
      <c r="Q49" s="204">
        <f t="shared" si="83"/>
        <v>1.7969132233242895</v>
      </c>
      <c r="R49" s="204">
        <f t="shared" si="83"/>
        <v>1.9081083485300006</v>
      </c>
      <c r="S49" s="204">
        <f t="shared" si="83"/>
        <v>1.7613307832584619</v>
      </c>
      <c r="T49" s="204">
        <f t="shared" si="83"/>
        <v>1.6145532179869235</v>
      </c>
      <c r="U49" s="204">
        <f t="shared" si="83"/>
        <v>1.82360005337366</v>
      </c>
      <c r="V49" s="204">
        <f t="shared" si="83"/>
        <v>2.0504381087933106</v>
      </c>
      <c r="W49" s="204">
        <f t="shared" si="83"/>
        <v>1.9614820086287417</v>
      </c>
      <c r="X49" s="204">
        <f t="shared" si="83"/>
        <v>1.8413912734065738</v>
      </c>
      <c r="Y49" s="204">
        <f t="shared" si="83"/>
        <v>1.8591824934394876</v>
      </c>
      <c r="Z49" s="204">
        <f t="shared" si="83"/>
        <v>8.0238402348441049</v>
      </c>
      <c r="AA49" s="204">
        <f t="shared" si="83"/>
        <v>8.135035360049816</v>
      </c>
      <c r="AB49" s="204">
        <f t="shared" si="83"/>
        <v>6.653916292309745</v>
      </c>
      <c r="AC49" s="204">
        <f t="shared" si="83"/>
        <v>6.6316772672686026</v>
      </c>
      <c r="AD49" s="204">
        <f t="shared" si="83"/>
        <v>6.1468665213717033</v>
      </c>
      <c r="AE49" s="204">
        <f t="shared" si="83"/>
        <v>5.7065338255570879</v>
      </c>
      <c r="AF49" s="204">
        <f t="shared" si="83"/>
        <v>5.5197260152114929</v>
      </c>
      <c r="AG49" s="204">
        <f t="shared" si="83"/>
        <v>4.7991816038784858</v>
      </c>
      <c r="AH49" s="204">
        <f t="shared" si="83"/>
        <v>3.7539474269448028</v>
      </c>
      <c r="AI49" s="204">
        <f t="shared" si="83"/>
        <v>3.0645376506693949</v>
      </c>
      <c r="AJ49" s="204">
        <f t="shared" si="83"/>
        <v>2.206111284081306</v>
      </c>
      <c r="AK49" s="204">
        <f t="shared" si="83"/>
        <v>1.6768224881021216</v>
      </c>
      <c r="AL49" s="204">
        <f t="shared" si="83"/>
        <v>1.0318907619089979</v>
      </c>
      <c r="AM49" s="206">
        <f t="shared" si="83"/>
        <v>1.2098029622381354</v>
      </c>
      <c r="AN49" s="449">
        <f t="shared" si="83"/>
        <v>6.2269270115198151E-2</v>
      </c>
      <c r="AO49" s="207">
        <f t="shared" si="83"/>
        <v>0.90290441667037313</v>
      </c>
      <c r="AP49" s="207">
        <f t="shared" si="83"/>
        <v>0.93848685673620069</v>
      </c>
      <c r="AQ49" s="207">
        <f t="shared" si="83"/>
        <v>1.9481385936040565</v>
      </c>
      <c r="AR49" s="207">
        <f t="shared" si="83"/>
        <v>49.650847306854068</v>
      </c>
      <c r="AS49" s="207">
        <f t="shared" si="83"/>
        <v>4.4389093982119823</v>
      </c>
      <c r="AT49" s="206">
        <f t="shared" si="83"/>
        <v>4.7324645287550595</v>
      </c>
      <c r="AU49" s="207">
        <f t="shared" si="83"/>
        <v>20.735666948360983</v>
      </c>
      <c r="AV49" s="205">
        <f t="shared" si="83"/>
        <v>3.7539474269448028</v>
      </c>
      <c r="AW49" s="44">
        <f t="shared" si="62"/>
        <v>-99.999999999999972</v>
      </c>
      <c r="AX49" s="412">
        <f t="shared" si="54"/>
        <v>0</v>
      </c>
      <c r="AY49" s="410">
        <f t="shared" si="55"/>
        <v>20.620024018147042</v>
      </c>
      <c r="AZ49" s="410">
        <f t="shared" si="56"/>
        <v>11.119512520571099</v>
      </c>
      <c r="BA49" s="410">
        <f t="shared" si="57"/>
        <v>19.859449361739983</v>
      </c>
      <c r="BB49" s="410">
        <f t="shared" si="58"/>
        <v>35.457901525597116</v>
      </c>
      <c r="BC49" s="411">
        <f t="shared" si="59"/>
        <v>12.943112573944759</v>
      </c>
    </row>
    <row r="50" spans="1:55" ht="15.6">
      <c r="A50" s="70">
        <v>10</v>
      </c>
      <c r="B50" s="71"/>
      <c r="C50" s="367" t="s">
        <v>244</v>
      </c>
      <c r="D50" s="254"/>
      <c r="E50" s="259">
        <v>22483</v>
      </c>
      <c r="F50" s="208">
        <v>399</v>
      </c>
      <c r="G50" s="50">
        <v>440</v>
      </c>
      <c r="H50" s="50">
        <v>396</v>
      </c>
      <c r="I50" s="50">
        <v>378</v>
      </c>
      <c r="J50" s="50">
        <v>347</v>
      </c>
      <c r="K50" s="50">
        <v>350</v>
      </c>
      <c r="L50" s="50">
        <v>368</v>
      </c>
      <c r="M50" s="50">
        <v>401</v>
      </c>
      <c r="N50" s="50">
        <v>407</v>
      </c>
      <c r="O50" s="50">
        <v>365</v>
      </c>
      <c r="P50" s="50">
        <v>381</v>
      </c>
      <c r="Q50" s="50">
        <v>404</v>
      </c>
      <c r="R50" s="50">
        <v>429</v>
      </c>
      <c r="S50" s="50">
        <v>396</v>
      </c>
      <c r="T50" s="50">
        <v>363</v>
      </c>
      <c r="U50" s="50">
        <v>410</v>
      </c>
      <c r="V50" s="50">
        <v>461</v>
      </c>
      <c r="W50" s="50">
        <v>441</v>
      </c>
      <c r="X50" s="50">
        <v>414</v>
      </c>
      <c r="Y50" s="50">
        <v>418</v>
      </c>
      <c r="Z50" s="50">
        <v>1804</v>
      </c>
      <c r="AA50" s="50">
        <v>1829</v>
      </c>
      <c r="AB50" s="50">
        <v>1496</v>
      </c>
      <c r="AC50" s="50">
        <v>1491</v>
      </c>
      <c r="AD50" s="50">
        <v>1382</v>
      </c>
      <c r="AE50" s="50">
        <v>1283</v>
      </c>
      <c r="AF50" s="50">
        <v>1241</v>
      </c>
      <c r="AG50" s="50">
        <v>1079</v>
      </c>
      <c r="AH50" s="50">
        <v>844</v>
      </c>
      <c r="AI50" s="50">
        <v>689</v>
      </c>
      <c r="AJ50" s="50">
        <v>496</v>
      </c>
      <c r="AK50" s="50">
        <v>377</v>
      </c>
      <c r="AL50" s="344">
        <v>232</v>
      </c>
      <c r="AM50" s="344">
        <v>272</v>
      </c>
      <c r="AN50" s="372">
        <v>14</v>
      </c>
      <c r="AO50" s="210">
        <v>203</v>
      </c>
      <c r="AP50" s="210">
        <v>211</v>
      </c>
      <c r="AQ50" s="210">
        <v>438</v>
      </c>
      <c r="AR50" s="209">
        <v>11163</v>
      </c>
      <c r="AS50" s="209">
        <v>998</v>
      </c>
      <c r="AT50" s="209">
        <v>1064</v>
      </c>
      <c r="AU50" s="210">
        <v>4662</v>
      </c>
      <c r="AV50" s="238">
        <v>844</v>
      </c>
      <c r="AW50" s="437">
        <f t="shared" si="62"/>
        <v>0</v>
      </c>
      <c r="AX50" s="393">
        <f t="shared" si="54"/>
        <v>22483</v>
      </c>
      <c r="AY50" s="393">
        <f t="shared" si="55"/>
        <v>4636</v>
      </c>
      <c r="AZ50" s="393">
        <f t="shared" si="56"/>
        <v>2500</v>
      </c>
      <c r="BA50" s="393">
        <f t="shared" si="57"/>
        <v>4465</v>
      </c>
      <c r="BB50" s="393">
        <f t="shared" si="58"/>
        <v>7972</v>
      </c>
      <c r="BC50" s="393">
        <f t="shared" si="59"/>
        <v>2910</v>
      </c>
    </row>
    <row r="51" spans="1:55" ht="15.6">
      <c r="A51" s="211">
        <v>1</v>
      </c>
      <c r="B51" s="76" t="s">
        <v>245</v>
      </c>
      <c r="C51" s="216" t="s">
        <v>246</v>
      </c>
      <c r="D51" s="332">
        <v>0.12468161509875152</v>
      </c>
      <c r="E51" s="293">
        <f>ROUND($E$50*D51,0)</f>
        <v>2803</v>
      </c>
      <c r="F51" s="212">
        <f>+ROUND($E$51*F49/100,0)-1</f>
        <v>49</v>
      </c>
      <c r="G51" s="212">
        <f t="shared" ref="G51:AV51" si="84">+ROUND($E$51*G49/100,0)</f>
        <v>55</v>
      </c>
      <c r="H51" s="212">
        <f t="shared" si="84"/>
        <v>49</v>
      </c>
      <c r="I51" s="212">
        <f t="shared" si="84"/>
        <v>47</v>
      </c>
      <c r="J51" s="212">
        <f t="shared" si="84"/>
        <v>43</v>
      </c>
      <c r="K51" s="212">
        <f t="shared" si="84"/>
        <v>44</v>
      </c>
      <c r="L51" s="212">
        <f t="shared" si="84"/>
        <v>46</v>
      </c>
      <c r="M51" s="212">
        <f t="shared" si="84"/>
        <v>50</v>
      </c>
      <c r="N51" s="212">
        <f>+ROUND($E$51*N49/100,0)-1</f>
        <v>50</v>
      </c>
      <c r="O51" s="212">
        <f>+ROUND($E$51*O49/100,0)+1</f>
        <v>47</v>
      </c>
      <c r="P51" s="212">
        <f>+ROUND($E$51*P49/100,0)-1</f>
        <v>47</v>
      </c>
      <c r="Q51" s="212">
        <f>+ROUND($E$51*Q49/100,0)+1</f>
        <v>51</v>
      </c>
      <c r="R51" s="212">
        <f>+ROUND($E$51*R49/100,0)-1</f>
        <v>52</v>
      </c>
      <c r="S51" s="212">
        <f t="shared" si="84"/>
        <v>49</v>
      </c>
      <c r="T51" s="212">
        <f t="shared" si="84"/>
        <v>45</v>
      </c>
      <c r="U51" s="212">
        <f>+ROUND($E$51*U49/100,0)-1</f>
        <v>50</v>
      </c>
      <c r="V51" s="212">
        <f>+ROUND($E$51*V49/100,0)+1</f>
        <v>58</v>
      </c>
      <c r="W51" s="212">
        <f>+ROUND($E$51*W49/100,0)-1</f>
        <v>54</v>
      </c>
      <c r="X51" s="212">
        <f>+ROUND($E$51*X49/100,0)-1</f>
        <v>51</v>
      </c>
      <c r="Y51" s="212">
        <f>+ROUND($E$51*Y49/100,0)+1</f>
        <v>53</v>
      </c>
      <c r="Z51" s="212">
        <f t="shared" si="84"/>
        <v>225</v>
      </c>
      <c r="AA51" s="212">
        <f>+ROUND($E$51*AA49/100,0)+1</f>
        <v>229</v>
      </c>
      <c r="AB51" s="212">
        <f t="shared" si="84"/>
        <v>187</v>
      </c>
      <c r="AC51" s="212">
        <f>+ROUND($E$51*AC49/100,0)-1</f>
        <v>185</v>
      </c>
      <c r="AD51" s="212">
        <f>+ROUND($E$51*AD49/100,0)+1</f>
        <v>173</v>
      </c>
      <c r="AE51" s="212">
        <f>+ROUND($E$51*AE49/100,0)+1</f>
        <v>161</v>
      </c>
      <c r="AF51" s="212">
        <f>+ROUND($E$51*AF49/100,0)+1</f>
        <v>156</v>
      </c>
      <c r="AG51" s="212">
        <f t="shared" si="84"/>
        <v>135</v>
      </c>
      <c r="AH51" s="212">
        <f t="shared" si="84"/>
        <v>105</v>
      </c>
      <c r="AI51" s="212">
        <f>+ROUND($E$51*AI49/100,0)+1</f>
        <v>87</v>
      </c>
      <c r="AJ51" s="212">
        <f>+ROUND($E$51*AJ49/100,0)-1</f>
        <v>61</v>
      </c>
      <c r="AK51" s="212">
        <f>+ROUND($E$51*AK49/100,0)-1</f>
        <v>46</v>
      </c>
      <c r="AL51" s="212">
        <f t="shared" si="84"/>
        <v>29</v>
      </c>
      <c r="AM51" s="104">
        <f t="shared" si="84"/>
        <v>34</v>
      </c>
      <c r="AN51" s="450">
        <f t="shared" si="84"/>
        <v>2</v>
      </c>
      <c r="AO51" s="212">
        <f>+ROUND($E$51*AO49/100,0)-1</f>
        <v>24</v>
      </c>
      <c r="AP51" s="212">
        <f>+ROUND($E$51*AP49/100,0)+1</f>
        <v>27</v>
      </c>
      <c r="AQ51" s="212">
        <f>+ROUND($E$51*AQ49/100,0)-1</f>
        <v>54</v>
      </c>
      <c r="AR51" s="212">
        <f>+ROUND($E$51*AR49/100,0)-2</f>
        <v>1390</v>
      </c>
      <c r="AS51" s="212">
        <f>+ROUND($E$51*AS49/100,0)+1</f>
        <v>125</v>
      </c>
      <c r="AT51" s="212">
        <f t="shared" si="84"/>
        <v>133</v>
      </c>
      <c r="AU51" s="212">
        <f>+ROUND($E$51*AU49/100,0)-1</f>
        <v>580</v>
      </c>
      <c r="AV51" s="451">
        <f t="shared" si="84"/>
        <v>105</v>
      </c>
      <c r="AW51" s="44">
        <f t="shared" si="62"/>
        <v>0</v>
      </c>
      <c r="AX51" s="418">
        <f t="shared" si="54"/>
        <v>2803</v>
      </c>
      <c r="AY51" s="410">
        <f t="shared" si="55"/>
        <v>578</v>
      </c>
      <c r="AZ51" s="418">
        <f t="shared" si="56"/>
        <v>308</v>
      </c>
      <c r="BA51" s="410">
        <f t="shared" si="57"/>
        <v>558</v>
      </c>
      <c r="BB51" s="418">
        <f t="shared" si="58"/>
        <v>997</v>
      </c>
      <c r="BC51" s="411">
        <f t="shared" si="59"/>
        <v>362</v>
      </c>
    </row>
    <row r="52" spans="1:55" ht="15.6">
      <c r="A52" s="211">
        <f>1+A51</f>
        <v>2</v>
      </c>
      <c r="B52" s="76" t="s">
        <v>247</v>
      </c>
      <c r="C52" s="77" t="s">
        <v>248</v>
      </c>
      <c r="D52" s="332">
        <v>8.16735563071527E-2</v>
      </c>
      <c r="E52" s="293">
        <f t="shared" ref="E52:E60" si="85">ROUND($E$50*D52,0)</f>
        <v>1836</v>
      </c>
      <c r="F52" s="212">
        <f t="shared" ref="F52" si="86">+ROUND($E$52*F49/100,0)</f>
        <v>33</v>
      </c>
      <c r="G52" s="212">
        <f t="shared" ref="G52:AV52" si="87">+ROUND($E$52*G49/100,0)</f>
        <v>36</v>
      </c>
      <c r="H52" s="212">
        <f t="shared" si="87"/>
        <v>32</v>
      </c>
      <c r="I52" s="212">
        <f t="shared" si="87"/>
        <v>31</v>
      </c>
      <c r="J52" s="212">
        <f t="shared" si="87"/>
        <v>28</v>
      </c>
      <c r="K52" s="212">
        <f t="shared" si="87"/>
        <v>29</v>
      </c>
      <c r="L52" s="212">
        <f t="shared" si="87"/>
        <v>30</v>
      </c>
      <c r="M52" s="212">
        <f t="shared" si="87"/>
        <v>33</v>
      </c>
      <c r="N52" s="212">
        <f t="shared" si="87"/>
        <v>33</v>
      </c>
      <c r="O52" s="212">
        <f t="shared" si="87"/>
        <v>30</v>
      </c>
      <c r="P52" s="212">
        <f t="shared" si="87"/>
        <v>31</v>
      </c>
      <c r="Q52" s="212">
        <f t="shared" si="87"/>
        <v>33</v>
      </c>
      <c r="R52" s="212">
        <f t="shared" si="87"/>
        <v>35</v>
      </c>
      <c r="S52" s="212">
        <f t="shared" si="87"/>
        <v>32</v>
      </c>
      <c r="T52" s="212">
        <f t="shared" si="87"/>
        <v>30</v>
      </c>
      <c r="U52" s="212">
        <f t="shared" si="87"/>
        <v>33</v>
      </c>
      <c r="V52" s="212">
        <f t="shared" si="87"/>
        <v>38</v>
      </c>
      <c r="W52" s="212">
        <f t="shared" si="87"/>
        <v>36</v>
      </c>
      <c r="X52" s="212">
        <f t="shared" si="87"/>
        <v>34</v>
      </c>
      <c r="Y52" s="212">
        <f t="shared" si="87"/>
        <v>34</v>
      </c>
      <c r="Z52" s="212">
        <f t="shared" si="87"/>
        <v>147</v>
      </c>
      <c r="AA52" s="212">
        <f t="shared" si="87"/>
        <v>149</v>
      </c>
      <c r="AB52" s="212">
        <f t="shared" si="87"/>
        <v>122</v>
      </c>
      <c r="AC52" s="212">
        <f t="shared" si="87"/>
        <v>122</v>
      </c>
      <c r="AD52" s="212">
        <f t="shared" si="87"/>
        <v>113</v>
      </c>
      <c r="AE52" s="212">
        <f t="shared" si="87"/>
        <v>105</v>
      </c>
      <c r="AF52" s="212">
        <f t="shared" si="87"/>
        <v>101</v>
      </c>
      <c r="AG52" s="212">
        <f t="shared" si="87"/>
        <v>88</v>
      </c>
      <c r="AH52" s="212">
        <f t="shared" si="87"/>
        <v>69</v>
      </c>
      <c r="AI52" s="212">
        <f t="shared" si="87"/>
        <v>56</v>
      </c>
      <c r="AJ52" s="212">
        <f t="shared" si="87"/>
        <v>41</v>
      </c>
      <c r="AK52" s="212">
        <f t="shared" si="87"/>
        <v>31</v>
      </c>
      <c r="AL52" s="212">
        <f t="shared" si="87"/>
        <v>19</v>
      </c>
      <c r="AM52" s="104">
        <f t="shared" si="87"/>
        <v>22</v>
      </c>
      <c r="AN52" s="450">
        <f t="shared" si="87"/>
        <v>1</v>
      </c>
      <c r="AO52" s="212">
        <f t="shared" si="87"/>
        <v>17</v>
      </c>
      <c r="AP52" s="212">
        <f t="shared" si="87"/>
        <v>17</v>
      </c>
      <c r="AQ52" s="212">
        <f t="shared" si="87"/>
        <v>36</v>
      </c>
      <c r="AR52" s="212">
        <f t="shared" si="87"/>
        <v>912</v>
      </c>
      <c r="AS52" s="212">
        <f t="shared" si="87"/>
        <v>81</v>
      </c>
      <c r="AT52" s="212">
        <f t="shared" si="87"/>
        <v>87</v>
      </c>
      <c r="AU52" s="212">
        <f t="shared" si="87"/>
        <v>381</v>
      </c>
      <c r="AV52" s="451">
        <f t="shared" si="87"/>
        <v>69</v>
      </c>
      <c r="AW52" s="44">
        <f t="shared" si="62"/>
        <v>0</v>
      </c>
      <c r="AX52" s="419">
        <f t="shared" si="54"/>
        <v>1836</v>
      </c>
      <c r="AY52" s="410">
        <f t="shared" si="55"/>
        <v>379</v>
      </c>
      <c r="AZ52" s="419">
        <f t="shared" si="56"/>
        <v>204</v>
      </c>
      <c r="BA52" s="410">
        <f t="shared" si="57"/>
        <v>364</v>
      </c>
      <c r="BB52" s="419">
        <f t="shared" si="58"/>
        <v>651</v>
      </c>
      <c r="BC52" s="411">
        <f t="shared" si="59"/>
        <v>238</v>
      </c>
    </row>
    <row r="53" spans="1:55" ht="15.6">
      <c r="A53" s="211">
        <f>1+A52</f>
        <v>3</v>
      </c>
      <c r="B53" s="76" t="s">
        <v>249</v>
      </c>
      <c r="C53" s="77" t="s">
        <v>250</v>
      </c>
      <c r="D53" s="332">
        <v>3.4072403858198673E-2</v>
      </c>
      <c r="E53" s="293">
        <f t="shared" si="85"/>
        <v>766</v>
      </c>
      <c r="F53" s="212">
        <f t="shared" ref="F53" si="88">+ROUND($E$53*F49/100,0)</f>
        <v>14</v>
      </c>
      <c r="G53" s="212">
        <f t="shared" ref="G53:AV53" si="89">+ROUND($E$53*G49/100,0)</f>
        <v>15</v>
      </c>
      <c r="H53" s="212">
        <f t="shared" si="89"/>
        <v>13</v>
      </c>
      <c r="I53" s="212">
        <f t="shared" si="89"/>
        <v>13</v>
      </c>
      <c r="J53" s="212">
        <f t="shared" si="89"/>
        <v>12</v>
      </c>
      <c r="K53" s="212">
        <f t="shared" si="89"/>
        <v>12</v>
      </c>
      <c r="L53" s="212">
        <f t="shared" si="89"/>
        <v>13</v>
      </c>
      <c r="M53" s="212">
        <f t="shared" si="89"/>
        <v>14</v>
      </c>
      <c r="N53" s="212">
        <f t="shared" si="89"/>
        <v>14</v>
      </c>
      <c r="O53" s="212">
        <f t="shared" si="89"/>
        <v>12</v>
      </c>
      <c r="P53" s="212">
        <f t="shared" si="89"/>
        <v>13</v>
      </c>
      <c r="Q53" s="212">
        <f t="shared" si="89"/>
        <v>14</v>
      </c>
      <c r="R53" s="212">
        <f t="shared" si="89"/>
        <v>15</v>
      </c>
      <c r="S53" s="212">
        <f t="shared" si="89"/>
        <v>13</v>
      </c>
      <c r="T53" s="212">
        <f t="shared" si="89"/>
        <v>12</v>
      </c>
      <c r="U53" s="212">
        <f t="shared" si="89"/>
        <v>14</v>
      </c>
      <c r="V53" s="212">
        <f t="shared" si="89"/>
        <v>16</v>
      </c>
      <c r="W53" s="212">
        <f t="shared" si="89"/>
        <v>15</v>
      </c>
      <c r="X53" s="212">
        <f t="shared" si="89"/>
        <v>14</v>
      </c>
      <c r="Y53" s="212">
        <f t="shared" si="89"/>
        <v>14</v>
      </c>
      <c r="Z53" s="212">
        <f t="shared" si="89"/>
        <v>61</v>
      </c>
      <c r="AA53" s="212">
        <f t="shared" si="89"/>
        <v>62</v>
      </c>
      <c r="AB53" s="212">
        <f t="shared" si="89"/>
        <v>51</v>
      </c>
      <c r="AC53" s="212">
        <f t="shared" si="89"/>
        <v>51</v>
      </c>
      <c r="AD53" s="212">
        <f t="shared" si="89"/>
        <v>47</v>
      </c>
      <c r="AE53" s="212">
        <f t="shared" si="89"/>
        <v>44</v>
      </c>
      <c r="AF53" s="212">
        <f t="shared" si="89"/>
        <v>42</v>
      </c>
      <c r="AG53" s="212">
        <f t="shared" si="89"/>
        <v>37</v>
      </c>
      <c r="AH53" s="212">
        <f t="shared" si="89"/>
        <v>29</v>
      </c>
      <c r="AI53" s="212">
        <f t="shared" si="89"/>
        <v>23</v>
      </c>
      <c r="AJ53" s="212">
        <f t="shared" si="89"/>
        <v>17</v>
      </c>
      <c r="AK53" s="212">
        <f t="shared" si="89"/>
        <v>13</v>
      </c>
      <c r="AL53" s="212">
        <f t="shared" si="89"/>
        <v>8</v>
      </c>
      <c r="AM53" s="104">
        <f t="shared" si="89"/>
        <v>9</v>
      </c>
      <c r="AN53" s="450">
        <f t="shared" si="89"/>
        <v>0</v>
      </c>
      <c r="AO53" s="212">
        <f t="shared" si="89"/>
        <v>7</v>
      </c>
      <c r="AP53" s="212">
        <f t="shared" si="89"/>
        <v>7</v>
      </c>
      <c r="AQ53" s="212">
        <f t="shared" si="89"/>
        <v>15</v>
      </c>
      <c r="AR53" s="212">
        <f t="shared" si="89"/>
        <v>380</v>
      </c>
      <c r="AS53" s="212">
        <f t="shared" si="89"/>
        <v>34</v>
      </c>
      <c r="AT53" s="212">
        <f t="shared" si="89"/>
        <v>36</v>
      </c>
      <c r="AU53" s="212">
        <f t="shared" si="89"/>
        <v>159</v>
      </c>
      <c r="AV53" s="451">
        <f t="shared" si="89"/>
        <v>29</v>
      </c>
      <c r="AW53" s="44">
        <f t="shared" si="62"/>
        <v>0</v>
      </c>
      <c r="AX53" s="419">
        <f t="shared" si="54"/>
        <v>766</v>
      </c>
      <c r="AY53" s="410">
        <f t="shared" si="55"/>
        <v>159</v>
      </c>
      <c r="AZ53" s="419">
        <f t="shared" si="56"/>
        <v>85</v>
      </c>
      <c r="BA53" s="410">
        <f t="shared" si="57"/>
        <v>151</v>
      </c>
      <c r="BB53" s="419">
        <f t="shared" si="58"/>
        <v>272</v>
      </c>
      <c r="BC53" s="411">
        <f t="shared" si="59"/>
        <v>99</v>
      </c>
    </row>
    <row r="54" spans="1:55" ht="15.6">
      <c r="A54" s="211">
        <f>1+A53</f>
        <v>4</v>
      </c>
      <c r="B54" s="76" t="s">
        <v>251</v>
      </c>
      <c r="C54" s="77" t="s">
        <v>252</v>
      </c>
      <c r="D54" s="332">
        <v>0.15136331370829681</v>
      </c>
      <c r="E54" s="293">
        <f t="shared" si="85"/>
        <v>3403</v>
      </c>
      <c r="F54" s="212">
        <f t="shared" ref="F54" si="90">+ROUND($E$54*F49/100,0)</f>
        <v>60</v>
      </c>
      <c r="G54" s="212">
        <f>+ROUND($E$54*G49/100,0)-1</f>
        <v>66</v>
      </c>
      <c r="H54" s="212">
        <f t="shared" ref="H54:AV54" si="91">+ROUND($E$54*H49/100,0)</f>
        <v>60</v>
      </c>
      <c r="I54" s="212">
        <f t="shared" si="91"/>
        <v>57</v>
      </c>
      <c r="J54" s="212">
        <f t="shared" si="91"/>
        <v>53</v>
      </c>
      <c r="K54" s="212">
        <f t="shared" si="91"/>
        <v>53</v>
      </c>
      <c r="L54" s="212">
        <f t="shared" si="91"/>
        <v>56</v>
      </c>
      <c r="M54" s="212">
        <f t="shared" si="91"/>
        <v>61</v>
      </c>
      <c r="N54" s="212">
        <f t="shared" si="91"/>
        <v>62</v>
      </c>
      <c r="O54" s="212">
        <f t="shared" si="91"/>
        <v>55</v>
      </c>
      <c r="P54" s="212">
        <f t="shared" si="91"/>
        <v>58</v>
      </c>
      <c r="Q54" s="212">
        <f t="shared" si="91"/>
        <v>61</v>
      </c>
      <c r="R54" s="212">
        <f t="shared" si="91"/>
        <v>65</v>
      </c>
      <c r="S54" s="212">
        <f t="shared" si="91"/>
        <v>60</v>
      </c>
      <c r="T54" s="212">
        <f t="shared" si="91"/>
        <v>55</v>
      </c>
      <c r="U54" s="212">
        <f t="shared" si="91"/>
        <v>62</v>
      </c>
      <c r="V54" s="212">
        <f t="shared" si="91"/>
        <v>70</v>
      </c>
      <c r="W54" s="212">
        <f t="shared" si="91"/>
        <v>67</v>
      </c>
      <c r="X54" s="212">
        <f t="shared" si="91"/>
        <v>63</v>
      </c>
      <c r="Y54" s="212">
        <f t="shared" si="91"/>
        <v>63</v>
      </c>
      <c r="Z54" s="212">
        <f t="shared" si="91"/>
        <v>273</v>
      </c>
      <c r="AA54" s="212">
        <f t="shared" si="91"/>
        <v>277</v>
      </c>
      <c r="AB54" s="212">
        <f t="shared" si="91"/>
        <v>226</v>
      </c>
      <c r="AC54" s="212">
        <f t="shared" si="91"/>
        <v>226</v>
      </c>
      <c r="AD54" s="212">
        <f t="shared" si="91"/>
        <v>209</v>
      </c>
      <c r="AE54" s="212">
        <f t="shared" si="91"/>
        <v>194</v>
      </c>
      <c r="AF54" s="212">
        <f t="shared" si="91"/>
        <v>188</v>
      </c>
      <c r="AG54" s="212">
        <f t="shared" si="91"/>
        <v>163</v>
      </c>
      <c r="AH54" s="212">
        <f t="shared" si="91"/>
        <v>128</v>
      </c>
      <c r="AI54" s="212">
        <f t="shared" si="91"/>
        <v>104</v>
      </c>
      <c r="AJ54" s="212">
        <f t="shared" si="91"/>
        <v>75</v>
      </c>
      <c r="AK54" s="212">
        <f t="shared" si="91"/>
        <v>57</v>
      </c>
      <c r="AL54" s="212">
        <f t="shared" si="91"/>
        <v>35</v>
      </c>
      <c r="AM54" s="104">
        <f t="shared" si="91"/>
        <v>41</v>
      </c>
      <c r="AN54" s="450">
        <f t="shared" si="91"/>
        <v>2</v>
      </c>
      <c r="AO54" s="212">
        <f t="shared" si="91"/>
        <v>31</v>
      </c>
      <c r="AP54" s="212">
        <f t="shared" si="91"/>
        <v>32</v>
      </c>
      <c r="AQ54" s="212">
        <f t="shared" si="91"/>
        <v>66</v>
      </c>
      <c r="AR54" s="212">
        <f t="shared" si="91"/>
        <v>1690</v>
      </c>
      <c r="AS54" s="212">
        <f t="shared" si="91"/>
        <v>151</v>
      </c>
      <c r="AT54" s="212">
        <f t="shared" si="91"/>
        <v>161</v>
      </c>
      <c r="AU54" s="212">
        <f t="shared" si="91"/>
        <v>706</v>
      </c>
      <c r="AV54" s="451">
        <f t="shared" si="91"/>
        <v>128</v>
      </c>
      <c r="AW54" s="44">
        <f t="shared" si="62"/>
        <v>0</v>
      </c>
      <c r="AX54" s="419">
        <f t="shared" si="54"/>
        <v>3403</v>
      </c>
      <c r="AY54" s="410">
        <f t="shared" si="55"/>
        <v>702</v>
      </c>
      <c r="AZ54" s="419">
        <f t="shared" si="56"/>
        <v>379</v>
      </c>
      <c r="BA54" s="410">
        <f t="shared" si="57"/>
        <v>676</v>
      </c>
      <c r="BB54" s="419">
        <f t="shared" si="58"/>
        <v>1206</v>
      </c>
      <c r="BC54" s="411">
        <f t="shared" si="59"/>
        <v>440</v>
      </c>
    </row>
    <row r="55" spans="1:55" ht="15.6">
      <c r="A55" s="211">
        <f>1+A54</f>
        <v>5</v>
      </c>
      <c r="B55" s="76" t="s">
        <v>253</v>
      </c>
      <c r="C55" s="77" t="s">
        <v>254</v>
      </c>
      <c r="D55" s="332">
        <v>4.3884922126184812E-2</v>
      </c>
      <c r="E55" s="293">
        <f t="shared" si="85"/>
        <v>987</v>
      </c>
      <c r="F55" s="212">
        <f t="shared" ref="F55" si="92">+ROUND($E$55*F49/100,0)</f>
        <v>18</v>
      </c>
      <c r="G55" s="212">
        <f t="shared" ref="G55:AV55" si="93">+ROUND($E$55*G49/100,0)</f>
        <v>19</v>
      </c>
      <c r="H55" s="212">
        <f>+ROUND($E$55*H49/100,0)+1</f>
        <v>18</v>
      </c>
      <c r="I55" s="212">
        <f t="shared" si="93"/>
        <v>17</v>
      </c>
      <c r="J55" s="212">
        <f>+ROUND($E$55*J49/100,0)+1</f>
        <v>16</v>
      </c>
      <c r="K55" s="212">
        <f t="shared" si="93"/>
        <v>15</v>
      </c>
      <c r="L55" s="212">
        <f t="shared" si="93"/>
        <v>16</v>
      </c>
      <c r="M55" s="212">
        <f t="shared" si="93"/>
        <v>18</v>
      </c>
      <c r="N55" s="212">
        <f t="shared" si="93"/>
        <v>18</v>
      </c>
      <c r="O55" s="212">
        <f t="shared" si="93"/>
        <v>16</v>
      </c>
      <c r="P55" s="212">
        <f t="shared" si="93"/>
        <v>17</v>
      </c>
      <c r="Q55" s="212">
        <f t="shared" si="93"/>
        <v>18</v>
      </c>
      <c r="R55" s="212">
        <f t="shared" si="93"/>
        <v>19</v>
      </c>
      <c r="S55" s="212">
        <f t="shared" si="93"/>
        <v>17</v>
      </c>
      <c r="T55" s="212">
        <f t="shared" si="93"/>
        <v>16</v>
      </c>
      <c r="U55" s="212">
        <f t="shared" si="93"/>
        <v>18</v>
      </c>
      <c r="V55" s="212">
        <f t="shared" si="93"/>
        <v>20</v>
      </c>
      <c r="W55" s="212">
        <f t="shared" si="93"/>
        <v>19</v>
      </c>
      <c r="X55" s="212">
        <f t="shared" si="93"/>
        <v>18</v>
      </c>
      <c r="Y55" s="212">
        <f t="shared" si="93"/>
        <v>18</v>
      </c>
      <c r="Z55" s="212">
        <f t="shared" si="93"/>
        <v>79</v>
      </c>
      <c r="AA55" s="212">
        <f t="shared" si="93"/>
        <v>80</v>
      </c>
      <c r="AB55" s="212">
        <f t="shared" si="93"/>
        <v>66</v>
      </c>
      <c r="AC55" s="212">
        <f t="shared" si="93"/>
        <v>65</v>
      </c>
      <c r="AD55" s="212">
        <f t="shared" si="93"/>
        <v>61</v>
      </c>
      <c r="AE55" s="212">
        <f t="shared" si="93"/>
        <v>56</v>
      </c>
      <c r="AF55" s="212">
        <f t="shared" si="93"/>
        <v>54</v>
      </c>
      <c r="AG55" s="212">
        <f t="shared" si="93"/>
        <v>47</v>
      </c>
      <c r="AH55" s="212">
        <f t="shared" si="93"/>
        <v>37</v>
      </c>
      <c r="AI55" s="212">
        <f t="shared" si="93"/>
        <v>30</v>
      </c>
      <c r="AJ55" s="212">
        <f t="shared" si="93"/>
        <v>22</v>
      </c>
      <c r="AK55" s="212">
        <f t="shared" si="93"/>
        <v>17</v>
      </c>
      <c r="AL55" s="212">
        <f t="shared" si="93"/>
        <v>10</v>
      </c>
      <c r="AM55" s="104">
        <f t="shared" si="93"/>
        <v>12</v>
      </c>
      <c r="AN55" s="450">
        <f t="shared" si="93"/>
        <v>1</v>
      </c>
      <c r="AO55" s="212">
        <f t="shared" si="93"/>
        <v>9</v>
      </c>
      <c r="AP55" s="212">
        <f t="shared" si="93"/>
        <v>9</v>
      </c>
      <c r="AQ55" s="212">
        <f t="shared" si="93"/>
        <v>19</v>
      </c>
      <c r="AR55" s="212">
        <f t="shared" si="93"/>
        <v>490</v>
      </c>
      <c r="AS55" s="212">
        <f t="shared" si="93"/>
        <v>44</v>
      </c>
      <c r="AT55" s="212">
        <f t="shared" si="93"/>
        <v>47</v>
      </c>
      <c r="AU55" s="212">
        <f t="shared" si="93"/>
        <v>205</v>
      </c>
      <c r="AV55" s="451">
        <f t="shared" si="93"/>
        <v>37</v>
      </c>
      <c r="AW55" s="44">
        <f t="shared" si="62"/>
        <v>0</v>
      </c>
      <c r="AX55" s="419">
        <f t="shared" si="54"/>
        <v>987</v>
      </c>
      <c r="AY55" s="410">
        <f t="shared" si="55"/>
        <v>206</v>
      </c>
      <c r="AZ55" s="419">
        <f t="shared" si="56"/>
        <v>109</v>
      </c>
      <c r="BA55" s="410">
        <f t="shared" si="57"/>
        <v>195</v>
      </c>
      <c r="BB55" s="419">
        <f t="shared" si="58"/>
        <v>349</v>
      </c>
      <c r="BC55" s="411">
        <f t="shared" si="59"/>
        <v>128</v>
      </c>
    </row>
    <row r="56" spans="1:55" ht="15.6">
      <c r="A56" s="211">
        <f>1+A55</f>
        <v>6</v>
      </c>
      <c r="B56" s="76" t="s">
        <v>255</v>
      </c>
      <c r="C56" s="77" t="s">
        <v>256</v>
      </c>
      <c r="D56" s="332">
        <v>5.0189987055826966E-2</v>
      </c>
      <c r="E56" s="293">
        <f t="shared" si="85"/>
        <v>1128</v>
      </c>
      <c r="F56" s="212">
        <f t="shared" ref="F56" si="94">+ROUND($E$56*F49/100,0)</f>
        <v>20</v>
      </c>
      <c r="G56" s="212">
        <f t="shared" ref="G56:AV56" si="95">+ROUND($E$56*G49/100,0)</f>
        <v>22</v>
      </c>
      <c r="H56" s="212">
        <f t="shared" si="95"/>
        <v>20</v>
      </c>
      <c r="I56" s="212">
        <f t="shared" si="95"/>
        <v>19</v>
      </c>
      <c r="J56" s="212">
        <f t="shared" si="95"/>
        <v>17</v>
      </c>
      <c r="K56" s="212">
        <f t="shared" si="95"/>
        <v>18</v>
      </c>
      <c r="L56" s="212">
        <f t="shared" si="95"/>
        <v>18</v>
      </c>
      <c r="M56" s="212">
        <f t="shared" si="95"/>
        <v>20</v>
      </c>
      <c r="N56" s="212">
        <f t="shared" si="95"/>
        <v>20</v>
      </c>
      <c r="O56" s="212">
        <f t="shared" si="95"/>
        <v>18</v>
      </c>
      <c r="P56" s="212">
        <f t="shared" si="95"/>
        <v>19</v>
      </c>
      <c r="Q56" s="212">
        <f t="shared" si="95"/>
        <v>20</v>
      </c>
      <c r="R56" s="212">
        <f t="shared" si="95"/>
        <v>22</v>
      </c>
      <c r="S56" s="212">
        <f t="shared" si="95"/>
        <v>20</v>
      </c>
      <c r="T56" s="212">
        <f t="shared" si="95"/>
        <v>18</v>
      </c>
      <c r="U56" s="212">
        <f t="shared" si="95"/>
        <v>21</v>
      </c>
      <c r="V56" s="212">
        <f t="shared" si="95"/>
        <v>23</v>
      </c>
      <c r="W56" s="212">
        <f t="shared" si="95"/>
        <v>22</v>
      </c>
      <c r="X56" s="212">
        <f t="shared" si="95"/>
        <v>21</v>
      </c>
      <c r="Y56" s="212">
        <f t="shared" si="95"/>
        <v>21</v>
      </c>
      <c r="Z56" s="212">
        <f t="shared" si="95"/>
        <v>91</v>
      </c>
      <c r="AA56" s="212">
        <f t="shared" si="95"/>
        <v>92</v>
      </c>
      <c r="AB56" s="212">
        <f t="shared" si="95"/>
        <v>75</v>
      </c>
      <c r="AC56" s="212">
        <f t="shared" si="95"/>
        <v>75</v>
      </c>
      <c r="AD56" s="212">
        <f t="shared" si="95"/>
        <v>69</v>
      </c>
      <c r="AE56" s="212">
        <f t="shared" si="95"/>
        <v>64</v>
      </c>
      <c r="AF56" s="212">
        <f t="shared" si="95"/>
        <v>62</v>
      </c>
      <c r="AG56" s="212">
        <f t="shared" si="95"/>
        <v>54</v>
      </c>
      <c r="AH56" s="212">
        <f t="shared" si="95"/>
        <v>42</v>
      </c>
      <c r="AI56" s="212">
        <f t="shared" si="95"/>
        <v>35</v>
      </c>
      <c r="AJ56" s="212">
        <f t="shared" si="95"/>
        <v>25</v>
      </c>
      <c r="AK56" s="212">
        <f t="shared" si="95"/>
        <v>19</v>
      </c>
      <c r="AL56" s="212">
        <f t="shared" si="95"/>
        <v>12</v>
      </c>
      <c r="AM56" s="104">
        <f t="shared" si="95"/>
        <v>14</v>
      </c>
      <c r="AN56" s="450">
        <f t="shared" si="95"/>
        <v>1</v>
      </c>
      <c r="AO56" s="212">
        <f t="shared" si="95"/>
        <v>10</v>
      </c>
      <c r="AP56" s="212">
        <f t="shared" si="95"/>
        <v>11</v>
      </c>
      <c r="AQ56" s="212">
        <f t="shared" si="95"/>
        <v>22</v>
      </c>
      <c r="AR56" s="212">
        <f t="shared" si="95"/>
        <v>560</v>
      </c>
      <c r="AS56" s="212">
        <f t="shared" si="95"/>
        <v>50</v>
      </c>
      <c r="AT56" s="212">
        <f t="shared" si="95"/>
        <v>53</v>
      </c>
      <c r="AU56" s="212">
        <f t="shared" si="95"/>
        <v>234</v>
      </c>
      <c r="AV56" s="451">
        <f t="shared" si="95"/>
        <v>42</v>
      </c>
      <c r="AW56" s="44">
        <f t="shared" si="62"/>
        <v>0</v>
      </c>
      <c r="AX56" s="419">
        <f t="shared" si="54"/>
        <v>1128</v>
      </c>
      <c r="AY56" s="410">
        <f t="shared" si="55"/>
        <v>231</v>
      </c>
      <c r="AZ56" s="419">
        <f t="shared" si="56"/>
        <v>126</v>
      </c>
      <c r="BA56" s="410">
        <f t="shared" si="57"/>
        <v>225</v>
      </c>
      <c r="BB56" s="419">
        <f t="shared" si="58"/>
        <v>399</v>
      </c>
      <c r="BC56" s="411">
        <f t="shared" si="59"/>
        <v>147</v>
      </c>
    </row>
    <row r="57" spans="1:55" ht="15.6">
      <c r="A57" s="211">
        <v>7</v>
      </c>
      <c r="B57" s="76" t="s">
        <v>257</v>
      </c>
      <c r="C57" s="77" t="s">
        <v>258</v>
      </c>
      <c r="D57" s="332">
        <v>0.29391623867384858</v>
      </c>
      <c r="E57" s="293">
        <f t="shared" si="85"/>
        <v>6608</v>
      </c>
      <c r="F57" s="212">
        <f t="shared" ref="F57" si="96">+ROUND($E$57*F49/100,0)</f>
        <v>117</v>
      </c>
      <c r="G57" s="212">
        <f t="shared" ref="G57:AV57" si="97">+ROUND($E$57*G49/100,0)</f>
        <v>129</v>
      </c>
      <c r="H57" s="212">
        <f t="shared" si="97"/>
        <v>116</v>
      </c>
      <c r="I57" s="212">
        <f t="shared" si="97"/>
        <v>111</v>
      </c>
      <c r="J57" s="212">
        <f t="shared" si="97"/>
        <v>102</v>
      </c>
      <c r="K57" s="212">
        <f>+ROUND($E$57*K49/100,0)-1</f>
        <v>102</v>
      </c>
      <c r="L57" s="212">
        <f t="shared" si="97"/>
        <v>108</v>
      </c>
      <c r="M57" s="212">
        <f t="shared" si="97"/>
        <v>118</v>
      </c>
      <c r="N57" s="212">
        <f t="shared" si="97"/>
        <v>120</v>
      </c>
      <c r="O57" s="212">
        <f t="shared" si="97"/>
        <v>107</v>
      </c>
      <c r="P57" s="212">
        <f t="shared" si="97"/>
        <v>112</v>
      </c>
      <c r="Q57" s="212">
        <f t="shared" si="97"/>
        <v>119</v>
      </c>
      <c r="R57" s="212">
        <f t="shared" si="97"/>
        <v>126</v>
      </c>
      <c r="S57" s="212">
        <f t="shared" si="97"/>
        <v>116</v>
      </c>
      <c r="T57" s="212">
        <f t="shared" si="97"/>
        <v>107</v>
      </c>
      <c r="U57" s="212">
        <f t="shared" si="97"/>
        <v>121</v>
      </c>
      <c r="V57" s="212">
        <f t="shared" si="97"/>
        <v>135</v>
      </c>
      <c r="W57" s="212">
        <f t="shared" si="97"/>
        <v>130</v>
      </c>
      <c r="X57" s="212">
        <f t="shared" si="97"/>
        <v>122</v>
      </c>
      <c r="Y57" s="212">
        <f t="shared" si="97"/>
        <v>123</v>
      </c>
      <c r="Z57" s="212">
        <f t="shared" si="97"/>
        <v>530</v>
      </c>
      <c r="AA57" s="212">
        <f t="shared" si="97"/>
        <v>538</v>
      </c>
      <c r="AB57" s="212">
        <f t="shared" si="97"/>
        <v>440</v>
      </c>
      <c r="AC57" s="212">
        <f t="shared" si="97"/>
        <v>438</v>
      </c>
      <c r="AD57" s="212">
        <f t="shared" si="97"/>
        <v>406</v>
      </c>
      <c r="AE57" s="212">
        <f t="shared" si="97"/>
        <v>377</v>
      </c>
      <c r="AF57" s="212">
        <f t="shared" si="97"/>
        <v>365</v>
      </c>
      <c r="AG57" s="212">
        <f t="shared" si="97"/>
        <v>317</v>
      </c>
      <c r="AH57" s="212">
        <f t="shared" si="97"/>
        <v>248</v>
      </c>
      <c r="AI57" s="212">
        <f t="shared" si="97"/>
        <v>203</v>
      </c>
      <c r="AJ57" s="212">
        <f t="shared" si="97"/>
        <v>146</v>
      </c>
      <c r="AK57" s="212">
        <f t="shared" si="97"/>
        <v>111</v>
      </c>
      <c r="AL57" s="212">
        <f t="shared" si="97"/>
        <v>68</v>
      </c>
      <c r="AM57" s="104">
        <f t="shared" si="97"/>
        <v>80</v>
      </c>
      <c r="AN57" s="450">
        <f t="shared" si="97"/>
        <v>4</v>
      </c>
      <c r="AO57" s="212">
        <f t="shared" si="97"/>
        <v>60</v>
      </c>
      <c r="AP57" s="212">
        <f t="shared" si="97"/>
        <v>62</v>
      </c>
      <c r="AQ57" s="212">
        <f t="shared" si="97"/>
        <v>129</v>
      </c>
      <c r="AR57" s="212">
        <f t="shared" si="97"/>
        <v>3281</v>
      </c>
      <c r="AS57" s="212">
        <f t="shared" si="97"/>
        <v>293</v>
      </c>
      <c r="AT57" s="212">
        <f t="shared" si="97"/>
        <v>313</v>
      </c>
      <c r="AU57" s="212">
        <f t="shared" si="97"/>
        <v>1370</v>
      </c>
      <c r="AV57" s="451">
        <f t="shared" si="97"/>
        <v>248</v>
      </c>
      <c r="AW57" s="44">
        <f t="shared" si="62"/>
        <v>0</v>
      </c>
      <c r="AX57" s="419">
        <f t="shared" si="54"/>
        <v>6608</v>
      </c>
      <c r="AY57" s="410">
        <f t="shared" si="55"/>
        <v>1361</v>
      </c>
      <c r="AZ57" s="419">
        <f t="shared" si="56"/>
        <v>735</v>
      </c>
      <c r="BA57" s="410">
        <f t="shared" si="57"/>
        <v>1313</v>
      </c>
      <c r="BB57" s="419">
        <f t="shared" si="58"/>
        <v>2343</v>
      </c>
      <c r="BC57" s="411">
        <f t="shared" si="59"/>
        <v>856</v>
      </c>
    </row>
    <row r="58" spans="1:55" ht="15.6">
      <c r="A58" s="211">
        <v>8</v>
      </c>
      <c r="B58" s="76" t="s">
        <v>259</v>
      </c>
      <c r="C58" s="77" t="s">
        <v>260</v>
      </c>
      <c r="D58" s="332">
        <v>8.7644578061714482E-2</v>
      </c>
      <c r="E58" s="293">
        <f t="shared" si="85"/>
        <v>1971</v>
      </c>
      <c r="F58" s="212">
        <f>+ROUND($E$58*F49/100,0)</f>
        <v>35</v>
      </c>
      <c r="G58" s="212">
        <f t="shared" ref="G58:AV58" si="98">+ROUND($E$58*G49/100,0)</f>
        <v>39</v>
      </c>
      <c r="H58" s="212">
        <f t="shared" si="98"/>
        <v>35</v>
      </c>
      <c r="I58" s="212">
        <f t="shared" si="98"/>
        <v>33</v>
      </c>
      <c r="J58" s="212">
        <f t="shared" si="98"/>
        <v>30</v>
      </c>
      <c r="K58" s="212">
        <f t="shared" si="98"/>
        <v>31</v>
      </c>
      <c r="L58" s="212">
        <f t="shared" si="98"/>
        <v>32</v>
      </c>
      <c r="M58" s="212">
        <f t="shared" si="98"/>
        <v>35</v>
      </c>
      <c r="N58" s="212">
        <f t="shared" si="98"/>
        <v>36</v>
      </c>
      <c r="O58" s="212">
        <f t="shared" si="98"/>
        <v>32</v>
      </c>
      <c r="P58" s="212">
        <f t="shared" si="98"/>
        <v>33</v>
      </c>
      <c r="Q58" s="212">
        <f t="shared" si="98"/>
        <v>35</v>
      </c>
      <c r="R58" s="212">
        <f t="shared" si="98"/>
        <v>38</v>
      </c>
      <c r="S58" s="212">
        <f>+ROUND($E$58*S49/100,0)+1</f>
        <v>36</v>
      </c>
      <c r="T58" s="212">
        <f t="shared" si="98"/>
        <v>32</v>
      </c>
      <c r="U58" s="212">
        <f t="shared" si="98"/>
        <v>36</v>
      </c>
      <c r="V58" s="212">
        <f t="shared" si="98"/>
        <v>40</v>
      </c>
      <c r="W58" s="212">
        <f t="shared" si="98"/>
        <v>39</v>
      </c>
      <c r="X58" s="212">
        <f t="shared" si="98"/>
        <v>36</v>
      </c>
      <c r="Y58" s="212">
        <f t="shared" si="98"/>
        <v>37</v>
      </c>
      <c r="Z58" s="212">
        <f t="shared" si="98"/>
        <v>158</v>
      </c>
      <c r="AA58" s="212">
        <f t="shared" si="98"/>
        <v>160</v>
      </c>
      <c r="AB58" s="212">
        <f t="shared" si="98"/>
        <v>131</v>
      </c>
      <c r="AC58" s="212">
        <f t="shared" si="98"/>
        <v>131</v>
      </c>
      <c r="AD58" s="212">
        <f t="shared" si="98"/>
        <v>121</v>
      </c>
      <c r="AE58" s="212">
        <f t="shared" si="98"/>
        <v>112</v>
      </c>
      <c r="AF58" s="212">
        <f t="shared" si="98"/>
        <v>109</v>
      </c>
      <c r="AG58" s="212">
        <f t="shared" si="98"/>
        <v>95</v>
      </c>
      <c r="AH58" s="212">
        <f t="shared" si="98"/>
        <v>74</v>
      </c>
      <c r="AI58" s="212">
        <f t="shared" si="98"/>
        <v>60</v>
      </c>
      <c r="AJ58" s="212">
        <f t="shared" si="98"/>
        <v>43</v>
      </c>
      <c r="AK58" s="212">
        <f t="shared" si="98"/>
        <v>33</v>
      </c>
      <c r="AL58" s="212">
        <f t="shared" si="98"/>
        <v>20</v>
      </c>
      <c r="AM58" s="104">
        <f t="shared" si="98"/>
        <v>24</v>
      </c>
      <c r="AN58" s="450">
        <f t="shared" si="98"/>
        <v>1</v>
      </c>
      <c r="AO58" s="212">
        <f t="shared" si="98"/>
        <v>18</v>
      </c>
      <c r="AP58" s="212">
        <f t="shared" si="98"/>
        <v>18</v>
      </c>
      <c r="AQ58" s="212">
        <f t="shared" si="98"/>
        <v>38</v>
      </c>
      <c r="AR58" s="212">
        <f t="shared" si="98"/>
        <v>979</v>
      </c>
      <c r="AS58" s="212">
        <f t="shared" si="98"/>
        <v>87</v>
      </c>
      <c r="AT58" s="212">
        <f t="shared" si="98"/>
        <v>93</v>
      </c>
      <c r="AU58" s="212">
        <f t="shared" si="98"/>
        <v>409</v>
      </c>
      <c r="AV58" s="451">
        <f t="shared" si="98"/>
        <v>74</v>
      </c>
      <c r="AW58" s="44">
        <f t="shared" si="62"/>
        <v>0</v>
      </c>
      <c r="AX58" s="419">
        <f t="shared" si="54"/>
        <v>1971</v>
      </c>
      <c r="AY58" s="410">
        <f t="shared" si="55"/>
        <v>406</v>
      </c>
      <c r="AZ58" s="419">
        <f t="shared" si="56"/>
        <v>221</v>
      </c>
      <c r="BA58" s="410">
        <f t="shared" si="57"/>
        <v>391</v>
      </c>
      <c r="BB58" s="419">
        <f t="shared" si="58"/>
        <v>699</v>
      </c>
      <c r="BC58" s="411">
        <f t="shared" si="59"/>
        <v>254</v>
      </c>
    </row>
    <row r="59" spans="1:55" ht="15.6">
      <c r="A59" s="211">
        <v>9</v>
      </c>
      <c r="B59" s="76" t="s">
        <v>261</v>
      </c>
      <c r="C59" s="81" t="s">
        <v>262</v>
      </c>
      <c r="D59" s="332">
        <v>6.9648002004259052E-2</v>
      </c>
      <c r="E59" s="293">
        <f t="shared" si="85"/>
        <v>1566</v>
      </c>
      <c r="F59" s="212">
        <f t="shared" ref="F59" si="99">+ROUND($E$59*F49/100,0)</f>
        <v>28</v>
      </c>
      <c r="G59" s="212">
        <f t="shared" ref="G59:AV59" si="100">+ROUND($E$59*G49/100,0)</f>
        <v>31</v>
      </c>
      <c r="H59" s="212">
        <f t="shared" si="100"/>
        <v>28</v>
      </c>
      <c r="I59" s="212">
        <f t="shared" si="100"/>
        <v>26</v>
      </c>
      <c r="J59" s="212">
        <f t="shared" si="100"/>
        <v>24</v>
      </c>
      <c r="K59" s="212">
        <f t="shared" si="100"/>
        <v>24</v>
      </c>
      <c r="L59" s="212">
        <f t="shared" si="100"/>
        <v>26</v>
      </c>
      <c r="M59" s="212">
        <f t="shared" si="100"/>
        <v>28</v>
      </c>
      <c r="N59" s="212">
        <f t="shared" si="100"/>
        <v>28</v>
      </c>
      <c r="O59" s="212">
        <f t="shared" si="100"/>
        <v>25</v>
      </c>
      <c r="P59" s="212">
        <f t="shared" si="100"/>
        <v>27</v>
      </c>
      <c r="Q59" s="212">
        <f t="shared" si="100"/>
        <v>28</v>
      </c>
      <c r="R59" s="212">
        <f t="shared" si="100"/>
        <v>30</v>
      </c>
      <c r="S59" s="212">
        <f t="shared" si="100"/>
        <v>28</v>
      </c>
      <c r="T59" s="212">
        <f t="shared" si="100"/>
        <v>25</v>
      </c>
      <c r="U59" s="212">
        <f t="shared" si="100"/>
        <v>29</v>
      </c>
      <c r="V59" s="212">
        <f t="shared" si="100"/>
        <v>32</v>
      </c>
      <c r="W59" s="212">
        <f t="shared" si="100"/>
        <v>31</v>
      </c>
      <c r="X59" s="212">
        <f t="shared" si="100"/>
        <v>29</v>
      </c>
      <c r="Y59" s="212">
        <f t="shared" si="100"/>
        <v>29</v>
      </c>
      <c r="Z59" s="212">
        <f t="shared" si="100"/>
        <v>126</v>
      </c>
      <c r="AA59" s="212">
        <f t="shared" si="100"/>
        <v>127</v>
      </c>
      <c r="AB59" s="212">
        <f t="shared" si="100"/>
        <v>104</v>
      </c>
      <c r="AC59" s="212">
        <f t="shared" si="100"/>
        <v>104</v>
      </c>
      <c r="AD59" s="212">
        <f t="shared" si="100"/>
        <v>96</v>
      </c>
      <c r="AE59" s="212">
        <f t="shared" si="100"/>
        <v>89</v>
      </c>
      <c r="AF59" s="212">
        <f t="shared" si="100"/>
        <v>86</v>
      </c>
      <c r="AG59" s="212">
        <f t="shared" si="100"/>
        <v>75</v>
      </c>
      <c r="AH59" s="212">
        <f t="shared" si="100"/>
        <v>59</v>
      </c>
      <c r="AI59" s="212">
        <f t="shared" si="100"/>
        <v>48</v>
      </c>
      <c r="AJ59" s="212">
        <f t="shared" si="100"/>
        <v>35</v>
      </c>
      <c r="AK59" s="212">
        <f t="shared" si="100"/>
        <v>26</v>
      </c>
      <c r="AL59" s="212">
        <f t="shared" si="100"/>
        <v>16</v>
      </c>
      <c r="AM59" s="104">
        <f t="shared" si="100"/>
        <v>19</v>
      </c>
      <c r="AN59" s="450">
        <f t="shared" si="100"/>
        <v>1</v>
      </c>
      <c r="AO59" s="212">
        <f t="shared" si="100"/>
        <v>14</v>
      </c>
      <c r="AP59" s="212">
        <f t="shared" si="100"/>
        <v>15</v>
      </c>
      <c r="AQ59" s="212">
        <f t="shared" si="100"/>
        <v>31</v>
      </c>
      <c r="AR59" s="212">
        <f t="shared" si="100"/>
        <v>778</v>
      </c>
      <c r="AS59" s="212">
        <f t="shared" si="100"/>
        <v>70</v>
      </c>
      <c r="AT59" s="212">
        <f t="shared" si="100"/>
        <v>74</v>
      </c>
      <c r="AU59" s="212">
        <f t="shared" si="100"/>
        <v>325</v>
      </c>
      <c r="AV59" s="451">
        <f t="shared" si="100"/>
        <v>59</v>
      </c>
      <c r="AW59" s="44">
        <f t="shared" si="62"/>
        <v>0</v>
      </c>
      <c r="AX59" s="419">
        <f t="shared" si="54"/>
        <v>1566</v>
      </c>
      <c r="AY59" s="410">
        <f t="shared" si="55"/>
        <v>323</v>
      </c>
      <c r="AZ59" s="419">
        <f t="shared" si="56"/>
        <v>175</v>
      </c>
      <c r="BA59" s="410">
        <f t="shared" si="57"/>
        <v>311</v>
      </c>
      <c r="BB59" s="419">
        <f t="shared" si="58"/>
        <v>554</v>
      </c>
      <c r="BC59" s="411">
        <f t="shared" si="59"/>
        <v>203</v>
      </c>
    </row>
    <row r="60" spans="1:55" ht="15.6">
      <c r="A60" s="211">
        <v>10</v>
      </c>
      <c r="B60" s="76" t="s">
        <v>263</v>
      </c>
      <c r="C60" s="81" t="s">
        <v>264</v>
      </c>
      <c r="D60" s="332">
        <v>6.2925383105766425E-2</v>
      </c>
      <c r="E60" s="293">
        <f t="shared" si="85"/>
        <v>1415</v>
      </c>
      <c r="F60" s="212">
        <f>+ROUND($E$60*F49/100,0)</f>
        <v>25</v>
      </c>
      <c r="G60" s="212">
        <f t="shared" ref="G60:AV60" si="101">+ROUND($E$60*G49/100,0)</f>
        <v>28</v>
      </c>
      <c r="H60" s="212">
        <f t="shared" si="101"/>
        <v>25</v>
      </c>
      <c r="I60" s="212">
        <f t="shared" si="101"/>
        <v>24</v>
      </c>
      <c r="J60" s="212">
        <f t="shared" si="101"/>
        <v>22</v>
      </c>
      <c r="K60" s="212">
        <f t="shared" si="101"/>
        <v>22</v>
      </c>
      <c r="L60" s="212">
        <f t="shared" si="101"/>
        <v>23</v>
      </c>
      <c r="M60" s="212">
        <f>+ROUND($E$60*M49/100,0)-1</f>
        <v>24</v>
      </c>
      <c r="N60" s="212">
        <f t="shared" si="101"/>
        <v>26</v>
      </c>
      <c r="O60" s="212">
        <f t="shared" si="101"/>
        <v>23</v>
      </c>
      <c r="P60" s="212">
        <f t="shared" si="101"/>
        <v>24</v>
      </c>
      <c r="Q60" s="212">
        <f t="shared" si="101"/>
        <v>25</v>
      </c>
      <c r="R60" s="212">
        <f t="shared" si="101"/>
        <v>27</v>
      </c>
      <c r="S60" s="212">
        <f t="shared" si="101"/>
        <v>25</v>
      </c>
      <c r="T60" s="212">
        <f t="shared" si="101"/>
        <v>23</v>
      </c>
      <c r="U60" s="212">
        <f t="shared" si="101"/>
        <v>26</v>
      </c>
      <c r="V60" s="212">
        <f t="shared" si="101"/>
        <v>29</v>
      </c>
      <c r="W60" s="212">
        <f t="shared" si="101"/>
        <v>28</v>
      </c>
      <c r="X60" s="212">
        <f t="shared" si="101"/>
        <v>26</v>
      </c>
      <c r="Y60" s="212">
        <f t="shared" si="101"/>
        <v>26</v>
      </c>
      <c r="Z60" s="212">
        <f t="shared" si="101"/>
        <v>114</v>
      </c>
      <c r="AA60" s="212">
        <f t="shared" si="101"/>
        <v>115</v>
      </c>
      <c r="AB60" s="212">
        <f t="shared" si="101"/>
        <v>94</v>
      </c>
      <c r="AC60" s="212">
        <f t="shared" si="101"/>
        <v>94</v>
      </c>
      <c r="AD60" s="212">
        <f t="shared" si="101"/>
        <v>87</v>
      </c>
      <c r="AE60" s="212">
        <f t="shared" si="101"/>
        <v>81</v>
      </c>
      <c r="AF60" s="212">
        <f t="shared" si="101"/>
        <v>78</v>
      </c>
      <c r="AG60" s="212">
        <f t="shared" si="101"/>
        <v>68</v>
      </c>
      <c r="AH60" s="212">
        <f t="shared" si="101"/>
        <v>53</v>
      </c>
      <c r="AI60" s="212">
        <f t="shared" si="101"/>
        <v>43</v>
      </c>
      <c r="AJ60" s="212">
        <f t="shared" si="101"/>
        <v>31</v>
      </c>
      <c r="AK60" s="212">
        <f t="shared" si="101"/>
        <v>24</v>
      </c>
      <c r="AL60" s="212">
        <f t="shared" si="101"/>
        <v>15</v>
      </c>
      <c r="AM60" s="104">
        <f t="shared" si="101"/>
        <v>17</v>
      </c>
      <c r="AN60" s="450">
        <f t="shared" si="101"/>
        <v>1</v>
      </c>
      <c r="AO60" s="212">
        <f t="shared" si="101"/>
        <v>13</v>
      </c>
      <c r="AP60" s="212">
        <f t="shared" si="101"/>
        <v>13</v>
      </c>
      <c r="AQ60" s="212">
        <f t="shared" si="101"/>
        <v>28</v>
      </c>
      <c r="AR60" s="212">
        <f t="shared" si="101"/>
        <v>703</v>
      </c>
      <c r="AS60" s="212">
        <f t="shared" si="101"/>
        <v>63</v>
      </c>
      <c r="AT60" s="212">
        <f t="shared" si="101"/>
        <v>67</v>
      </c>
      <c r="AU60" s="212">
        <f t="shared" si="101"/>
        <v>293</v>
      </c>
      <c r="AV60" s="451">
        <f t="shared" si="101"/>
        <v>53</v>
      </c>
      <c r="AW60" s="44">
        <f t="shared" si="62"/>
        <v>0</v>
      </c>
      <c r="AX60" s="419">
        <f t="shared" si="54"/>
        <v>1415</v>
      </c>
      <c r="AY60" s="410">
        <f t="shared" si="55"/>
        <v>291</v>
      </c>
      <c r="AZ60" s="419">
        <f t="shared" si="56"/>
        <v>158</v>
      </c>
      <c r="BA60" s="410">
        <f t="shared" si="57"/>
        <v>281</v>
      </c>
      <c r="BB60" s="419">
        <f t="shared" si="58"/>
        <v>502</v>
      </c>
      <c r="BC60" s="411">
        <f t="shared" si="59"/>
        <v>183</v>
      </c>
    </row>
    <row r="61" spans="1:55" s="218" customFormat="1" ht="15.6" hidden="1">
      <c r="A61" s="217"/>
      <c r="B61" s="122"/>
      <c r="C61" s="122"/>
      <c r="D61" s="328">
        <f>SUM(D51:D60)</f>
        <v>0.99999999999999989</v>
      </c>
      <c r="E61" s="83">
        <f>SUM(E51:E60)</f>
        <v>22483</v>
      </c>
      <c r="F61" s="126">
        <f>F50-SUM(F51:F60)</f>
        <v>0</v>
      </c>
      <c r="G61" s="126">
        <f t="shared" ref="G61:AV61" si="102">G50-SUM(G51:G60)</f>
        <v>0</v>
      </c>
      <c r="H61" s="126">
        <f t="shared" si="102"/>
        <v>0</v>
      </c>
      <c r="I61" s="126">
        <f t="shared" si="102"/>
        <v>0</v>
      </c>
      <c r="J61" s="126">
        <f t="shared" si="102"/>
        <v>0</v>
      </c>
      <c r="K61" s="126">
        <f t="shared" si="102"/>
        <v>0</v>
      </c>
      <c r="L61" s="126">
        <f t="shared" si="102"/>
        <v>0</v>
      </c>
      <c r="M61" s="126">
        <f t="shared" si="102"/>
        <v>0</v>
      </c>
      <c r="N61" s="126">
        <f t="shared" si="102"/>
        <v>0</v>
      </c>
      <c r="O61" s="126">
        <f t="shared" si="102"/>
        <v>0</v>
      </c>
      <c r="P61" s="126">
        <f t="shared" si="102"/>
        <v>0</v>
      </c>
      <c r="Q61" s="126">
        <f t="shared" si="102"/>
        <v>0</v>
      </c>
      <c r="R61" s="126">
        <f t="shared" si="102"/>
        <v>0</v>
      </c>
      <c r="S61" s="126">
        <f t="shared" si="102"/>
        <v>0</v>
      </c>
      <c r="T61" s="126">
        <f t="shared" si="102"/>
        <v>0</v>
      </c>
      <c r="U61" s="126">
        <f t="shared" si="102"/>
        <v>0</v>
      </c>
      <c r="V61" s="126">
        <f t="shared" si="102"/>
        <v>0</v>
      </c>
      <c r="W61" s="126">
        <f t="shared" si="102"/>
        <v>0</v>
      </c>
      <c r="X61" s="126">
        <f t="shared" si="102"/>
        <v>0</v>
      </c>
      <c r="Y61" s="126">
        <f t="shared" si="102"/>
        <v>0</v>
      </c>
      <c r="Z61" s="126">
        <f t="shared" si="102"/>
        <v>0</v>
      </c>
      <c r="AA61" s="126">
        <f t="shared" si="102"/>
        <v>0</v>
      </c>
      <c r="AB61" s="126">
        <f t="shared" si="102"/>
        <v>0</v>
      </c>
      <c r="AC61" s="126">
        <f t="shared" si="102"/>
        <v>0</v>
      </c>
      <c r="AD61" s="126">
        <f t="shared" si="102"/>
        <v>0</v>
      </c>
      <c r="AE61" s="126">
        <f t="shared" si="102"/>
        <v>0</v>
      </c>
      <c r="AF61" s="126">
        <f t="shared" si="102"/>
        <v>0</v>
      </c>
      <c r="AG61" s="126">
        <f t="shared" si="102"/>
        <v>0</v>
      </c>
      <c r="AH61" s="126">
        <f t="shared" si="102"/>
        <v>0</v>
      </c>
      <c r="AI61" s="126">
        <f t="shared" si="102"/>
        <v>0</v>
      </c>
      <c r="AJ61" s="126">
        <f t="shared" si="102"/>
        <v>0</v>
      </c>
      <c r="AK61" s="126">
        <f t="shared" si="102"/>
        <v>0</v>
      </c>
      <c r="AL61" s="126">
        <f t="shared" si="102"/>
        <v>0</v>
      </c>
      <c r="AM61" s="276">
        <f t="shared" si="102"/>
        <v>0</v>
      </c>
      <c r="AN61" s="452">
        <f t="shared" si="102"/>
        <v>0</v>
      </c>
      <c r="AO61" s="126">
        <f t="shared" si="102"/>
        <v>0</v>
      </c>
      <c r="AP61" s="126">
        <f t="shared" si="102"/>
        <v>0</v>
      </c>
      <c r="AQ61" s="126">
        <f t="shared" si="102"/>
        <v>0</v>
      </c>
      <c r="AR61" s="126">
        <f t="shared" si="102"/>
        <v>0</v>
      </c>
      <c r="AS61" s="126">
        <f t="shared" si="102"/>
        <v>0</v>
      </c>
      <c r="AT61" s="126">
        <f t="shared" si="102"/>
        <v>0</v>
      </c>
      <c r="AU61" s="126">
        <f t="shared" si="102"/>
        <v>0</v>
      </c>
      <c r="AV61" s="214">
        <f t="shared" si="102"/>
        <v>0</v>
      </c>
      <c r="AW61" s="44">
        <f t="shared" si="62"/>
        <v>22483</v>
      </c>
      <c r="AX61" s="422">
        <f t="shared" si="54"/>
        <v>22483</v>
      </c>
      <c r="AY61" s="416">
        <f t="shared" si="55"/>
        <v>0</v>
      </c>
      <c r="AZ61" s="422">
        <f t="shared" si="56"/>
        <v>0</v>
      </c>
      <c r="BA61" s="416">
        <f t="shared" si="57"/>
        <v>0</v>
      </c>
      <c r="BB61" s="422">
        <f t="shared" si="58"/>
        <v>0</v>
      </c>
      <c r="BC61" s="417">
        <f t="shared" si="59"/>
        <v>0</v>
      </c>
    </row>
    <row r="62" spans="1:55" ht="15.6" hidden="1">
      <c r="A62" s="211"/>
      <c r="B62" s="80"/>
      <c r="C62" s="81"/>
      <c r="D62" s="241"/>
      <c r="E62" s="293"/>
      <c r="F62" s="204">
        <f t="shared" ref="F62:AV62" si="103">+F63*100/$E$63</f>
        <v>1.5211232910456953</v>
      </c>
      <c r="G62" s="204">
        <f t="shared" si="103"/>
        <v>1.6997167138810199</v>
      </c>
      <c r="H62" s="204">
        <f t="shared" si="103"/>
        <v>1.607340805517921</v>
      </c>
      <c r="I62" s="204">
        <f t="shared" si="103"/>
        <v>1.9029437122798374</v>
      </c>
      <c r="J62" s="204">
        <f t="shared" si="103"/>
        <v>1.9029437122798374</v>
      </c>
      <c r="K62" s="204">
        <f t="shared" si="103"/>
        <v>1.9214188939524572</v>
      </c>
      <c r="L62" s="204">
        <f t="shared" si="103"/>
        <v>1.9830028328611897</v>
      </c>
      <c r="M62" s="204">
        <f t="shared" si="103"/>
        <v>1.9152605000615839</v>
      </c>
      <c r="N62" s="204">
        <f t="shared" si="103"/>
        <v>1.8105678039167385</v>
      </c>
      <c r="O62" s="204">
        <f t="shared" si="103"/>
        <v>1.9214188939524572</v>
      </c>
      <c r="P62" s="204">
        <f t="shared" si="103"/>
        <v>1.8967853183889642</v>
      </c>
      <c r="Q62" s="204">
        <f t="shared" si="103"/>
        <v>1.7489838650080058</v>
      </c>
      <c r="R62" s="204">
        <f t="shared" si="103"/>
        <v>1.9768444389703166</v>
      </c>
      <c r="S62" s="204">
        <f t="shared" si="103"/>
        <v>1.9460524695159502</v>
      </c>
      <c r="T62" s="204">
        <f t="shared" si="103"/>
        <v>1.6750831383175269</v>
      </c>
      <c r="U62" s="204">
        <f t="shared" si="103"/>
        <v>1.6442911688631605</v>
      </c>
      <c r="V62" s="204">
        <f t="shared" si="103"/>
        <v>1.6812415322084</v>
      </c>
      <c r="W62" s="204">
        <f t="shared" si="103"/>
        <v>1.5580736543909348</v>
      </c>
      <c r="X62" s="204">
        <f t="shared" si="103"/>
        <v>1.6750831383175269</v>
      </c>
      <c r="Y62" s="204">
        <f t="shared" si="103"/>
        <v>1.465697746027836</v>
      </c>
      <c r="Z62" s="204">
        <f t="shared" si="103"/>
        <v>7.685675575809829</v>
      </c>
      <c r="AA62" s="204">
        <f t="shared" si="103"/>
        <v>8.5109003571868449</v>
      </c>
      <c r="AB62" s="204">
        <f t="shared" si="103"/>
        <v>6.8912427638871785</v>
      </c>
      <c r="AC62" s="204">
        <f t="shared" si="103"/>
        <v>6.8604507944328121</v>
      </c>
      <c r="AD62" s="204">
        <f t="shared" si="103"/>
        <v>6.8050252494149523</v>
      </c>
      <c r="AE62" s="204">
        <f t="shared" si="103"/>
        <v>6.0721763764010346</v>
      </c>
      <c r="AF62" s="204">
        <f t="shared" si="103"/>
        <v>5.191526050006158</v>
      </c>
      <c r="AG62" s="204">
        <f t="shared" si="103"/>
        <v>4.5141027220101</v>
      </c>
      <c r="AH62" s="204">
        <f t="shared" si="103"/>
        <v>4.0768567557580981</v>
      </c>
      <c r="AI62" s="204">
        <f t="shared" si="103"/>
        <v>2.8143860081290799</v>
      </c>
      <c r="AJ62" s="204">
        <f t="shared" si="103"/>
        <v>2.0569035595516687</v>
      </c>
      <c r="AK62" s="204">
        <f t="shared" si="103"/>
        <v>1.2070452026111591</v>
      </c>
      <c r="AL62" s="204">
        <f t="shared" si="103"/>
        <v>0.97918462864884837</v>
      </c>
      <c r="AM62" s="206">
        <f t="shared" si="103"/>
        <v>0.88065032639487617</v>
      </c>
      <c r="AN62" s="449">
        <f t="shared" si="103"/>
        <v>8.005912058135238E-2</v>
      </c>
      <c r="AO62" s="207">
        <f t="shared" si="103"/>
        <v>0.84985835694050993</v>
      </c>
      <c r="AP62" s="207">
        <f t="shared" si="103"/>
        <v>0.89296711417662278</v>
      </c>
      <c r="AQ62" s="207">
        <f t="shared" si="103"/>
        <v>1.8413597733711049</v>
      </c>
      <c r="AR62" s="207">
        <f t="shared" si="103"/>
        <v>50.492671511269862</v>
      </c>
      <c r="AS62" s="207">
        <f t="shared" si="103"/>
        <v>4.464835570883114</v>
      </c>
      <c r="AT62" s="206">
        <f t="shared" si="103"/>
        <v>3.8489961817957878</v>
      </c>
      <c r="AU62" s="207">
        <f t="shared" si="103"/>
        <v>21.702180071437368</v>
      </c>
      <c r="AV62" s="205">
        <f t="shared" si="103"/>
        <v>2.4818327380219238</v>
      </c>
      <c r="AW62" s="44">
        <f t="shared" si="62"/>
        <v>-99.999999999999986</v>
      </c>
      <c r="AX62" s="419">
        <f t="shared" si="54"/>
        <v>0</v>
      </c>
      <c r="AY62" s="410">
        <f t="shared" si="55"/>
        <v>21.831506343145708</v>
      </c>
      <c r="AZ62" s="419">
        <f t="shared" si="56"/>
        <v>10.481586402266288</v>
      </c>
      <c r="BA62" s="410">
        <f t="shared" si="57"/>
        <v>19.337356817342037</v>
      </c>
      <c r="BB62" s="419">
        <f t="shared" si="58"/>
        <v>36.334523956152232</v>
      </c>
      <c r="BC62" s="411">
        <f t="shared" si="59"/>
        <v>12.015026481093731</v>
      </c>
    </row>
    <row r="63" spans="1:55" ht="15.6">
      <c r="A63" s="70">
        <f>COUNT(A64:A65)</f>
        <v>2</v>
      </c>
      <c r="B63" s="71"/>
      <c r="C63" s="367" t="s">
        <v>265</v>
      </c>
      <c r="D63" s="254"/>
      <c r="E63" s="259">
        <v>16238</v>
      </c>
      <c r="F63" s="208">
        <v>247</v>
      </c>
      <c r="G63" s="50">
        <v>276</v>
      </c>
      <c r="H63" s="50">
        <v>261</v>
      </c>
      <c r="I63" s="50">
        <v>309</v>
      </c>
      <c r="J63" s="50">
        <v>309</v>
      </c>
      <c r="K63" s="50">
        <v>312</v>
      </c>
      <c r="L63" s="50">
        <v>322</v>
      </c>
      <c r="M63" s="50">
        <v>311</v>
      </c>
      <c r="N63" s="50">
        <v>294</v>
      </c>
      <c r="O63" s="50">
        <v>312</v>
      </c>
      <c r="P63" s="50">
        <v>308</v>
      </c>
      <c r="Q63" s="50">
        <v>284</v>
      </c>
      <c r="R63" s="50">
        <v>321</v>
      </c>
      <c r="S63" s="50">
        <v>316</v>
      </c>
      <c r="T63" s="50">
        <v>272</v>
      </c>
      <c r="U63" s="50">
        <v>267</v>
      </c>
      <c r="V63" s="50">
        <v>273</v>
      </c>
      <c r="W63" s="50">
        <v>253</v>
      </c>
      <c r="X63" s="50">
        <v>272</v>
      </c>
      <c r="Y63" s="50">
        <v>238</v>
      </c>
      <c r="Z63" s="50">
        <v>1248</v>
      </c>
      <c r="AA63" s="50">
        <v>1382</v>
      </c>
      <c r="AB63" s="50">
        <v>1119</v>
      </c>
      <c r="AC63" s="50">
        <v>1114</v>
      </c>
      <c r="AD63" s="50">
        <v>1105</v>
      </c>
      <c r="AE63" s="50">
        <v>986</v>
      </c>
      <c r="AF63" s="50">
        <v>843</v>
      </c>
      <c r="AG63" s="50">
        <v>733</v>
      </c>
      <c r="AH63" s="50">
        <v>662</v>
      </c>
      <c r="AI63" s="50">
        <v>457</v>
      </c>
      <c r="AJ63" s="50">
        <v>334</v>
      </c>
      <c r="AK63" s="50">
        <v>196</v>
      </c>
      <c r="AL63" s="344">
        <v>159</v>
      </c>
      <c r="AM63" s="344">
        <v>143</v>
      </c>
      <c r="AN63" s="372">
        <v>13</v>
      </c>
      <c r="AO63" s="210">
        <v>138</v>
      </c>
      <c r="AP63" s="210">
        <v>145</v>
      </c>
      <c r="AQ63" s="210">
        <v>299</v>
      </c>
      <c r="AR63" s="209">
        <v>8199</v>
      </c>
      <c r="AS63" s="209">
        <v>725</v>
      </c>
      <c r="AT63" s="209">
        <v>625</v>
      </c>
      <c r="AU63" s="210">
        <v>3524</v>
      </c>
      <c r="AV63" s="238">
        <v>403</v>
      </c>
      <c r="AW63" s="437">
        <f t="shared" si="62"/>
        <v>0</v>
      </c>
      <c r="AX63" s="393">
        <f t="shared" si="54"/>
        <v>16238</v>
      </c>
      <c r="AY63" s="423">
        <f t="shared" si="55"/>
        <v>3545</v>
      </c>
      <c r="AZ63" s="393">
        <f t="shared" si="56"/>
        <v>1702</v>
      </c>
      <c r="BA63" s="423">
        <f t="shared" si="57"/>
        <v>3140</v>
      </c>
      <c r="BB63" s="393">
        <f t="shared" si="58"/>
        <v>5900</v>
      </c>
      <c r="BC63" s="421">
        <f t="shared" si="59"/>
        <v>1951</v>
      </c>
    </row>
    <row r="64" spans="1:55" ht="15.6">
      <c r="A64" s="211">
        <v>1</v>
      </c>
      <c r="B64" s="76" t="s">
        <v>266</v>
      </c>
      <c r="C64" s="216" t="s">
        <v>267</v>
      </c>
      <c r="D64" s="332">
        <v>0.83630000000000004</v>
      </c>
      <c r="E64" s="293">
        <f>ROUND($E$63*D64,0)</f>
        <v>13580</v>
      </c>
      <c r="F64" s="212">
        <f>+ROUND($E$64*F62/100,0)</f>
        <v>207</v>
      </c>
      <c r="G64" s="212">
        <f t="shared" ref="G64:AV64" si="104">+ROUND($E$64*G62/100,0)</f>
        <v>231</v>
      </c>
      <c r="H64" s="212">
        <f t="shared" si="104"/>
        <v>218</v>
      </c>
      <c r="I64" s="212">
        <f t="shared" si="104"/>
        <v>258</v>
      </c>
      <c r="J64" s="212">
        <f t="shared" si="104"/>
        <v>258</v>
      </c>
      <c r="K64" s="212">
        <f t="shared" si="104"/>
        <v>261</v>
      </c>
      <c r="L64" s="212">
        <f t="shared" si="104"/>
        <v>269</v>
      </c>
      <c r="M64" s="212">
        <f t="shared" si="104"/>
        <v>260</v>
      </c>
      <c r="N64" s="212">
        <f t="shared" si="104"/>
        <v>246</v>
      </c>
      <c r="O64" s="212">
        <f t="shared" si="104"/>
        <v>261</v>
      </c>
      <c r="P64" s="212">
        <f t="shared" si="104"/>
        <v>258</v>
      </c>
      <c r="Q64" s="212">
        <f t="shared" si="104"/>
        <v>238</v>
      </c>
      <c r="R64" s="212">
        <f t="shared" si="104"/>
        <v>268</v>
      </c>
      <c r="S64" s="212">
        <f t="shared" si="104"/>
        <v>264</v>
      </c>
      <c r="T64" s="212">
        <f t="shared" si="104"/>
        <v>227</v>
      </c>
      <c r="U64" s="212">
        <f t="shared" si="104"/>
        <v>223</v>
      </c>
      <c r="V64" s="212">
        <f t="shared" si="104"/>
        <v>228</v>
      </c>
      <c r="W64" s="212">
        <f t="shared" si="104"/>
        <v>212</v>
      </c>
      <c r="X64" s="212">
        <f t="shared" si="104"/>
        <v>227</v>
      </c>
      <c r="Y64" s="212">
        <f t="shared" si="104"/>
        <v>199</v>
      </c>
      <c r="Z64" s="212">
        <f t="shared" si="104"/>
        <v>1044</v>
      </c>
      <c r="AA64" s="212">
        <f t="shared" si="104"/>
        <v>1156</v>
      </c>
      <c r="AB64" s="212">
        <f t="shared" si="104"/>
        <v>936</v>
      </c>
      <c r="AC64" s="212">
        <f t="shared" si="104"/>
        <v>932</v>
      </c>
      <c r="AD64" s="212">
        <f t="shared" si="104"/>
        <v>924</v>
      </c>
      <c r="AE64" s="212">
        <f t="shared" si="104"/>
        <v>825</v>
      </c>
      <c r="AF64" s="212">
        <f t="shared" si="104"/>
        <v>705</v>
      </c>
      <c r="AG64" s="212">
        <f t="shared" si="104"/>
        <v>613</v>
      </c>
      <c r="AH64" s="212">
        <f t="shared" si="104"/>
        <v>554</v>
      </c>
      <c r="AI64" s="212">
        <f t="shared" si="104"/>
        <v>382</v>
      </c>
      <c r="AJ64" s="212">
        <f t="shared" si="104"/>
        <v>279</v>
      </c>
      <c r="AK64" s="212">
        <f t="shared" si="104"/>
        <v>164</v>
      </c>
      <c r="AL64" s="212">
        <f t="shared" si="104"/>
        <v>133</v>
      </c>
      <c r="AM64" s="104">
        <f t="shared" si="104"/>
        <v>120</v>
      </c>
      <c r="AN64" s="450">
        <f t="shared" si="104"/>
        <v>11</v>
      </c>
      <c r="AO64" s="212">
        <f t="shared" si="104"/>
        <v>115</v>
      </c>
      <c r="AP64" s="212">
        <f t="shared" si="104"/>
        <v>121</v>
      </c>
      <c r="AQ64" s="212">
        <f t="shared" si="104"/>
        <v>250</v>
      </c>
      <c r="AR64" s="212">
        <f t="shared" si="104"/>
        <v>6857</v>
      </c>
      <c r="AS64" s="212">
        <f t="shared" si="104"/>
        <v>606</v>
      </c>
      <c r="AT64" s="212">
        <f t="shared" si="104"/>
        <v>523</v>
      </c>
      <c r="AU64" s="212">
        <f t="shared" si="104"/>
        <v>2947</v>
      </c>
      <c r="AV64" s="451">
        <f t="shared" si="104"/>
        <v>337</v>
      </c>
      <c r="AW64" s="44">
        <f t="shared" si="62"/>
        <v>0</v>
      </c>
      <c r="AX64" s="419">
        <f t="shared" si="54"/>
        <v>13580</v>
      </c>
      <c r="AY64" s="410">
        <f t="shared" si="55"/>
        <v>2965</v>
      </c>
      <c r="AZ64" s="419">
        <f t="shared" si="56"/>
        <v>1422</v>
      </c>
      <c r="BA64" s="410">
        <f t="shared" si="57"/>
        <v>2626</v>
      </c>
      <c r="BB64" s="419">
        <f t="shared" si="58"/>
        <v>4935</v>
      </c>
      <c r="BC64" s="411">
        <f t="shared" si="59"/>
        <v>1632</v>
      </c>
    </row>
    <row r="65" spans="1:55" ht="15.6">
      <c r="A65" s="211">
        <f>1+A64</f>
        <v>2</v>
      </c>
      <c r="B65" s="76" t="s">
        <v>268</v>
      </c>
      <c r="C65" s="77" t="s">
        <v>269</v>
      </c>
      <c r="D65" s="332">
        <v>0.16370000000000001</v>
      </c>
      <c r="E65" s="293">
        <f>ROUND($E$63*D65,0)</f>
        <v>2658</v>
      </c>
      <c r="F65" s="212">
        <f>+ROUND($E$65*F62/100,0)</f>
        <v>40</v>
      </c>
      <c r="G65" s="212">
        <f t="shared" ref="G65:AV65" si="105">+ROUND($E$65*G62/100,0)</f>
        <v>45</v>
      </c>
      <c r="H65" s="212">
        <f t="shared" si="105"/>
        <v>43</v>
      </c>
      <c r="I65" s="212">
        <f t="shared" si="105"/>
        <v>51</v>
      </c>
      <c r="J65" s="212">
        <f t="shared" si="105"/>
        <v>51</v>
      </c>
      <c r="K65" s="212">
        <f t="shared" si="105"/>
        <v>51</v>
      </c>
      <c r="L65" s="212">
        <f t="shared" si="105"/>
        <v>53</v>
      </c>
      <c r="M65" s="212">
        <f t="shared" si="105"/>
        <v>51</v>
      </c>
      <c r="N65" s="212">
        <f t="shared" si="105"/>
        <v>48</v>
      </c>
      <c r="O65" s="212">
        <f t="shared" si="105"/>
        <v>51</v>
      </c>
      <c r="P65" s="212">
        <f t="shared" si="105"/>
        <v>50</v>
      </c>
      <c r="Q65" s="212">
        <f t="shared" si="105"/>
        <v>46</v>
      </c>
      <c r="R65" s="212">
        <f t="shared" si="105"/>
        <v>53</v>
      </c>
      <c r="S65" s="212">
        <f t="shared" si="105"/>
        <v>52</v>
      </c>
      <c r="T65" s="212">
        <f t="shared" si="105"/>
        <v>45</v>
      </c>
      <c r="U65" s="212">
        <f t="shared" si="105"/>
        <v>44</v>
      </c>
      <c r="V65" s="212">
        <f t="shared" si="105"/>
        <v>45</v>
      </c>
      <c r="W65" s="212">
        <f t="shared" si="105"/>
        <v>41</v>
      </c>
      <c r="X65" s="212">
        <f t="shared" si="105"/>
        <v>45</v>
      </c>
      <c r="Y65" s="212">
        <f t="shared" si="105"/>
        <v>39</v>
      </c>
      <c r="Z65" s="212">
        <f t="shared" si="105"/>
        <v>204</v>
      </c>
      <c r="AA65" s="212">
        <f t="shared" si="105"/>
        <v>226</v>
      </c>
      <c r="AB65" s="212">
        <f t="shared" si="105"/>
        <v>183</v>
      </c>
      <c r="AC65" s="212">
        <f t="shared" si="105"/>
        <v>182</v>
      </c>
      <c r="AD65" s="212">
        <f t="shared" si="105"/>
        <v>181</v>
      </c>
      <c r="AE65" s="212">
        <f t="shared" si="105"/>
        <v>161</v>
      </c>
      <c r="AF65" s="212">
        <f t="shared" si="105"/>
        <v>138</v>
      </c>
      <c r="AG65" s="212">
        <f t="shared" si="105"/>
        <v>120</v>
      </c>
      <c r="AH65" s="212">
        <f t="shared" si="105"/>
        <v>108</v>
      </c>
      <c r="AI65" s="212">
        <f t="shared" si="105"/>
        <v>75</v>
      </c>
      <c r="AJ65" s="212">
        <f t="shared" si="105"/>
        <v>55</v>
      </c>
      <c r="AK65" s="212">
        <f t="shared" si="105"/>
        <v>32</v>
      </c>
      <c r="AL65" s="212">
        <f t="shared" si="105"/>
        <v>26</v>
      </c>
      <c r="AM65" s="104">
        <f t="shared" si="105"/>
        <v>23</v>
      </c>
      <c r="AN65" s="450">
        <f t="shared" si="105"/>
        <v>2</v>
      </c>
      <c r="AO65" s="212">
        <f t="shared" si="105"/>
        <v>23</v>
      </c>
      <c r="AP65" s="212">
        <f t="shared" si="105"/>
        <v>24</v>
      </c>
      <c r="AQ65" s="212">
        <f t="shared" si="105"/>
        <v>49</v>
      </c>
      <c r="AR65" s="212">
        <f t="shared" si="105"/>
        <v>1342</v>
      </c>
      <c r="AS65" s="212">
        <f t="shared" si="105"/>
        <v>119</v>
      </c>
      <c r="AT65" s="212">
        <f t="shared" si="105"/>
        <v>102</v>
      </c>
      <c r="AU65" s="212">
        <f t="shared" si="105"/>
        <v>577</v>
      </c>
      <c r="AV65" s="451">
        <f t="shared" si="105"/>
        <v>66</v>
      </c>
      <c r="AW65" s="44">
        <f t="shared" si="62"/>
        <v>0</v>
      </c>
      <c r="AX65" s="419">
        <f t="shared" si="54"/>
        <v>2658</v>
      </c>
      <c r="AY65" s="410">
        <f t="shared" si="55"/>
        <v>580</v>
      </c>
      <c r="AZ65" s="419">
        <f t="shared" si="56"/>
        <v>280</v>
      </c>
      <c r="BA65" s="410">
        <f t="shared" si="57"/>
        <v>514</v>
      </c>
      <c r="BB65" s="419">
        <f t="shared" si="58"/>
        <v>965</v>
      </c>
      <c r="BC65" s="411">
        <f t="shared" si="59"/>
        <v>319</v>
      </c>
    </row>
    <row r="66" spans="1:55" ht="15.6" hidden="1">
      <c r="A66" s="211"/>
      <c r="B66" s="80"/>
      <c r="C66" s="77"/>
      <c r="D66" s="328">
        <f>SUM(D64:D65)</f>
        <v>1</v>
      </c>
      <c r="E66" s="83">
        <f>SUM(E64:E65)</f>
        <v>16238</v>
      </c>
      <c r="F66" s="214">
        <f t="shared" ref="F66:AV66" si="106">F63-SUM(F64:F65)</f>
        <v>0</v>
      </c>
      <c r="G66" s="214">
        <f t="shared" si="106"/>
        <v>0</v>
      </c>
      <c r="H66" s="214">
        <f t="shared" si="106"/>
        <v>0</v>
      </c>
      <c r="I66" s="214">
        <f t="shared" si="106"/>
        <v>0</v>
      </c>
      <c r="J66" s="214">
        <f t="shared" si="106"/>
        <v>0</v>
      </c>
      <c r="K66" s="214">
        <f t="shared" ref="K66:V66" si="107">K63-SUM(K64:K65)</f>
        <v>0</v>
      </c>
      <c r="L66" s="214">
        <f t="shared" si="107"/>
        <v>0</v>
      </c>
      <c r="M66" s="214">
        <f t="shared" si="107"/>
        <v>0</v>
      </c>
      <c r="N66" s="214">
        <f t="shared" si="107"/>
        <v>0</v>
      </c>
      <c r="O66" s="214">
        <f t="shared" si="107"/>
        <v>0</v>
      </c>
      <c r="P66" s="214">
        <f t="shared" si="107"/>
        <v>0</v>
      </c>
      <c r="Q66" s="214">
        <f t="shared" si="107"/>
        <v>0</v>
      </c>
      <c r="R66" s="214">
        <f t="shared" si="107"/>
        <v>0</v>
      </c>
      <c r="S66" s="214">
        <f t="shared" si="107"/>
        <v>0</v>
      </c>
      <c r="T66" s="214">
        <f t="shared" si="107"/>
        <v>0</v>
      </c>
      <c r="U66" s="214">
        <f t="shared" si="107"/>
        <v>0</v>
      </c>
      <c r="V66" s="214">
        <f t="shared" si="107"/>
        <v>0</v>
      </c>
      <c r="W66" s="214">
        <f t="shared" ref="W66:Y66" si="108">W63-SUM(W64:W65)</f>
        <v>0</v>
      </c>
      <c r="X66" s="214">
        <f t="shared" si="108"/>
        <v>0</v>
      </c>
      <c r="Y66" s="214">
        <f t="shared" si="108"/>
        <v>0</v>
      </c>
      <c r="Z66" s="214">
        <f t="shared" si="106"/>
        <v>0</v>
      </c>
      <c r="AA66" s="214">
        <f t="shared" si="106"/>
        <v>0</v>
      </c>
      <c r="AB66" s="214">
        <f t="shared" si="106"/>
        <v>0</v>
      </c>
      <c r="AC66" s="214">
        <f t="shared" si="106"/>
        <v>0</v>
      </c>
      <c r="AD66" s="214">
        <f t="shared" si="106"/>
        <v>0</v>
      </c>
      <c r="AE66" s="214">
        <f t="shared" si="106"/>
        <v>0</v>
      </c>
      <c r="AF66" s="214">
        <f t="shared" si="106"/>
        <v>0</v>
      </c>
      <c r="AG66" s="214">
        <f t="shared" si="106"/>
        <v>0</v>
      </c>
      <c r="AH66" s="214">
        <f t="shared" si="106"/>
        <v>0</v>
      </c>
      <c r="AI66" s="214">
        <f t="shared" si="106"/>
        <v>0</v>
      </c>
      <c r="AJ66" s="214">
        <f t="shared" si="106"/>
        <v>0</v>
      </c>
      <c r="AK66" s="214">
        <f t="shared" si="106"/>
        <v>0</v>
      </c>
      <c r="AL66" s="214">
        <f t="shared" ref="AL66" si="109">AL63-SUM(AL64:AL65)</f>
        <v>0</v>
      </c>
      <c r="AM66" s="276">
        <f t="shared" si="106"/>
        <v>0</v>
      </c>
      <c r="AN66" s="83">
        <f t="shared" si="106"/>
        <v>0</v>
      </c>
      <c r="AO66" s="214">
        <f t="shared" si="106"/>
        <v>0</v>
      </c>
      <c r="AP66" s="214">
        <f t="shared" ref="AP66:AQ66" si="110">AP63-SUM(AP64:AP65)</f>
        <v>0</v>
      </c>
      <c r="AQ66" s="214">
        <f t="shared" si="110"/>
        <v>0</v>
      </c>
      <c r="AR66" s="214">
        <f t="shared" si="106"/>
        <v>0</v>
      </c>
      <c r="AS66" s="214">
        <f t="shared" si="106"/>
        <v>0</v>
      </c>
      <c r="AT66" s="214">
        <f t="shared" si="106"/>
        <v>0</v>
      </c>
      <c r="AU66" s="214">
        <f t="shared" si="106"/>
        <v>0</v>
      </c>
      <c r="AV66" s="214">
        <f t="shared" si="106"/>
        <v>0</v>
      </c>
      <c r="AW66" s="44">
        <f t="shared" si="62"/>
        <v>16238</v>
      </c>
      <c r="AX66" s="419">
        <f t="shared" si="54"/>
        <v>16238</v>
      </c>
      <c r="AY66" s="410">
        <f t="shared" si="55"/>
        <v>0</v>
      </c>
      <c r="AZ66" s="419">
        <f t="shared" si="56"/>
        <v>0</v>
      </c>
      <c r="BA66" s="410">
        <f t="shared" si="57"/>
        <v>0</v>
      </c>
      <c r="BB66" s="419">
        <f t="shared" si="58"/>
        <v>0</v>
      </c>
      <c r="BC66" s="411">
        <f t="shared" si="59"/>
        <v>0</v>
      </c>
    </row>
    <row r="67" spans="1:55" ht="15.6" hidden="1">
      <c r="A67" s="201"/>
      <c r="B67" s="64"/>
      <c r="C67" s="77"/>
      <c r="D67" s="203"/>
      <c r="E67" s="201"/>
      <c r="F67" s="204">
        <f t="shared" ref="F67:AV67" si="111">+F68*100/$E$68</f>
        <v>1.3127051101734646</v>
      </c>
      <c r="G67" s="204">
        <f t="shared" si="111"/>
        <v>1.5236755743084858</v>
      </c>
      <c r="H67" s="204">
        <f t="shared" si="111"/>
        <v>2.1800281293952182</v>
      </c>
      <c r="I67" s="204">
        <f t="shared" si="111"/>
        <v>1.8518518518518519</v>
      </c>
      <c r="J67" s="204">
        <f t="shared" si="111"/>
        <v>2.0628223159868728</v>
      </c>
      <c r="K67" s="204">
        <f t="shared" si="111"/>
        <v>1.9221753398968588</v>
      </c>
      <c r="L67" s="204">
        <f t="shared" si="111"/>
        <v>1.5236755743084858</v>
      </c>
      <c r="M67" s="204">
        <f t="shared" si="111"/>
        <v>2.0393811533052038</v>
      </c>
      <c r="N67" s="204">
        <f t="shared" si="111"/>
        <v>1.8752930145335209</v>
      </c>
      <c r="O67" s="204">
        <f t="shared" si="111"/>
        <v>1.5236755743084858</v>
      </c>
      <c r="P67" s="204">
        <f t="shared" si="111"/>
        <v>1.3595874355368027</v>
      </c>
      <c r="Q67" s="204">
        <f t="shared" si="111"/>
        <v>1.6877637130801688</v>
      </c>
      <c r="R67" s="204">
        <f t="shared" si="111"/>
        <v>1.5002344116268167</v>
      </c>
      <c r="S67" s="204">
        <f t="shared" si="111"/>
        <v>1.8752930145335209</v>
      </c>
      <c r="T67" s="204">
        <f t="shared" si="111"/>
        <v>1.7346460384435067</v>
      </c>
      <c r="U67" s="204">
        <f t="shared" si="111"/>
        <v>1.6408813877168307</v>
      </c>
      <c r="V67" s="204">
        <f t="shared" si="111"/>
        <v>1.4767932489451476</v>
      </c>
      <c r="W67" s="204">
        <f t="shared" si="111"/>
        <v>1.7346460384435067</v>
      </c>
      <c r="X67" s="204">
        <f t="shared" si="111"/>
        <v>1.6643225503984997</v>
      </c>
      <c r="Y67" s="204">
        <f t="shared" si="111"/>
        <v>1.5471167369901546</v>
      </c>
      <c r="Z67" s="204">
        <f t="shared" si="111"/>
        <v>6.5166432255039846</v>
      </c>
      <c r="AA67" s="204">
        <f t="shared" si="111"/>
        <v>7.9699953117674633</v>
      </c>
      <c r="AB67" s="204">
        <f t="shared" si="111"/>
        <v>7.8293483356774498</v>
      </c>
      <c r="AC67" s="204">
        <f t="shared" si="111"/>
        <v>6.7744960150023443</v>
      </c>
      <c r="AD67" s="204">
        <f t="shared" si="111"/>
        <v>7.2198781059540549</v>
      </c>
      <c r="AE67" s="204">
        <f t="shared" si="111"/>
        <v>6.4463197374589782</v>
      </c>
      <c r="AF67" s="204">
        <f t="shared" si="111"/>
        <v>5.2742616033755274</v>
      </c>
      <c r="AG67" s="204">
        <f t="shared" si="111"/>
        <v>4.4538209095171117</v>
      </c>
      <c r="AH67" s="204">
        <f t="shared" si="111"/>
        <v>4.0084388185654012</v>
      </c>
      <c r="AI67" s="204">
        <f t="shared" si="111"/>
        <v>3.3286451007969995</v>
      </c>
      <c r="AJ67" s="204">
        <f t="shared" si="111"/>
        <v>2.1800281293952182</v>
      </c>
      <c r="AK67" s="204">
        <f t="shared" si="111"/>
        <v>1.5939990623534928</v>
      </c>
      <c r="AL67" s="204">
        <f t="shared" si="111"/>
        <v>1.0079699953117676</v>
      </c>
      <c r="AM67" s="206">
        <f t="shared" si="111"/>
        <v>1.3595874355368027</v>
      </c>
      <c r="AN67" s="449">
        <f t="shared" si="111"/>
        <v>4.6882325363338022E-2</v>
      </c>
      <c r="AO67" s="207">
        <f t="shared" si="111"/>
        <v>0.77355836849507731</v>
      </c>
      <c r="AP67" s="207">
        <f t="shared" si="111"/>
        <v>0.84388185654008441</v>
      </c>
      <c r="AQ67" s="207">
        <f t="shared" si="111"/>
        <v>1.7112048757618379</v>
      </c>
      <c r="AR67" s="207">
        <f t="shared" si="111"/>
        <v>47.116736990154713</v>
      </c>
      <c r="AS67" s="207">
        <f t="shared" si="111"/>
        <v>3.6802625410220347</v>
      </c>
      <c r="AT67" s="206">
        <f t="shared" si="111"/>
        <v>3.9146741678387249</v>
      </c>
      <c r="AU67" s="207">
        <f t="shared" si="111"/>
        <v>20.018752930145336</v>
      </c>
      <c r="AV67" s="205">
        <f t="shared" si="111"/>
        <v>2.578527894983591</v>
      </c>
      <c r="AW67" s="44">
        <f t="shared" si="62"/>
        <v>-100</v>
      </c>
      <c r="AX67" s="419">
        <f t="shared" si="54"/>
        <v>0</v>
      </c>
      <c r="AY67" s="410">
        <f t="shared" si="55"/>
        <v>20.862634786685419</v>
      </c>
      <c r="AZ67" s="419">
        <f t="shared" si="56"/>
        <v>9.9624941397093281</v>
      </c>
      <c r="BA67" s="410">
        <f t="shared" si="57"/>
        <v>17.698077824660103</v>
      </c>
      <c r="BB67" s="419">
        <f t="shared" si="58"/>
        <v>37.998124706985465</v>
      </c>
      <c r="BC67" s="411">
        <f t="shared" si="59"/>
        <v>13.478668541959683</v>
      </c>
    </row>
    <row r="68" spans="1:55" ht="15.6">
      <c r="A68" s="70">
        <f>COUNT(A69)</f>
        <v>1</v>
      </c>
      <c r="B68" s="71"/>
      <c r="C68" s="367" t="s">
        <v>270</v>
      </c>
      <c r="D68" s="254">
        <v>0</v>
      </c>
      <c r="E68" s="259">
        <v>4266</v>
      </c>
      <c r="F68" s="208">
        <v>56</v>
      </c>
      <c r="G68" s="50">
        <v>65</v>
      </c>
      <c r="H68" s="50">
        <v>93</v>
      </c>
      <c r="I68" s="50">
        <v>79</v>
      </c>
      <c r="J68" s="50">
        <v>88</v>
      </c>
      <c r="K68" s="50">
        <v>82</v>
      </c>
      <c r="L68" s="50">
        <v>65</v>
      </c>
      <c r="M68" s="50">
        <v>87</v>
      </c>
      <c r="N68" s="50">
        <v>80</v>
      </c>
      <c r="O68" s="50">
        <v>65</v>
      </c>
      <c r="P68" s="50">
        <v>58</v>
      </c>
      <c r="Q68" s="50">
        <v>72</v>
      </c>
      <c r="R68" s="50">
        <v>64</v>
      </c>
      <c r="S68" s="50">
        <v>80</v>
      </c>
      <c r="T68" s="50">
        <v>74</v>
      </c>
      <c r="U68" s="50">
        <v>70</v>
      </c>
      <c r="V68" s="50">
        <v>63</v>
      </c>
      <c r="W68" s="50">
        <v>74</v>
      </c>
      <c r="X68" s="50">
        <v>71</v>
      </c>
      <c r="Y68" s="50">
        <v>66</v>
      </c>
      <c r="Z68" s="50">
        <v>278</v>
      </c>
      <c r="AA68" s="50">
        <v>340</v>
      </c>
      <c r="AB68" s="50">
        <v>334</v>
      </c>
      <c r="AC68" s="50">
        <v>289</v>
      </c>
      <c r="AD68" s="50">
        <v>308</v>
      </c>
      <c r="AE68" s="50">
        <v>275</v>
      </c>
      <c r="AF68" s="50">
        <v>225</v>
      </c>
      <c r="AG68" s="50">
        <v>190</v>
      </c>
      <c r="AH68" s="50">
        <v>171</v>
      </c>
      <c r="AI68" s="50">
        <v>142</v>
      </c>
      <c r="AJ68" s="50">
        <v>93</v>
      </c>
      <c r="AK68" s="50">
        <v>68</v>
      </c>
      <c r="AL68" s="344">
        <v>43</v>
      </c>
      <c r="AM68" s="344">
        <v>58</v>
      </c>
      <c r="AN68" s="372">
        <v>2</v>
      </c>
      <c r="AO68" s="210">
        <v>33</v>
      </c>
      <c r="AP68" s="210">
        <v>36</v>
      </c>
      <c r="AQ68" s="210">
        <v>73</v>
      </c>
      <c r="AR68" s="209">
        <v>2010</v>
      </c>
      <c r="AS68" s="209">
        <v>157</v>
      </c>
      <c r="AT68" s="209">
        <v>167</v>
      </c>
      <c r="AU68" s="210">
        <v>854</v>
      </c>
      <c r="AV68" s="238">
        <v>110</v>
      </c>
      <c r="AW68" s="44">
        <f t="shared" si="62"/>
        <v>0</v>
      </c>
      <c r="AX68" s="419">
        <f t="shared" si="54"/>
        <v>4266</v>
      </c>
      <c r="AY68" s="410">
        <f t="shared" si="55"/>
        <v>890</v>
      </c>
      <c r="AZ68" s="419">
        <f t="shared" si="56"/>
        <v>425</v>
      </c>
      <c r="BA68" s="410">
        <f t="shared" si="57"/>
        <v>755</v>
      </c>
      <c r="BB68" s="419">
        <f t="shared" si="58"/>
        <v>1621</v>
      </c>
      <c r="BC68" s="411">
        <f t="shared" si="59"/>
        <v>575</v>
      </c>
    </row>
    <row r="69" spans="1:55" ht="16.2" thickBot="1">
      <c r="A69" s="219">
        <v>1</v>
      </c>
      <c r="B69" s="76" t="s">
        <v>271</v>
      </c>
      <c r="C69" s="106" t="s">
        <v>272</v>
      </c>
      <c r="D69" s="334">
        <v>0</v>
      </c>
      <c r="E69" s="295">
        <f>+E68</f>
        <v>4266</v>
      </c>
      <c r="F69" s="220">
        <f t="shared" ref="F69:AV69" si="112">F68</f>
        <v>56</v>
      </c>
      <c r="G69" s="221">
        <f t="shared" si="112"/>
        <v>65</v>
      </c>
      <c r="H69" s="221">
        <f t="shared" si="112"/>
        <v>93</v>
      </c>
      <c r="I69" s="221">
        <f t="shared" si="112"/>
        <v>79</v>
      </c>
      <c r="J69" s="221">
        <f t="shared" si="112"/>
        <v>88</v>
      </c>
      <c r="K69" s="221">
        <f t="shared" si="112"/>
        <v>82</v>
      </c>
      <c r="L69" s="221">
        <f t="shared" si="112"/>
        <v>65</v>
      </c>
      <c r="M69" s="221">
        <f t="shared" si="112"/>
        <v>87</v>
      </c>
      <c r="N69" s="221">
        <f t="shared" si="112"/>
        <v>80</v>
      </c>
      <c r="O69" s="221">
        <f t="shared" si="112"/>
        <v>65</v>
      </c>
      <c r="P69" s="221">
        <f t="shared" si="112"/>
        <v>58</v>
      </c>
      <c r="Q69" s="221">
        <f t="shared" si="112"/>
        <v>72</v>
      </c>
      <c r="R69" s="221">
        <f t="shared" si="112"/>
        <v>64</v>
      </c>
      <c r="S69" s="221">
        <f t="shared" si="112"/>
        <v>80</v>
      </c>
      <c r="T69" s="221">
        <f t="shared" si="112"/>
        <v>74</v>
      </c>
      <c r="U69" s="221">
        <f t="shared" si="112"/>
        <v>70</v>
      </c>
      <c r="V69" s="221">
        <f t="shared" si="112"/>
        <v>63</v>
      </c>
      <c r="W69" s="221">
        <f t="shared" si="112"/>
        <v>74</v>
      </c>
      <c r="X69" s="221">
        <f t="shared" si="112"/>
        <v>71</v>
      </c>
      <c r="Y69" s="221">
        <f t="shared" si="112"/>
        <v>66</v>
      </c>
      <c r="Z69" s="221">
        <f t="shared" si="112"/>
        <v>278</v>
      </c>
      <c r="AA69" s="221">
        <f t="shared" si="112"/>
        <v>340</v>
      </c>
      <c r="AB69" s="221">
        <f t="shared" si="112"/>
        <v>334</v>
      </c>
      <c r="AC69" s="221">
        <f t="shared" si="112"/>
        <v>289</v>
      </c>
      <c r="AD69" s="221">
        <f t="shared" si="112"/>
        <v>308</v>
      </c>
      <c r="AE69" s="221">
        <f t="shared" si="112"/>
        <v>275</v>
      </c>
      <c r="AF69" s="221">
        <f t="shared" si="112"/>
        <v>225</v>
      </c>
      <c r="AG69" s="221">
        <f t="shared" si="112"/>
        <v>190</v>
      </c>
      <c r="AH69" s="221">
        <f t="shared" si="112"/>
        <v>171</v>
      </c>
      <c r="AI69" s="221">
        <f t="shared" si="112"/>
        <v>142</v>
      </c>
      <c r="AJ69" s="221">
        <f t="shared" si="112"/>
        <v>93</v>
      </c>
      <c r="AK69" s="221">
        <f t="shared" si="112"/>
        <v>68</v>
      </c>
      <c r="AL69" s="221">
        <f t="shared" si="112"/>
        <v>43</v>
      </c>
      <c r="AM69" s="435">
        <f t="shared" si="112"/>
        <v>58</v>
      </c>
      <c r="AN69" s="222">
        <f t="shared" si="112"/>
        <v>2</v>
      </c>
      <c r="AO69" s="223">
        <f t="shared" si="112"/>
        <v>33</v>
      </c>
      <c r="AP69" s="223">
        <f t="shared" si="112"/>
        <v>36</v>
      </c>
      <c r="AQ69" s="223">
        <f t="shared" si="112"/>
        <v>73</v>
      </c>
      <c r="AR69" s="223">
        <f t="shared" si="112"/>
        <v>2010</v>
      </c>
      <c r="AS69" s="223">
        <f t="shared" si="112"/>
        <v>157</v>
      </c>
      <c r="AT69" s="224">
        <f t="shared" si="112"/>
        <v>167</v>
      </c>
      <c r="AU69" s="223">
        <f t="shared" si="112"/>
        <v>854</v>
      </c>
      <c r="AV69" s="454">
        <f t="shared" si="112"/>
        <v>110</v>
      </c>
      <c r="AW69" s="437">
        <f t="shared" si="62"/>
        <v>0</v>
      </c>
      <c r="AX69" s="393">
        <f t="shared" si="54"/>
        <v>4266</v>
      </c>
      <c r="AY69" s="423">
        <f t="shared" si="55"/>
        <v>890</v>
      </c>
      <c r="AZ69" s="393">
        <f t="shared" si="56"/>
        <v>425</v>
      </c>
      <c r="BA69" s="423">
        <f t="shared" si="57"/>
        <v>755</v>
      </c>
      <c r="BB69" s="393">
        <f t="shared" si="58"/>
        <v>1621</v>
      </c>
      <c r="BC69" s="421">
        <f t="shared" si="59"/>
        <v>575</v>
      </c>
    </row>
  </sheetData>
  <mergeCells count="20">
    <mergeCell ref="A1:C1"/>
    <mergeCell ref="A2:C2"/>
    <mergeCell ref="AN5:AN6"/>
    <mergeCell ref="AO5:AO6"/>
    <mergeCell ref="F2:AE3"/>
    <mergeCell ref="AF2:AV3"/>
    <mergeCell ref="A3:C3"/>
    <mergeCell ref="C5:C6"/>
    <mergeCell ref="E5:E6"/>
    <mergeCell ref="A4:C4"/>
    <mergeCell ref="A5:A6"/>
    <mergeCell ref="B5:B6"/>
    <mergeCell ref="AX5:BC5"/>
    <mergeCell ref="F5:Y5"/>
    <mergeCell ref="Z5:AM5"/>
    <mergeCell ref="AS5:AU5"/>
    <mergeCell ref="AP5:AP6"/>
    <mergeCell ref="AV5:AV6"/>
    <mergeCell ref="AQ5:AQ6"/>
    <mergeCell ref="AR5:AR6"/>
  </mergeCells>
  <printOptions horizontalCentered="1" verticalCentered="1"/>
  <pageMargins left="0" right="0" top="0.35433070866141736" bottom="0.39370078740157483" header="0.51181102362204722" footer="0.39370078740157483"/>
  <pageSetup paperSize="9" scale="58" firstPageNumber="0" orientation="landscape" r:id="rId1"/>
  <headerFooter>
    <oddFooter>&amp;LPoblacion asignada a  EESS  segun RM 546-2011 - NTS 021-MINSA/DGSP-V03 Categorizacion de EESS del Sector salud</oddFooter>
  </headerFooter>
  <colBreaks count="1" manualBreakCount="1">
    <brk id="25" max="6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Z144"/>
  <sheetViews>
    <sheetView view="pageBreakPreview" topLeftCell="AF113" zoomScale="80" zoomScaleNormal="80" zoomScaleSheetLayoutView="80" zoomScalePageLayoutView="65" workbookViewId="0">
      <selection activeCell="A9" sqref="A9:BC135"/>
    </sheetView>
  </sheetViews>
  <sheetFormatPr baseColWidth="10" defaultColWidth="9.109375" defaultRowHeight="14.4"/>
  <cols>
    <col min="1" max="1" width="8" style="13" customWidth="1"/>
    <col min="2" max="2" width="10.5546875" style="13" hidden="1" customWidth="1"/>
    <col min="3" max="3" width="32.6640625" style="13" bestFit="1" customWidth="1"/>
    <col min="4" max="4" width="8.33203125" style="13" hidden="1" customWidth="1"/>
    <col min="5" max="5" width="11.44140625" style="13" customWidth="1"/>
    <col min="6" max="20" width="8.5546875" style="13" customWidth="1"/>
    <col min="21" max="21" width="9.88671875" style="13" bestFit="1" customWidth="1"/>
    <col min="22" max="25" width="8.5546875" style="13" customWidth="1"/>
    <col min="26" max="26" width="9.33203125" style="13" bestFit="1" customWidth="1"/>
    <col min="27" max="39" width="8.5546875" style="13" customWidth="1"/>
    <col min="40" max="40" width="10.44140625" style="13" customWidth="1"/>
    <col min="41" max="41" width="11.109375" style="13" customWidth="1"/>
    <col min="42" max="42" width="11" style="13" customWidth="1"/>
    <col min="43" max="43" width="11.44140625" style="13" customWidth="1"/>
    <col min="44" max="44" width="12.6640625" style="13" customWidth="1"/>
    <col min="45" max="47" width="9.109375" style="13"/>
    <col min="48" max="48" width="11" style="13" customWidth="1"/>
    <col min="49" max="49" width="11" hidden="1" customWidth="1"/>
    <col min="50" max="52" width="13.6640625" style="13" customWidth="1"/>
    <col min="53" max="53" width="13.6640625" style="3" customWidth="1"/>
    <col min="54" max="55" width="13.6640625" style="13" customWidth="1"/>
    <col min="56" max="988" width="9.109375" style="13"/>
    <col min="989" max="16384" width="9.109375" style="3"/>
  </cols>
  <sheetData>
    <row r="1" spans="1:988" ht="13.2">
      <c r="A1" s="706" t="str">
        <f>' CHICLAYO'!A1</f>
        <v>GOBIERNO REGIONAL DE LAMBAYEQUE</v>
      </c>
      <c r="B1" s="706"/>
      <c r="C1" s="706"/>
      <c r="D1" s="3"/>
      <c r="E1" s="3"/>
      <c r="F1" s="3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</row>
    <row r="2" spans="1:988" ht="15.75" customHeight="1">
      <c r="A2" s="707" t="s">
        <v>273</v>
      </c>
      <c r="B2" s="707"/>
      <c r="C2" s="707"/>
      <c r="D2" s="3"/>
      <c r="E2" s="3"/>
      <c r="F2" s="5" t="s">
        <v>453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 t="s">
        <v>453</v>
      </c>
      <c r="AC2" s="5"/>
      <c r="AD2" s="5"/>
      <c r="AE2" s="5"/>
      <c r="AF2" s="3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S2" s="5"/>
      <c r="AT2" s="5"/>
      <c r="AU2" s="5"/>
      <c r="AV2" s="5"/>
      <c r="AW2" s="3"/>
      <c r="AX2" s="3"/>
      <c r="AY2" s="3"/>
      <c r="AZ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</row>
    <row r="3" spans="1:988" ht="15.75" customHeight="1">
      <c r="A3" s="707" t="s">
        <v>187</v>
      </c>
      <c r="B3" s="707"/>
      <c r="C3" s="707"/>
      <c r="D3" s="3"/>
      <c r="E3" s="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S3" s="5"/>
      <c r="AT3" s="5"/>
      <c r="AU3" s="5"/>
      <c r="AV3" s="5"/>
      <c r="AW3" s="3"/>
      <c r="AX3" s="3"/>
      <c r="AY3" s="3"/>
      <c r="AZ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</row>
    <row r="4" spans="1:988" ht="14.25" customHeight="1" thickBot="1">
      <c r="A4" s="715" t="s">
        <v>19</v>
      </c>
      <c r="B4" s="715"/>
      <c r="C4" s="715"/>
      <c r="D4" s="3"/>
      <c r="E4" s="3"/>
      <c r="F4" s="14" t="s">
        <v>20</v>
      </c>
      <c r="G4" s="5" t="s">
        <v>21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</row>
    <row r="5" spans="1:988" ht="20.25" customHeight="1" thickBot="1">
      <c r="A5" s="716" t="s">
        <v>22</v>
      </c>
      <c r="B5" s="697" t="s">
        <v>23</v>
      </c>
      <c r="C5" s="717" t="s">
        <v>24</v>
      </c>
      <c r="D5" s="312"/>
      <c r="E5" s="718" t="str">
        <f>' CHICLAYO'!E5:E6</f>
        <v>POBLACION  2023</v>
      </c>
      <c r="F5" s="688" t="s">
        <v>25</v>
      </c>
      <c r="G5" s="689"/>
      <c r="H5" s="689"/>
      <c r="I5" s="689"/>
      <c r="J5" s="689"/>
      <c r="K5" s="689"/>
      <c r="L5" s="689"/>
      <c r="M5" s="689"/>
      <c r="N5" s="689"/>
      <c r="O5" s="689"/>
      <c r="P5" s="689"/>
      <c r="Q5" s="689"/>
      <c r="R5" s="689"/>
      <c r="S5" s="689"/>
      <c r="T5" s="689"/>
      <c r="U5" s="689"/>
      <c r="V5" s="689"/>
      <c r="W5" s="689"/>
      <c r="X5" s="689"/>
      <c r="Y5" s="690"/>
      <c r="Z5" s="691" t="s">
        <v>25</v>
      </c>
      <c r="AA5" s="692"/>
      <c r="AB5" s="692"/>
      <c r="AC5" s="692"/>
      <c r="AD5" s="692"/>
      <c r="AE5" s="692"/>
      <c r="AF5" s="692"/>
      <c r="AG5" s="692"/>
      <c r="AH5" s="692"/>
      <c r="AI5" s="692"/>
      <c r="AJ5" s="692"/>
      <c r="AK5" s="692"/>
      <c r="AL5" s="692"/>
      <c r="AM5" s="693"/>
      <c r="AN5" s="681" t="s">
        <v>467</v>
      </c>
      <c r="AO5" s="681" t="s">
        <v>449</v>
      </c>
      <c r="AP5" s="681" t="s">
        <v>450</v>
      </c>
      <c r="AQ5" s="681" t="s">
        <v>0</v>
      </c>
      <c r="AR5" s="683" t="s">
        <v>26</v>
      </c>
      <c r="AS5" s="685" t="s">
        <v>1</v>
      </c>
      <c r="AT5" s="686"/>
      <c r="AU5" s="687"/>
      <c r="AV5" s="683" t="s">
        <v>445</v>
      </c>
      <c r="AW5" s="3"/>
      <c r="AX5" s="700" t="s">
        <v>455</v>
      </c>
      <c r="AY5" s="701"/>
      <c r="AZ5" s="701"/>
      <c r="BA5" s="701"/>
      <c r="BB5" s="701"/>
      <c r="BC5" s="702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</row>
    <row r="6" spans="1:988" ht="25.5" customHeight="1" thickBot="1">
      <c r="A6" s="716"/>
      <c r="B6" s="697"/>
      <c r="C6" s="717"/>
      <c r="D6" s="313"/>
      <c r="E6" s="719"/>
      <c r="F6" s="18" t="s">
        <v>28</v>
      </c>
      <c r="G6" s="19">
        <v>1</v>
      </c>
      <c r="H6" s="19">
        <v>2</v>
      </c>
      <c r="I6" s="19">
        <v>3</v>
      </c>
      <c r="J6" s="19">
        <v>4</v>
      </c>
      <c r="K6" s="314">
        <v>5</v>
      </c>
      <c r="L6" s="314">
        <v>6</v>
      </c>
      <c r="M6" s="314">
        <v>7</v>
      </c>
      <c r="N6" s="314">
        <v>8</v>
      </c>
      <c r="O6" s="314">
        <v>9</v>
      </c>
      <c r="P6" s="314">
        <v>10</v>
      </c>
      <c r="Q6" s="314">
        <v>11</v>
      </c>
      <c r="R6" s="314">
        <v>12</v>
      </c>
      <c r="S6" s="314">
        <v>13</v>
      </c>
      <c r="T6" s="314">
        <v>14</v>
      </c>
      <c r="U6" s="314">
        <v>15</v>
      </c>
      <c r="V6" s="314">
        <v>16</v>
      </c>
      <c r="W6" s="314">
        <v>17</v>
      </c>
      <c r="X6" s="314">
        <v>18</v>
      </c>
      <c r="Y6" s="314">
        <v>19</v>
      </c>
      <c r="Z6" s="19" t="s">
        <v>2</v>
      </c>
      <c r="AA6" s="19" t="s">
        <v>3</v>
      </c>
      <c r="AB6" s="19" t="s">
        <v>4</v>
      </c>
      <c r="AC6" s="19" t="s">
        <v>5</v>
      </c>
      <c r="AD6" s="19" t="s">
        <v>6</v>
      </c>
      <c r="AE6" s="19" t="s">
        <v>7</v>
      </c>
      <c r="AF6" s="19" t="s">
        <v>8</v>
      </c>
      <c r="AG6" s="19" t="s">
        <v>9</v>
      </c>
      <c r="AH6" s="19" t="s">
        <v>10</v>
      </c>
      <c r="AI6" s="19" t="s">
        <v>11</v>
      </c>
      <c r="AJ6" s="19" t="s">
        <v>12</v>
      </c>
      <c r="AK6" s="19" t="s">
        <v>13</v>
      </c>
      <c r="AL6" s="20" t="s">
        <v>451</v>
      </c>
      <c r="AM6" s="20" t="s">
        <v>452</v>
      </c>
      <c r="AN6" s="682"/>
      <c r="AO6" s="682"/>
      <c r="AP6" s="682"/>
      <c r="AQ6" s="682"/>
      <c r="AR6" s="684"/>
      <c r="AS6" s="21" t="s">
        <v>41</v>
      </c>
      <c r="AT6" s="22" t="s">
        <v>14</v>
      </c>
      <c r="AU6" s="23" t="s">
        <v>15</v>
      </c>
      <c r="AV6" s="695"/>
      <c r="AW6" s="3"/>
      <c r="AX6" s="373" t="s">
        <v>456</v>
      </c>
      <c r="AY6" s="374" t="s">
        <v>457</v>
      </c>
      <c r="AZ6" s="375" t="s">
        <v>458</v>
      </c>
      <c r="BA6" s="374" t="s">
        <v>459</v>
      </c>
      <c r="BB6" s="374" t="s">
        <v>460</v>
      </c>
      <c r="BC6" s="376" t="s">
        <v>461</v>
      </c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</row>
    <row r="7" spans="1:988" ht="15.75" hidden="1" customHeight="1">
      <c r="A7" s="225"/>
      <c r="B7" s="226"/>
      <c r="C7" s="227"/>
      <c r="D7" s="28"/>
      <c r="E7" s="291"/>
      <c r="F7" s="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9"/>
      <c r="AD7" s="228"/>
      <c r="AE7" s="228"/>
      <c r="AF7" s="228"/>
      <c r="AG7" s="228"/>
      <c r="AH7" s="228"/>
      <c r="AI7" s="228"/>
      <c r="AJ7" s="228"/>
      <c r="AK7" s="228"/>
      <c r="AL7" s="228"/>
      <c r="AM7" s="230"/>
      <c r="AN7" s="231"/>
      <c r="AO7" s="29"/>
      <c r="AP7" s="29"/>
      <c r="AQ7" s="29"/>
      <c r="AR7" s="29"/>
      <c r="AS7" s="29"/>
      <c r="AT7" s="231"/>
      <c r="AU7" s="29"/>
      <c r="AV7" s="231"/>
      <c r="AW7" s="3"/>
      <c r="AX7" s="3"/>
      <c r="AY7" s="3"/>
      <c r="AZ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</row>
    <row r="8" spans="1:988" ht="16.2" hidden="1">
      <c r="A8" s="232"/>
      <c r="B8" s="232"/>
      <c r="C8" s="233"/>
      <c r="D8" s="234"/>
      <c r="E8" s="201"/>
      <c r="F8" s="235">
        <f t="shared" ref="F8:AV8" si="0">+F9*100/$E$9</f>
        <v>1.4307603144664292</v>
      </c>
      <c r="G8" s="235">
        <f t="shared" si="0"/>
        <v>1.6438554138690253</v>
      </c>
      <c r="H8" s="235">
        <f t="shared" si="0"/>
        <v>1.6385464702160888</v>
      </c>
      <c r="I8" s="235">
        <f t="shared" si="0"/>
        <v>1.689202640904526</v>
      </c>
      <c r="J8" s="235">
        <f t="shared" si="0"/>
        <v>1.7127242107001759</v>
      </c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>
        <f t="shared" si="0"/>
        <v>1.673423280602742</v>
      </c>
      <c r="V8" s="235">
        <f t="shared" si="0"/>
        <v>1.6998942635389123</v>
      </c>
      <c r="W8" s="235">
        <f t="shared" si="0"/>
        <v>1.6886127582764219</v>
      </c>
      <c r="X8" s="235">
        <f t="shared" si="0"/>
        <v>1.5763875882796221</v>
      </c>
      <c r="Y8" s="235">
        <f t="shared" si="0"/>
        <v>1.5680554961576521</v>
      </c>
      <c r="Z8" s="235">
        <f t="shared" si="0"/>
        <v>7.9079665123632026</v>
      </c>
      <c r="AA8" s="235">
        <f t="shared" si="0"/>
        <v>8.3374010656229682</v>
      </c>
      <c r="AB8" s="235">
        <f t="shared" si="0"/>
        <v>7.4298666422848516</v>
      </c>
      <c r="AC8" s="235">
        <f t="shared" si="0"/>
        <v>6.8029688792672474</v>
      </c>
      <c r="AD8" s="235">
        <f t="shared" si="0"/>
        <v>6.4280247337785967</v>
      </c>
      <c r="AE8" s="235">
        <f t="shared" si="0"/>
        <v>6.0131160402358939</v>
      </c>
      <c r="AF8" s="235">
        <f t="shared" si="0"/>
        <v>5.2889613789096313</v>
      </c>
      <c r="AG8" s="235">
        <f t="shared" si="0"/>
        <v>4.6611787919498715</v>
      </c>
      <c r="AH8" s="235">
        <f t="shared" si="0"/>
        <v>3.9510338430410807</v>
      </c>
      <c r="AI8" s="235">
        <f t="shared" si="0"/>
        <v>3.1310969899764194</v>
      </c>
      <c r="AJ8" s="235">
        <f t="shared" si="0"/>
        <v>2.2414065161384515</v>
      </c>
      <c r="AK8" s="235">
        <f t="shared" si="0"/>
        <v>1.6722435153465338</v>
      </c>
      <c r="AL8" s="235"/>
      <c r="AM8" s="235">
        <f t="shared" si="0"/>
        <v>1.1135509312034637</v>
      </c>
      <c r="AN8" s="235">
        <f t="shared" si="0"/>
        <v>0.94897367796242738</v>
      </c>
      <c r="AO8" s="235">
        <f t="shared" si="0"/>
        <v>0.40340598229467289</v>
      </c>
      <c r="AP8" s="235"/>
      <c r="AQ8" s="235"/>
      <c r="AR8" s="235">
        <f t="shared" si="0"/>
        <v>50.621072672065075</v>
      </c>
      <c r="AS8" s="235">
        <f t="shared" si="0"/>
        <v>4.2722249340437486</v>
      </c>
      <c r="AT8" s="235">
        <f t="shared" si="0"/>
        <v>4.0397374432422311</v>
      </c>
      <c r="AU8" s="235">
        <f t="shared" si="0"/>
        <v>21.709302891457174</v>
      </c>
      <c r="AV8" s="235">
        <f t="shared" si="0"/>
        <v>2.3914579096624249</v>
      </c>
      <c r="AW8" s="3"/>
      <c r="AX8" s="3"/>
      <c r="AY8" s="3"/>
      <c r="AZ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</row>
    <row r="9" spans="1:988" ht="16.2">
      <c r="A9" s="236">
        <f>A12+' CHICLAYO'!A12+FERREÑAFE!A12</f>
        <v>178</v>
      </c>
      <c r="B9" s="236"/>
      <c r="C9" s="237" t="s">
        <v>188</v>
      </c>
      <c r="D9" s="196"/>
      <c r="E9" s="197">
        <f>E12+' CHICLAYO'!E12+FERREÑAFE!E12</f>
        <v>1356202</v>
      </c>
      <c r="F9" s="198">
        <f>F12+' CHICLAYO'!F12+FERREÑAFE!F12</f>
        <v>19404</v>
      </c>
      <c r="G9" s="198">
        <f>G12+' CHICLAYO'!G12+FERREÑAFE!G12</f>
        <v>22294</v>
      </c>
      <c r="H9" s="198">
        <f>H12+' CHICLAYO'!H12+FERREÑAFE!H12</f>
        <v>22222</v>
      </c>
      <c r="I9" s="198">
        <f>I12+' CHICLAYO'!I12+FERREÑAFE!I12</f>
        <v>22909</v>
      </c>
      <c r="J9" s="198">
        <f>J12+' CHICLAYO'!J12+FERREÑAFE!J12</f>
        <v>23228</v>
      </c>
      <c r="K9" s="198">
        <f>K12+' CHICLAYO'!K12+FERREÑAFE!K12</f>
        <v>23055</v>
      </c>
      <c r="L9" s="198">
        <f>L12+' CHICLAYO'!L12+FERREÑAFE!L12</f>
        <v>24006</v>
      </c>
      <c r="M9" s="198">
        <f>M12+' CHICLAYO'!M12+FERREÑAFE!M12</f>
        <v>24543</v>
      </c>
      <c r="N9" s="198">
        <f>N12+' CHICLAYO'!N12+FERREÑAFE!N12</f>
        <v>24660</v>
      </c>
      <c r="O9" s="198">
        <f>O12+' CHICLAYO'!O12+FERREÑAFE!O12</f>
        <v>24280</v>
      </c>
      <c r="P9" s="198">
        <f>P12+' CHICLAYO'!P12+FERREÑAFE!P12</f>
        <v>24151</v>
      </c>
      <c r="Q9" s="198">
        <f>Q12+' CHICLAYO'!Q12+FERREÑAFE!Q12</f>
        <v>24292</v>
      </c>
      <c r="R9" s="198">
        <f>R12+' CHICLAYO'!R12+FERREÑAFE!R12</f>
        <v>24231</v>
      </c>
      <c r="S9" s="198">
        <f>S12+' CHICLAYO'!S12+FERREÑAFE!S12</f>
        <v>23882</v>
      </c>
      <c r="T9" s="198">
        <f>T12+' CHICLAYO'!T12+FERREÑAFE!T12</f>
        <v>22074</v>
      </c>
      <c r="U9" s="198">
        <f>U12+' CHICLAYO'!U12+FERREÑAFE!U12</f>
        <v>22695</v>
      </c>
      <c r="V9" s="198">
        <f>V12+' CHICLAYO'!V12+FERREÑAFE!V12</f>
        <v>23054</v>
      </c>
      <c r="W9" s="198">
        <f>W12+' CHICLAYO'!W12+FERREÑAFE!W12</f>
        <v>22901</v>
      </c>
      <c r="X9" s="198">
        <f>X12+' CHICLAYO'!X12+FERREÑAFE!X12</f>
        <v>21379</v>
      </c>
      <c r="Y9" s="198">
        <f>Y12+' CHICLAYO'!Y12+FERREÑAFE!Y12</f>
        <v>21266</v>
      </c>
      <c r="Z9" s="198">
        <f>Z12+' CHICLAYO'!Z12+FERREÑAFE!Z12</f>
        <v>107248</v>
      </c>
      <c r="AA9" s="198">
        <f>AA12+' CHICLAYO'!AA12+FERREÑAFE!AA12</f>
        <v>113072</v>
      </c>
      <c r="AB9" s="198">
        <f>AB12+' CHICLAYO'!AB12+FERREÑAFE!AB12</f>
        <v>100764</v>
      </c>
      <c r="AC9" s="198">
        <f>AC12+' CHICLAYO'!AC12+FERREÑAFE!AC12</f>
        <v>92262</v>
      </c>
      <c r="AD9" s="198">
        <f>AD12+' CHICLAYO'!AD12+FERREÑAFE!AD12</f>
        <v>87177</v>
      </c>
      <c r="AE9" s="198">
        <f>AE12+' CHICLAYO'!AE12+FERREÑAFE!AE12</f>
        <v>81550</v>
      </c>
      <c r="AF9" s="198">
        <f>AF12+' CHICLAYO'!AF12+FERREÑAFE!AF12</f>
        <v>71729</v>
      </c>
      <c r="AG9" s="198">
        <f>AG12+' CHICLAYO'!AG12+FERREÑAFE!AG12</f>
        <v>63215</v>
      </c>
      <c r="AH9" s="198">
        <f>AH12+' CHICLAYO'!AH12+FERREÑAFE!AH12</f>
        <v>53584</v>
      </c>
      <c r="AI9" s="198">
        <f>AI12+' CHICLAYO'!AI12+FERREÑAFE!AI12</f>
        <v>42464</v>
      </c>
      <c r="AJ9" s="198">
        <f>AJ12+' CHICLAYO'!AJ12+FERREÑAFE!AJ12</f>
        <v>30398</v>
      </c>
      <c r="AK9" s="198">
        <f>AK12+' CHICLAYO'!AK12+FERREÑAFE!AK12</f>
        <v>22679</v>
      </c>
      <c r="AL9" s="198">
        <f>AL12+' CHICLAYO'!AL12+FERREÑAFE!AL12</f>
        <v>14432</v>
      </c>
      <c r="AM9" s="198">
        <f>AM12+' CHICLAYO'!AM12+FERREÑAFE!AM12</f>
        <v>15102</v>
      </c>
      <c r="AN9" s="238">
        <f>AN12+' CHICLAYO'!AQ12+FERREÑAFE!AN12</f>
        <v>12870</v>
      </c>
      <c r="AO9" s="238">
        <f>AO12+' CHICLAYO'!AN12+FERREÑAFE!AO12</f>
        <v>5471</v>
      </c>
      <c r="AP9" s="238">
        <f>AP12+' CHICLAYO'!AO12+FERREÑAFE!AP12</f>
        <v>10493</v>
      </c>
      <c r="AQ9" s="238">
        <f>AQ12+' CHICLAYO'!AP12+FERREÑAFE!AQ12</f>
        <v>16289</v>
      </c>
      <c r="AR9" s="238">
        <f>AR12+' CHICLAYO'!AR12+FERREÑAFE!AR12</f>
        <v>686524</v>
      </c>
      <c r="AS9" s="238">
        <f>AS12+' CHICLAYO'!AS12+FERREÑAFE!AS12</f>
        <v>57940</v>
      </c>
      <c r="AT9" s="238">
        <f>AT12+' CHICLAYO'!AT12+FERREÑAFE!AT12</f>
        <v>54787</v>
      </c>
      <c r="AU9" s="238">
        <f>AU12+' CHICLAYO'!AU12+FERREÑAFE!AU12</f>
        <v>294422</v>
      </c>
      <c r="AV9" s="238">
        <f>AV12+' CHICLAYO'!AV12+FERREÑAFE!AV12</f>
        <v>32433</v>
      </c>
      <c r="AW9" s="44">
        <f>E9-SUM(F9:AM9)</f>
        <v>0</v>
      </c>
      <c r="AX9" s="381">
        <f t="shared" ref="AX9:AX18" si="1">E9</f>
        <v>1356202</v>
      </c>
      <c r="AY9" s="381">
        <f t="shared" ref="AY9:AY18" si="2">SUM(F9:Q9)</f>
        <v>279044</v>
      </c>
      <c r="AZ9" s="381">
        <f t="shared" ref="AZ9:AZ18" si="3">SUM(R9:W9)</f>
        <v>138837</v>
      </c>
      <c r="BA9" s="381">
        <f t="shared" ref="BA9:BA18" si="4">SUM(X9:AA9)</f>
        <v>262965</v>
      </c>
      <c r="BB9" s="381">
        <f t="shared" ref="BB9:BB18" si="5">SUM(AB9:AG9)</f>
        <v>496697</v>
      </c>
      <c r="BC9" s="381">
        <f t="shared" ref="BC9:BC18" si="6">SUM(AH9:AM9)</f>
        <v>178659</v>
      </c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</row>
    <row r="10" spans="1:988" ht="16.2" hidden="1">
      <c r="A10" s="239"/>
      <c r="B10" s="239"/>
      <c r="C10" s="240"/>
      <c r="D10" s="241"/>
      <c r="E10" s="293"/>
      <c r="F10" s="242"/>
      <c r="G10" s="199"/>
      <c r="H10" s="199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348"/>
      <c r="AM10" s="200"/>
      <c r="AN10" s="197"/>
      <c r="AO10" s="196"/>
      <c r="AP10" s="196"/>
      <c r="AQ10" s="196"/>
      <c r="AR10" s="196"/>
      <c r="AS10" s="196"/>
      <c r="AT10" s="197"/>
      <c r="AU10" s="196"/>
      <c r="AV10" s="197"/>
      <c r="AW10" s="44"/>
      <c r="AX10" s="382">
        <f t="shared" si="1"/>
        <v>0</v>
      </c>
      <c r="AY10" s="382">
        <f t="shared" si="2"/>
        <v>0</v>
      </c>
      <c r="AZ10" s="382">
        <f t="shared" si="3"/>
        <v>0</v>
      </c>
      <c r="BA10" s="382">
        <f t="shared" si="4"/>
        <v>0</v>
      </c>
      <c r="BB10" s="382">
        <f t="shared" si="5"/>
        <v>0</v>
      </c>
      <c r="BC10" s="382">
        <f t="shared" si="6"/>
        <v>0</v>
      </c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</row>
    <row r="11" spans="1:988" ht="15.6" hidden="1">
      <c r="A11" s="244"/>
      <c r="B11" s="244"/>
      <c r="C11" s="240"/>
      <c r="D11" s="203"/>
      <c r="E11" s="201"/>
      <c r="F11" s="56">
        <f t="shared" ref="F11:AV11" si="7">+F12*100/$E$12</f>
        <v>1.9259595856042071</v>
      </c>
      <c r="G11" s="245">
        <f t="shared" si="7"/>
        <v>2.1276713649625529</v>
      </c>
      <c r="H11" s="245">
        <f t="shared" si="7"/>
        <v>1.9024080729044002</v>
      </c>
      <c r="I11" s="245">
        <f t="shared" si="7"/>
        <v>1.8630631928647228</v>
      </c>
      <c r="J11" s="245">
        <f t="shared" si="7"/>
        <v>1.8539196644047979</v>
      </c>
      <c r="K11" s="56">
        <f t="shared" si="7"/>
        <v>1.7771694406654273</v>
      </c>
      <c r="L11" s="245">
        <f t="shared" si="7"/>
        <v>2.0257071688033892</v>
      </c>
      <c r="M11" s="245">
        <f t="shared" si="7"/>
        <v>2.0088054949835277</v>
      </c>
      <c r="N11" s="245">
        <f t="shared" si="7"/>
        <v>2.0384526933232845</v>
      </c>
      <c r="O11" s="245">
        <f t="shared" si="7"/>
        <v>2.0076971885035371</v>
      </c>
      <c r="P11" s="56">
        <f t="shared" si="7"/>
        <v>1.9833144459437368</v>
      </c>
      <c r="Q11" s="245">
        <f t="shared" si="7"/>
        <v>2.0121304144235004</v>
      </c>
      <c r="R11" s="245">
        <f t="shared" si="7"/>
        <v>1.9716772279038322</v>
      </c>
      <c r="S11" s="245">
        <f t="shared" si="7"/>
        <v>1.9542214008439753</v>
      </c>
      <c r="T11" s="245">
        <f t="shared" si="7"/>
        <v>1.7860358925053545</v>
      </c>
      <c r="U11" s="56">
        <f t="shared" si="7"/>
        <v>1.7868671223653476</v>
      </c>
      <c r="V11" s="245">
        <f t="shared" si="7"/>
        <v>1.7272956490658362</v>
      </c>
      <c r="W11" s="245">
        <f t="shared" si="7"/>
        <v>1.838403373684925</v>
      </c>
      <c r="X11" s="245">
        <f t="shared" si="7"/>
        <v>1.711225205105968</v>
      </c>
      <c r="Y11" s="245">
        <f t="shared" si="7"/>
        <v>1.6851800028261816</v>
      </c>
      <c r="Z11" s="245">
        <f t="shared" si="7"/>
        <v>8.0762293196937751</v>
      </c>
      <c r="AA11" s="245">
        <f t="shared" si="7"/>
        <v>8.4001318884711189</v>
      </c>
      <c r="AB11" s="245">
        <f t="shared" si="7"/>
        <v>7.3666360958795938</v>
      </c>
      <c r="AC11" s="245">
        <f t="shared" si="7"/>
        <v>6.5935923260859326</v>
      </c>
      <c r="AD11" s="245">
        <f t="shared" si="7"/>
        <v>5.9275001316113949</v>
      </c>
      <c r="AE11" s="245">
        <f t="shared" si="7"/>
        <v>5.5008021368148938</v>
      </c>
      <c r="AF11" s="245">
        <f t="shared" si="7"/>
        <v>4.5285402772428656</v>
      </c>
      <c r="AG11" s="245">
        <f t="shared" si="7"/>
        <v>4.0691472412866334</v>
      </c>
      <c r="AH11" s="245">
        <f t="shared" si="7"/>
        <v>3.5244146063710997</v>
      </c>
      <c r="AI11" s="245">
        <f t="shared" si="7"/>
        <v>2.7031595046978341</v>
      </c>
      <c r="AJ11" s="245">
        <f t="shared" si="7"/>
        <v>1.8702671849846637</v>
      </c>
      <c r="AK11" s="245">
        <f t="shared" si="7"/>
        <v>1.4571459445680515</v>
      </c>
      <c r="AL11" s="245">
        <f t="shared" si="7"/>
        <v>0.9470478871522342</v>
      </c>
      <c r="AM11" s="246">
        <f t="shared" si="7"/>
        <v>1.048180853451405</v>
      </c>
      <c r="AN11" s="247">
        <f t="shared" si="7"/>
        <v>0.10667449869912526</v>
      </c>
      <c r="AO11" s="247">
        <f t="shared" si="7"/>
        <v>1.0515057728913777</v>
      </c>
      <c r="AP11" s="247"/>
      <c r="AQ11" s="247"/>
      <c r="AR11" s="247">
        <f t="shared" si="7"/>
        <v>50.132027009428917</v>
      </c>
      <c r="AS11" s="248">
        <f t="shared" si="7"/>
        <v>4.7344082059011781</v>
      </c>
      <c r="AT11" s="247">
        <f t="shared" si="7"/>
        <v>4.306601904624686</v>
      </c>
      <c r="AU11" s="248">
        <f t="shared" si="7"/>
        <v>21.136789956526677</v>
      </c>
      <c r="AV11" s="247">
        <f t="shared" si="7"/>
        <v>2.8502871899166276</v>
      </c>
      <c r="AW11" s="44">
        <f>E11-SUM(F11:AM11)</f>
        <v>-100</v>
      </c>
      <c r="AX11" s="383">
        <f t="shared" si="1"/>
        <v>0</v>
      </c>
      <c r="AY11" s="383">
        <f t="shared" si="2"/>
        <v>23.526298727387083</v>
      </c>
      <c r="AZ11" s="383">
        <f t="shared" si="3"/>
        <v>11.06450066636927</v>
      </c>
      <c r="BA11" s="383">
        <f t="shared" si="4"/>
        <v>19.872766416097043</v>
      </c>
      <c r="BB11" s="383">
        <f t="shared" si="5"/>
        <v>33.986218208921315</v>
      </c>
      <c r="BC11" s="383">
        <f t="shared" si="6"/>
        <v>11.550215981225289</v>
      </c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</row>
    <row r="12" spans="1:988" ht="16.2">
      <c r="A12" s="249">
        <f>+A14+A24+A28+A34+A40+A47+A56+A80+A103+A108+A121+A131</f>
        <v>80</v>
      </c>
      <c r="B12" s="249"/>
      <c r="C12" s="237" t="s">
        <v>274</v>
      </c>
      <c r="D12" s="322"/>
      <c r="E12" s="197">
        <f t="shared" ref="E12:AV12" si="8">+E14+E24+E28+E34+E40+E47+E56+E80+E103+E108+E121+E131</f>
        <v>360911</v>
      </c>
      <c r="F12" s="242">
        <f t="shared" si="8"/>
        <v>6951</v>
      </c>
      <c r="G12" s="242">
        <f t="shared" si="8"/>
        <v>7679</v>
      </c>
      <c r="H12" s="242">
        <f t="shared" si="8"/>
        <v>6866</v>
      </c>
      <c r="I12" s="242">
        <f t="shared" si="8"/>
        <v>6724</v>
      </c>
      <c r="J12" s="242">
        <f t="shared" si="8"/>
        <v>6691</v>
      </c>
      <c r="K12" s="242">
        <f t="shared" si="8"/>
        <v>6414</v>
      </c>
      <c r="L12" s="242">
        <f t="shared" si="8"/>
        <v>7311</v>
      </c>
      <c r="M12" s="242">
        <f t="shared" si="8"/>
        <v>7250</v>
      </c>
      <c r="N12" s="242">
        <f t="shared" si="8"/>
        <v>7357</v>
      </c>
      <c r="O12" s="242">
        <f t="shared" si="8"/>
        <v>7246</v>
      </c>
      <c r="P12" s="242">
        <f t="shared" si="8"/>
        <v>7158</v>
      </c>
      <c r="Q12" s="242">
        <f t="shared" si="8"/>
        <v>7262</v>
      </c>
      <c r="R12" s="242">
        <f t="shared" si="8"/>
        <v>7116</v>
      </c>
      <c r="S12" s="242">
        <f t="shared" si="8"/>
        <v>7053</v>
      </c>
      <c r="T12" s="242">
        <f t="shared" si="8"/>
        <v>6446</v>
      </c>
      <c r="U12" s="242">
        <f t="shared" si="8"/>
        <v>6449</v>
      </c>
      <c r="V12" s="242">
        <f t="shared" si="8"/>
        <v>6234</v>
      </c>
      <c r="W12" s="242">
        <f t="shared" si="8"/>
        <v>6635</v>
      </c>
      <c r="X12" s="242">
        <f t="shared" si="8"/>
        <v>6176</v>
      </c>
      <c r="Y12" s="242">
        <f t="shared" si="8"/>
        <v>6082</v>
      </c>
      <c r="Z12" s="242">
        <f t="shared" si="8"/>
        <v>29148</v>
      </c>
      <c r="AA12" s="242">
        <f t="shared" si="8"/>
        <v>30317</v>
      </c>
      <c r="AB12" s="242">
        <f t="shared" si="8"/>
        <v>26587</v>
      </c>
      <c r="AC12" s="242">
        <f t="shared" si="8"/>
        <v>23797</v>
      </c>
      <c r="AD12" s="242">
        <f t="shared" si="8"/>
        <v>21393</v>
      </c>
      <c r="AE12" s="242">
        <f t="shared" si="8"/>
        <v>19853</v>
      </c>
      <c r="AF12" s="242">
        <f t="shared" si="8"/>
        <v>16344</v>
      </c>
      <c r="AG12" s="242">
        <f t="shared" si="8"/>
        <v>14686</v>
      </c>
      <c r="AH12" s="242">
        <f t="shared" si="8"/>
        <v>12720</v>
      </c>
      <c r="AI12" s="242">
        <f t="shared" si="8"/>
        <v>9756</v>
      </c>
      <c r="AJ12" s="242">
        <f t="shared" si="8"/>
        <v>6750</v>
      </c>
      <c r="AK12" s="242">
        <f t="shared" si="8"/>
        <v>5259</v>
      </c>
      <c r="AL12" s="242">
        <f t="shared" si="8"/>
        <v>3418</v>
      </c>
      <c r="AM12" s="250">
        <f t="shared" si="8"/>
        <v>3783</v>
      </c>
      <c r="AN12" s="197">
        <f t="shared" si="8"/>
        <v>385</v>
      </c>
      <c r="AO12" s="197">
        <f t="shared" si="8"/>
        <v>3795</v>
      </c>
      <c r="AP12" s="197">
        <f t="shared" si="8"/>
        <v>3831</v>
      </c>
      <c r="AQ12" s="197">
        <f t="shared" si="8"/>
        <v>8113</v>
      </c>
      <c r="AR12" s="197">
        <f t="shared" si="8"/>
        <v>180932</v>
      </c>
      <c r="AS12" s="196">
        <f t="shared" si="8"/>
        <v>17087</v>
      </c>
      <c r="AT12" s="197">
        <f t="shared" si="8"/>
        <v>15543</v>
      </c>
      <c r="AU12" s="196">
        <f t="shared" si="8"/>
        <v>76285</v>
      </c>
      <c r="AV12" s="197">
        <f t="shared" si="8"/>
        <v>10287</v>
      </c>
      <c r="AW12" s="44">
        <f>E12-SUM(F12:AM12)</f>
        <v>0</v>
      </c>
      <c r="AX12" s="384">
        <f t="shared" si="1"/>
        <v>360911</v>
      </c>
      <c r="AY12" s="385">
        <f t="shared" si="2"/>
        <v>84909</v>
      </c>
      <c r="AZ12" s="385">
        <f t="shared" si="3"/>
        <v>39933</v>
      </c>
      <c r="BA12" s="385">
        <f t="shared" si="4"/>
        <v>71723</v>
      </c>
      <c r="BB12" s="385">
        <f t="shared" si="5"/>
        <v>122660</v>
      </c>
      <c r="BC12" s="385">
        <f t="shared" si="6"/>
        <v>41686</v>
      </c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</row>
    <row r="13" spans="1:988" ht="15.6" hidden="1">
      <c r="A13" s="244"/>
      <c r="B13" s="244"/>
      <c r="C13" s="240"/>
      <c r="D13" s="203"/>
      <c r="E13" s="201"/>
      <c r="F13" s="65">
        <f t="shared" ref="F13:AV13" si="9">+F14*100/$E$14</f>
        <v>1.5313828105791858</v>
      </c>
      <c r="G13" s="65">
        <f t="shared" si="9"/>
        <v>1.6109959842178592</v>
      </c>
      <c r="H13" s="65">
        <f t="shared" si="9"/>
        <v>1.5547984498846781</v>
      </c>
      <c r="I13" s="65">
        <f t="shared" si="9"/>
        <v>1.3803519370587616</v>
      </c>
      <c r="J13" s="65">
        <f t="shared" si="9"/>
        <v>1.4318663435308443</v>
      </c>
      <c r="K13" s="65">
        <f t="shared" si="9"/>
        <v>1.2199548078161404</v>
      </c>
      <c r="L13" s="65">
        <f t="shared" si="9"/>
        <v>1.9938416868626556</v>
      </c>
      <c r="M13" s="65">
        <f t="shared" si="9"/>
        <v>1.9423272803905729</v>
      </c>
      <c r="N13" s="65">
        <f t="shared" si="9"/>
        <v>2.0149157622375986</v>
      </c>
      <c r="O13" s="65">
        <f t="shared" si="9"/>
        <v>2.0512100031611111</v>
      </c>
      <c r="P13" s="65">
        <f t="shared" si="9"/>
        <v>1.9669137016613396</v>
      </c>
      <c r="Q13" s="65">
        <f t="shared" si="9"/>
        <v>1.9751091754182619</v>
      </c>
      <c r="R13" s="65">
        <f t="shared" si="9"/>
        <v>1.9915001229321063</v>
      </c>
      <c r="S13" s="65">
        <f t="shared" si="9"/>
        <v>1.9470104082516713</v>
      </c>
      <c r="T13" s="65">
        <f t="shared" si="9"/>
        <v>1.6824136840996102</v>
      </c>
      <c r="U13" s="65">
        <f t="shared" si="9"/>
        <v>1.6847552480301593</v>
      </c>
      <c r="V13" s="65">
        <f t="shared" si="9"/>
        <v>1.6496317890719212</v>
      </c>
      <c r="W13" s="65">
        <f t="shared" si="9"/>
        <v>1.7713931134604803</v>
      </c>
      <c r="X13" s="65">
        <f t="shared" si="9"/>
        <v>1.6285577136969782</v>
      </c>
      <c r="Y13" s="65">
        <f t="shared" si="9"/>
        <v>1.6777305562385116</v>
      </c>
      <c r="Z13" s="65">
        <f t="shared" si="9"/>
        <v>8.0210272440963326</v>
      </c>
      <c r="AA13" s="65">
        <f t="shared" si="9"/>
        <v>8.654420287309895</v>
      </c>
      <c r="AB13" s="65">
        <f t="shared" si="9"/>
        <v>7.8980951377424979</v>
      </c>
      <c r="AC13" s="65">
        <f t="shared" si="9"/>
        <v>7.1534778078278478</v>
      </c>
      <c r="AD13" s="65">
        <f t="shared" si="9"/>
        <v>6.4990106892393431</v>
      </c>
      <c r="AE13" s="65">
        <f t="shared" si="9"/>
        <v>5.8667884279910556</v>
      </c>
      <c r="AF13" s="65">
        <f t="shared" si="9"/>
        <v>4.9687986606254313</v>
      </c>
      <c r="AG13" s="65">
        <f t="shared" si="9"/>
        <v>4.5590249727793193</v>
      </c>
      <c r="AH13" s="65">
        <f t="shared" si="9"/>
        <v>3.8389940641354361</v>
      </c>
      <c r="AI13" s="65">
        <f t="shared" si="9"/>
        <v>2.8848067624366314</v>
      </c>
      <c r="AJ13" s="65">
        <f t="shared" si="9"/>
        <v>1.9177408591198062</v>
      </c>
      <c r="AK13" s="65">
        <f t="shared" si="9"/>
        <v>1.3663025534754663</v>
      </c>
      <c r="AL13" s="65">
        <f t="shared" si="9"/>
        <v>0.83242597731024548</v>
      </c>
      <c r="AM13" s="251">
        <f t="shared" si="9"/>
        <v>0.83242597731024548</v>
      </c>
      <c r="AN13" s="252">
        <f t="shared" si="9"/>
        <v>9.600412115251776E-2</v>
      </c>
      <c r="AO13" s="252">
        <f t="shared" si="9"/>
        <v>0.84647536089354081</v>
      </c>
      <c r="AP13" s="252">
        <f t="shared" si="9"/>
        <v>0.85350005268518847</v>
      </c>
      <c r="AQ13" s="252">
        <f t="shared" si="9"/>
        <v>1.8041750084881691</v>
      </c>
      <c r="AR13" s="252">
        <f t="shared" si="9"/>
        <v>50.947748000889796</v>
      </c>
      <c r="AS13" s="253">
        <f t="shared" si="9"/>
        <v>4.6655661316193084</v>
      </c>
      <c r="AT13" s="252">
        <f t="shared" si="9"/>
        <v>4.0977368784611246</v>
      </c>
      <c r="AU13" s="253">
        <f t="shared" si="9"/>
        <v>22.545748305293106</v>
      </c>
      <c r="AV13" s="252">
        <f t="shared" si="9"/>
        <v>1.9013499116059616</v>
      </c>
      <c r="AW13" s="44">
        <f>E13-SUM(F13:AM13)</f>
        <v>-100</v>
      </c>
      <c r="AX13" s="424">
        <f t="shared" si="1"/>
        <v>0</v>
      </c>
      <c r="AY13" s="386">
        <f t="shared" si="2"/>
        <v>20.673667942819009</v>
      </c>
      <c r="AZ13" s="386">
        <f t="shared" si="3"/>
        <v>10.726704365845949</v>
      </c>
      <c r="BA13" s="386">
        <f t="shared" si="4"/>
        <v>19.981735801341717</v>
      </c>
      <c r="BB13" s="386">
        <f t="shared" si="5"/>
        <v>36.945195696205495</v>
      </c>
      <c r="BC13" s="386">
        <f t="shared" si="6"/>
        <v>11.67269619378783</v>
      </c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</row>
    <row r="14" spans="1:988" ht="15.6">
      <c r="A14" s="159">
        <v>5</v>
      </c>
      <c r="B14" s="159"/>
      <c r="C14" s="368" t="s">
        <v>275</v>
      </c>
      <c r="D14" s="254"/>
      <c r="E14" s="255">
        <v>85413</v>
      </c>
      <c r="F14" s="50">
        <v>1308</v>
      </c>
      <c r="G14" s="50">
        <v>1376</v>
      </c>
      <c r="H14" s="50">
        <v>1328</v>
      </c>
      <c r="I14" s="50">
        <v>1179</v>
      </c>
      <c r="J14" s="50">
        <v>1223</v>
      </c>
      <c r="K14" s="50">
        <v>1042</v>
      </c>
      <c r="L14" s="50">
        <v>1703</v>
      </c>
      <c r="M14" s="50">
        <v>1659</v>
      </c>
      <c r="N14" s="50">
        <v>1721</v>
      </c>
      <c r="O14" s="50">
        <v>1752</v>
      </c>
      <c r="P14" s="50">
        <v>1680</v>
      </c>
      <c r="Q14" s="50">
        <v>1687</v>
      </c>
      <c r="R14" s="50">
        <v>1701</v>
      </c>
      <c r="S14" s="50">
        <v>1663</v>
      </c>
      <c r="T14" s="50">
        <v>1437</v>
      </c>
      <c r="U14" s="50">
        <v>1439</v>
      </c>
      <c r="V14" s="50">
        <v>1409</v>
      </c>
      <c r="W14" s="50">
        <v>1513</v>
      </c>
      <c r="X14" s="50">
        <v>1391</v>
      </c>
      <c r="Y14" s="50">
        <v>1433</v>
      </c>
      <c r="Z14" s="50">
        <v>6851</v>
      </c>
      <c r="AA14" s="50">
        <v>7392</v>
      </c>
      <c r="AB14" s="50">
        <v>6746</v>
      </c>
      <c r="AC14" s="50">
        <v>6110</v>
      </c>
      <c r="AD14" s="50">
        <v>5551</v>
      </c>
      <c r="AE14" s="50">
        <v>5011</v>
      </c>
      <c r="AF14" s="50">
        <v>4244</v>
      </c>
      <c r="AG14" s="50">
        <v>3894</v>
      </c>
      <c r="AH14" s="50">
        <v>3279</v>
      </c>
      <c r="AI14" s="50">
        <v>2464</v>
      </c>
      <c r="AJ14" s="50">
        <v>1638</v>
      </c>
      <c r="AK14" s="50">
        <v>1167</v>
      </c>
      <c r="AL14" s="50">
        <v>711</v>
      </c>
      <c r="AM14" s="50">
        <v>711</v>
      </c>
      <c r="AN14" s="50">
        <v>82</v>
      </c>
      <c r="AO14" s="50">
        <v>723</v>
      </c>
      <c r="AP14" s="50">
        <v>729</v>
      </c>
      <c r="AQ14" s="50">
        <v>1541</v>
      </c>
      <c r="AR14" s="50">
        <v>43516</v>
      </c>
      <c r="AS14" s="50">
        <v>3985</v>
      </c>
      <c r="AT14" s="50">
        <v>3500</v>
      </c>
      <c r="AU14" s="50">
        <v>19257</v>
      </c>
      <c r="AV14" s="50">
        <v>1624</v>
      </c>
      <c r="AW14" s="44">
        <v>1955</v>
      </c>
      <c r="AX14" s="384">
        <f t="shared" si="1"/>
        <v>85413</v>
      </c>
      <c r="AY14" s="384">
        <f t="shared" si="2"/>
        <v>17658</v>
      </c>
      <c r="AZ14" s="384">
        <f t="shared" si="3"/>
        <v>9162</v>
      </c>
      <c r="BA14" s="384">
        <f t="shared" si="4"/>
        <v>17067</v>
      </c>
      <c r="BB14" s="384">
        <f t="shared" si="5"/>
        <v>31556</v>
      </c>
      <c r="BC14" s="384">
        <f t="shared" si="6"/>
        <v>9970</v>
      </c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</row>
    <row r="15" spans="1:988" ht="15.6">
      <c r="A15" s="256">
        <v>1</v>
      </c>
      <c r="B15" s="76" t="s">
        <v>276</v>
      </c>
      <c r="C15" s="161" t="s">
        <v>277</v>
      </c>
      <c r="D15" s="323">
        <v>0.41824077183381819</v>
      </c>
      <c r="E15" s="293">
        <f t="shared" ref="E15:E20" si="10">ROUND($E$14*D15,0)</f>
        <v>35723</v>
      </c>
      <c r="F15" s="79">
        <f t="shared" ref="F15" si="11">+ROUND($E$15*F13/100,0)</f>
        <v>547</v>
      </c>
      <c r="G15" s="79">
        <f t="shared" ref="G15:AU15" si="12">+ROUND($E$15*G13/100,0)</f>
        <v>575</v>
      </c>
      <c r="H15" s="79">
        <f t="shared" si="12"/>
        <v>555</v>
      </c>
      <c r="I15" s="79">
        <f t="shared" si="12"/>
        <v>493</v>
      </c>
      <c r="J15" s="79">
        <f t="shared" si="12"/>
        <v>512</v>
      </c>
      <c r="K15" s="79">
        <f t="shared" si="12"/>
        <v>436</v>
      </c>
      <c r="L15" s="79">
        <f t="shared" si="12"/>
        <v>712</v>
      </c>
      <c r="M15" s="79">
        <f t="shared" si="12"/>
        <v>694</v>
      </c>
      <c r="N15" s="79">
        <f t="shared" si="12"/>
        <v>720</v>
      </c>
      <c r="O15" s="79">
        <f t="shared" si="12"/>
        <v>733</v>
      </c>
      <c r="P15" s="79">
        <f t="shared" si="12"/>
        <v>703</v>
      </c>
      <c r="Q15" s="79">
        <f t="shared" si="12"/>
        <v>706</v>
      </c>
      <c r="R15" s="79">
        <f t="shared" si="12"/>
        <v>711</v>
      </c>
      <c r="S15" s="79">
        <f t="shared" si="12"/>
        <v>696</v>
      </c>
      <c r="T15" s="79">
        <f t="shared" si="12"/>
        <v>601</v>
      </c>
      <c r="U15" s="79">
        <f>+ROUND($E$15*U13/100,0)-1</f>
        <v>601</v>
      </c>
      <c r="V15" s="79">
        <f t="shared" si="12"/>
        <v>589</v>
      </c>
      <c r="W15" s="79">
        <f t="shared" si="12"/>
        <v>633</v>
      </c>
      <c r="X15" s="79">
        <f>+ROUND($E$15*X13/100,0)+1</f>
        <v>583</v>
      </c>
      <c r="Y15" s="79">
        <f t="shared" si="12"/>
        <v>599</v>
      </c>
      <c r="Z15" s="79">
        <f t="shared" si="12"/>
        <v>2865</v>
      </c>
      <c r="AA15" s="79">
        <f t="shared" si="12"/>
        <v>3092</v>
      </c>
      <c r="AB15" s="79">
        <f t="shared" si="12"/>
        <v>2821</v>
      </c>
      <c r="AC15" s="79">
        <f t="shared" si="12"/>
        <v>2555</v>
      </c>
      <c r="AD15" s="79">
        <f t="shared" si="12"/>
        <v>2322</v>
      </c>
      <c r="AE15" s="79">
        <f t="shared" si="12"/>
        <v>2096</v>
      </c>
      <c r="AF15" s="79">
        <f>+ROUND($E$15*AF13/100,0)-1</f>
        <v>1774</v>
      </c>
      <c r="AG15" s="79">
        <f t="shared" si="12"/>
        <v>1629</v>
      </c>
      <c r="AH15" s="79">
        <f t="shared" si="12"/>
        <v>1371</v>
      </c>
      <c r="AI15" s="79">
        <f t="shared" si="12"/>
        <v>1031</v>
      </c>
      <c r="AJ15" s="79">
        <f t="shared" si="12"/>
        <v>685</v>
      </c>
      <c r="AK15" s="79">
        <f>+ROUND($E$15*AK13/100,0)+1</f>
        <v>489</v>
      </c>
      <c r="AL15" s="79">
        <f t="shared" si="12"/>
        <v>297</v>
      </c>
      <c r="AM15" s="79">
        <f t="shared" si="12"/>
        <v>297</v>
      </c>
      <c r="AN15" s="79">
        <f t="shared" si="12"/>
        <v>34</v>
      </c>
      <c r="AO15" s="79">
        <f t="shared" si="12"/>
        <v>302</v>
      </c>
      <c r="AP15" s="79">
        <f>+ROUND($E$15*AP13/100,0)-1</f>
        <v>304</v>
      </c>
      <c r="AQ15" s="79">
        <f t="shared" si="12"/>
        <v>645</v>
      </c>
      <c r="AR15" s="79">
        <f>+ROUND($E$15*AR13/100,0)+1</f>
        <v>18201</v>
      </c>
      <c r="AS15" s="79">
        <f>+ROUND($E$15*AS13/100,0)-1</f>
        <v>1666</v>
      </c>
      <c r="AT15" s="79">
        <f t="shared" si="12"/>
        <v>1464</v>
      </c>
      <c r="AU15" s="79">
        <f t="shared" si="12"/>
        <v>8054</v>
      </c>
      <c r="AV15" s="79">
        <f>+ROUND($E$15*AV13/100,0)+1</f>
        <v>680</v>
      </c>
      <c r="AW15" s="44">
        <f t="shared" ref="AW15:AW24" si="13">E15-SUM(F15:AM15)</f>
        <v>0</v>
      </c>
      <c r="AX15" s="387">
        <f t="shared" si="1"/>
        <v>35723</v>
      </c>
      <c r="AY15" s="387">
        <f t="shared" si="2"/>
        <v>7386</v>
      </c>
      <c r="AZ15" s="387">
        <f t="shared" si="3"/>
        <v>3831</v>
      </c>
      <c r="BA15" s="387">
        <f t="shared" si="4"/>
        <v>7139</v>
      </c>
      <c r="BB15" s="387">
        <f t="shared" si="5"/>
        <v>13197</v>
      </c>
      <c r="BC15" s="387">
        <f t="shared" si="6"/>
        <v>4170</v>
      </c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</row>
    <row r="16" spans="1:988" ht="15.6">
      <c r="A16" s="256">
        <f>1+A15</f>
        <v>2</v>
      </c>
      <c r="B16" s="76" t="s">
        <v>278</v>
      </c>
      <c r="C16" s="161" t="s">
        <v>279</v>
      </c>
      <c r="D16" s="323">
        <v>0.34432075917655941</v>
      </c>
      <c r="E16" s="293">
        <f t="shared" si="10"/>
        <v>29409</v>
      </c>
      <c r="F16" s="79">
        <f>+ROUND($E$16*F13/100,0)</f>
        <v>450</v>
      </c>
      <c r="G16" s="79">
        <f t="shared" ref="G16:AV16" si="14">+ROUND($E$16*G13/100,0)</f>
        <v>474</v>
      </c>
      <c r="H16" s="79">
        <f t="shared" si="14"/>
        <v>457</v>
      </c>
      <c r="I16" s="79">
        <f t="shared" si="14"/>
        <v>406</v>
      </c>
      <c r="J16" s="79">
        <f t="shared" si="14"/>
        <v>421</v>
      </c>
      <c r="K16" s="79">
        <f t="shared" si="14"/>
        <v>359</v>
      </c>
      <c r="L16" s="79">
        <f t="shared" si="14"/>
        <v>586</v>
      </c>
      <c r="M16" s="79">
        <f t="shared" si="14"/>
        <v>571</v>
      </c>
      <c r="N16" s="79">
        <f t="shared" si="14"/>
        <v>593</v>
      </c>
      <c r="O16" s="79">
        <f t="shared" si="14"/>
        <v>603</v>
      </c>
      <c r="P16" s="79">
        <f t="shared" si="14"/>
        <v>578</v>
      </c>
      <c r="Q16" s="79">
        <f t="shared" si="14"/>
        <v>581</v>
      </c>
      <c r="R16" s="79">
        <f t="shared" si="14"/>
        <v>586</v>
      </c>
      <c r="S16" s="79">
        <f t="shared" si="14"/>
        <v>573</v>
      </c>
      <c r="T16" s="79">
        <f t="shared" si="14"/>
        <v>495</v>
      </c>
      <c r="U16" s="79">
        <f t="shared" si="14"/>
        <v>495</v>
      </c>
      <c r="V16" s="79">
        <f t="shared" si="14"/>
        <v>485</v>
      </c>
      <c r="W16" s="79">
        <f t="shared" si="14"/>
        <v>521</v>
      </c>
      <c r="X16" s="79">
        <f t="shared" si="14"/>
        <v>479</v>
      </c>
      <c r="Y16" s="79">
        <f t="shared" si="14"/>
        <v>493</v>
      </c>
      <c r="Z16" s="79">
        <f t="shared" si="14"/>
        <v>2359</v>
      </c>
      <c r="AA16" s="79">
        <f>+ROUND($E$16*AA13/100,0)+1</f>
        <v>2546</v>
      </c>
      <c r="AB16" s="79">
        <f t="shared" si="14"/>
        <v>2323</v>
      </c>
      <c r="AC16" s="79">
        <f t="shared" si="14"/>
        <v>2104</v>
      </c>
      <c r="AD16" s="79">
        <f t="shared" si="14"/>
        <v>1911</v>
      </c>
      <c r="AE16" s="79">
        <f t="shared" si="14"/>
        <v>1725</v>
      </c>
      <c r="AF16" s="79">
        <f t="shared" si="14"/>
        <v>1461</v>
      </c>
      <c r="AG16" s="79">
        <f t="shared" si="14"/>
        <v>1341</v>
      </c>
      <c r="AH16" s="79">
        <f t="shared" si="14"/>
        <v>1129</v>
      </c>
      <c r="AI16" s="79">
        <f t="shared" si="14"/>
        <v>848</v>
      </c>
      <c r="AJ16" s="79">
        <f t="shared" si="14"/>
        <v>564</v>
      </c>
      <c r="AK16" s="79">
        <f t="shared" si="14"/>
        <v>402</v>
      </c>
      <c r="AL16" s="79">
        <f t="shared" si="14"/>
        <v>245</v>
      </c>
      <c r="AM16" s="79">
        <f t="shared" si="14"/>
        <v>245</v>
      </c>
      <c r="AN16" s="79">
        <f t="shared" si="14"/>
        <v>28</v>
      </c>
      <c r="AO16" s="79">
        <f t="shared" si="14"/>
        <v>249</v>
      </c>
      <c r="AP16" s="79">
        <f t="shared" si="14"/>
        <v>251</v>
      </c>
      <c r="AQ16" s="79">
        <f t="shared" si="14"/>
        <v>531</v>
      </c>
      <c r="AR16" s="79">
        <f t="shared" si="14"/>
        <v>14983</v>
      </c>
      <c r="AS16" s="79">
        <f t="shared" si="14"/>
        <v>1372</v>
      </c>
      <c r="AT16" s="79">
        <f t="shared" si="14"/>
        <v>1205</v>
      </c>
      <c r="AU16" s="79">
        <f t="shared" si="14"/>
        <v>6630</v>
      </c>
      <c r="AV16" s="79">
        <f t="shared" si="14"/>
        <v>559</v>
      </c>
      <c r="AW16" s="44">
        <f t="shared" si="13"/>
        <v>0</v>
      </c>
      <c r="AX16" s="387">
        <f t="shared" si="1"/>
        <v>29409</v>
      </c>
      <c r="AY16" s="387">
        <f t="shared" si="2"/>
        <v>6079</v>
      </c>
      <c r="AZ16" s="387">
        <f t="shared" si="3"/>
        <v>3155</v>
      </c>
      <c r="BA16" s="387">
        <f t="shared" si="4"/>
        <v>5877</v>
      </c>
      <c r="BB16" s="387">
        <f t="shared" si="5"/>
        <v>10865</v>
      </c>
      <c r="BC16" s="387">
        <f t="shared" si="6"/>
        <v>3433</v>
      </c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</row>
    <row r="17" spans="1:988" ht="15.6">
      <c r="A17" s="256">
        <f>1+A16</f>
        <v>3</v>
      </c>
      <c r="B17" s="76" t="s">
        <v>280</v>
      </c>
      <c r="C17" s="161" t="s">
        <v>281</v>
      </c>
      <c r="D17" s="323">
        <v>3.8069153126862737E-2</v>
      </c>
      <c r="E17" s="293">
        <f t="shared" si="10"/>
        <v>3252</v>
      </c>
      <c r="F17" s="79">
        <f>+ROUND($E$17*F13/100,0)</f>
        <v>50</v>
      </c>
      <c r="G17" s="79">
        <f t="shared" ref="G17:AV17" si="15">+ROUND($E$17*G13/100,0)</f>
        <v>52</v>
      </c>
      <c r="H17" s="79">
        <f t="shared" si="15"/>
        <v>51</v>
      </c>
      <c r="I17" s="79">
        <f>+ROUND($E$17*I13/100,0)-1</f>
        <v>44</v>
      </c>
      <c r="J17" s="79">
        <f>+ROUND($E$17*J13/100,0)-1</f>
        <v>46</v>
      </c>
      <c r="K17" s="79">
        <f>+ROUND($E$17*K13/100,0)-1</f>
        <v>39</v>
      </c>
      <c r="L17" s="79">
        <f t="shared" si="15"/>
        <v>65</v>
      </c>
      <c r="M17" s="79">
        <f t="shared" si="15"/>
        <v>63</v>
      </c>
      <c r="N17" s="79">
        <f t="shared" si="15"/>
        <v>66</v>
      </c>
      <c r="O17" s="79">
        <f t="shared" si="15"/>
        <v>67</v>
      </c>
      <c r="P17" s="79">
        <f t="shared" si="15"/>
        <v>64</v>
      </c>
      <c r="Q17" s="79">
        <f t="shared" si="15"/>
        <v>64</v>
      </c>
      <c r="R17" s="79">
        <f t="shared" si="15"/>
        <v>65</v>
      </c>
      <c r="S17" s="79">
        <f t="shared" si="15"/>
        <v>63</v>
      </c>
      <c r="T17" s="79">
        <f t="shared" si="15"/>
        <v>55</v>
      </c>
      <c r="U17" s="79">
        <f t="shared" si="15"/>
        <v>55</v>
      </c>
      <c r="V17" s="79">
        <f t="shared" si="15"/>
        <v>54</v>
      </c>
      <c r="W17" s="79">
        <f t="shared" si="15"/>
        <v>58</v>
      </c>
      <c r="X17" s="79">
        <f t="shared" si="15"/>
        <v>53</v>
      </c>
      <c r="Y17" s="79">
        <f t="shared" si="15"/>
        <v>55</v>
      </c>
      <c r="Z17" s="79">
        <f t="shared" si="15"/>
        <v>261</v>
      </c>
      <c r="AA17" s="79">
        <f t="shared" si="15"/>
        <v>281</v>
      </c>
      <c r="AB17" s="79">
        <f t="shared" si="15"/>
        <v>257</v>
      </c>
      <c r="AC17" s="79">
        <f t="shared" si="15"/>
        <v>233</v>
      </c>
      <c r="AD17" s="79">
        <f t="shared" si="15"/>
        <v>211</v>
      </c>
      <c r="AE17" s="79">
        <f t="shared" si="15"/>
        <v>191</v>
      </c>
      <c r="AF17" s="79">
        <f t="shared" si="15"/>
        <v>162</v>
      </c>
      <c r="AG17" s="79">
        <f t="shared" si="15"/>
        <v>148</v>
      </c>
      <c r="AH17" s="79">
        <f t="shared" si="15"/>
        <v>125</v>
      </c>
      <c r="AI17" s="79">
        <f t="shared" si="15"/>
        <v>94</v>
      </c>
      <c r="AJ17" s="79">
        <f t="shared" si="15"/>
        <v>62</v>
      </c>
      <c r="AK17" s="79">
        <f t="shared" si="15"/>
        <v>44</v>
      </c>
      <c r="AL17" s="79">
        <f t="shared" si="15"/>
        <v>27</v>
      </c>
      <c r="AM17" s="79">
        <f t="shared" si="15"/>
        <v>27</v>
      </c>
      <c r="AN17" s="79">
        <f t="shared" si="15"/>
        <v>3</v>
      </c>
      <c r="AO17" s="79">
        <f t="shared" si="15"/>
        <v>28</v>
      </c>
      <c r="AP17" s="79">
        <f t="shared" si="15"/>
        <v>28</v>
      </c>
      <c r="AQ17" s="79">
        <f t="shared" si="15"/>
        <v>59</v>
      </c>
      <c r="AR17" s="79">
        <f t="shared" si="15"/>
        <v>1657</v>
      </c>
      <c r="AS17" s="79">
        <f t="shared" si="15"/>
        <v>152</v>
      </c>
      <c r="AT17" s="79">
        <f t="shared" si="15"/>
        <v>133</v>
      </c>
      <c r="AU17" s="79">
        <f t="shared" si="15"/>
        <v>733</v>
      </c>
      <c r="AV17" s="79">
        <f t="shared" si="15"/>
        <v>62</v>
      </c>
      <c r="AW17" s="44">
        <f t="shared" si="13"/>
        <v>0</v>
      </c>
      <c r="AX17" s="387">
        <f t="shared" si="1"/>
        <v>3252</v>
      </c>
      <c r="AY17" s="387">
        <f t="shared" si="2"/>
        <v>671</v>
      </c>
      <c r="AZ17" s="387">
        <f t="shared" si="3"/>
        <v>350</v>
      </c>
      <c r="BA17" s="387">
        <f t="shared" si="4"/>
        <v>650</v>
      </c>
      <c r="BB17" s="387">
        <f t="shared" si="5"/>
        <v>1202</v>
      </c>
      <c r="BC17" s="387">
        <f t="shared" si="6"/>
        <v>379</v>
      </c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</row>
    <row r="18" spans="1:988" ht="15.6">
      <c r="A18" s="256">
        <f>1+A17</f>
        <v>4</v>
      </c>
      <c r="B18" s="76" t="s">
        <v>282</v>
      </c>
      <c r="C18" s="161" t="s">
        <v>283</v>
      </c>
      <c r="D18" s="323">
        <v>3.2500311910732889E-2</v>
      </c>
      <c r="E18" s="293">
        <f t="shared" si="10"/>
        <v>2776</v>
      </c>
      <c r="F18" s="79">
        <f>+ROUND($E$18*F13/100,0)</f>
        <v>43</v>
      </c>
      <c r="G18" s="79">
        <f t="shared" ref="G18:AV18" si="16">+ROUND($E$18*G13/100,0)</f>
        <v>45</v>
      </c>
      <c r="H18" s="79">
        <f t="shared" si="16"/>
        <v>43</v>
      </c>
      <c r="I18" s="79">
        <f t="shared" si="16"/>
        <v>38</v>
      </c>
      <c r="J18" s="79">
        <f t="shared" si="16"/>
        <v>40</v>
      </c>
      <c r="K18" s="79">
        <f t="shared" si="16"/>
        <v>34</v>
      </c>
      <c r="L18" s="79">
        <f t="shared" si="16"/>
        <v>55</v>
      </c>
      <c r="M18" s="79">
        <f t="shared" si="16"/>
        <v>54</v>
      </c>
      <c r="N18" s="79">
        <f>+ROUND($E$18*N13/100,0)-2</f>
        <v>54</v>
      </c>
      <c r="O18" s="79">
        <f t="shared" si="16"/>
        <v>57</v>
      </c>
      <c r="P18" s="79">
        <f t="shared" si="16"/>
        <v>55</v>
      </c>
      <c r="Q18" s="79">
        <f t="shared" si="16"/>
        <v>55</v>
      </c>
      <c r="R18" s="79">
        <f t="shared" si="16"/>
        <v>55</v>
      </c>
      <c r="S18" s="79">
        <f t="shared" si="16"/>
        <v>54</v>
      </c>
      <c r="T18" s="79">
        <f t="shared" si="16"/>
        <v>47</v>
      </c>
      <c r="U18" s="79">
        <f t="shared" si="16"/>
        <v>47</v>
      </c>
      <c r="V18" s="79">
        <f t="shared" si="16"/>
        <v>46</v>
      </c>
      <c r="W18" s="79">
        <f t="shared" si="16"/>
        <v>49</v>
      </c>
      <c r="X18" s="79">
        <f t="shared" si="16"/>
        <v>45</v>
      </c>
      <c r="Y18" s="79">
        <f t="shared" si="16"/>
        <v>47</v>
      </c>
      <c r="Z18" s="79">
        <f t="shared" si="16"/>
        <v>223</v>
      </c>
      <c r="AA18" s="79">
        <f t="shared" si="16"/>
        <v>240</v>
      </c>
      <c r="AB18" s="79">
        <f t="shared" si="16"/>
        <v>219</v>
      </c>
      <c r="AC18" s="79">
        <f t="shared" si="16"/>
        <v>199</v>
      </c>
      <c r="AD18" s="79">
        <f t="shared" si="16"/>
        <v>180</v>
      </c>
      <c r="AE18" s="79">
        <f t="shared" si="16"/>
        <v>163</v>
      </c>
      <c r="AF18" s="79">
        <f t="shared" si="16"/>
        <v>138</v>
      </c>
      <c r="AG18" s="79">
        <f t="shared" si="16"/>
        <v>127</v>
      </c>
      <c r="AH18" s="79">
        <f t="shared" si="16"/>
        <v>107</v>
      </c>
      <c r="AI18" s="79">
        <f t="shared" si="16"/>
        <v>80</v>
      </c>
      <c r="AJ18" s="79">
        <f t="shared" si="16"/>
        <v>53</v>
      </c>
      <c r="AK18" s="79">
        <f t="shared" si="16"/>
        <v>38</v>
      </c>
      <c r="AL18" s="79">
        <f t="shared" si="16"/>
        <v>23</v>
      </c>
      <c r="AM18" s="79">
        <f t="shared" si="16"/>
        <v>23</v>
      </c>
      <c r="AN18" s="79">
        <f t="shared" si="16"/>
        <v>3</v>
      </c>
      <c r="AO18" s="79">
        <f t="shared" si="16"/>
        <v>23</v>
      </c>
      <c r="AP18" s="79">
        <f t="shared" si="16"/>
        <v>24</v>
      </c>
      <c r="AQ18" s="79">
        <f t="shared" si="16"/>
        <v>50</v>
      </c>
      <c r="AR18" s="79">
        <f t="shared" si="16"/>
        <v>1414</v>
      </c>
      <c r="AS18" s="79">
        <f t="shared" si="16"/>
        <v>130</v>
      </c>
      <c r="AT18" s="79">
        <f t="shared" si="16"/>
        <v>114</v>
      </c>
      <c r="AU18" s="79">
        <f t="shared" si="16"/>
        <v>626</v>
      </c>
      <c r="AV18" s="79">
        <f t="shared" si="16"/>
        <v>53</v>
      </c>
      <c r="AW18" s="44">
        <f t="shared" si="13"/>
        <v>0</v>
      </c>
      <c r="AX18" s="387">
        <f t="shared" si="1"/>
        <v>2776</v>
      </c>
      <c r="AY18" s="387">
        <f t="shared" si="2"/>
        <v>573</v>
      </c>
      <c r="AZ18" s="387">
        <f t="shared" si="3"/>
        <v>298</v>
      </c>
      <c r="BA18" s="387">
        <f t="shared" si="4"/>
        <v>555</v>
      </c>
      <c r="BB18" s="387">
        <f t="shared" si="5"/>
        <v>1026</v>
      </c>
      <c r="BC18" s="387">
        <f t="shared" si="6"/>
        <v>324</v>
      </c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</row>
    <row r="19" spans="1:988" ht="15.6">
      <c r="A19" s="256">
        <v>5</v>
      </c>
      <c r="B19" s="430" t="s">
        <v>468</v>
      </c>
      <c r="C19" s="455" t="s">
        <v>470</v>
      </c>
      <c r="D19" s="323">
        <v>1.3171297109339328E-2</v>
      </c>
      <c r="E19" s="293">
        <f>ROUND($E$14*D19,0)</f>
        <v>1125</v>
      </c>
      <c r="F19" s="79">
        <f>+ROUND($E$19*F13/100,0)</f>
        <v>17</v>
      </c>
      <c r="G19" s="79">
        <f t="shared" ref="G19:AV19" si="17">+ROUND($E$19*G13/100,0)</f>
        <v>18</v>
      </c>
      <c r="H19" s="79">
        <f t="shared" si="17"/>
        <v>17</v>
      </c>
      <c r="I19" s="79">
        <f t="shared" si="17"/>
        <v>16</v>
      </c>
      <c r="J19" s="79">
        <f t="shared" si="17"/>
        <v>16</v>
      </c>
      <c r="K19" s="79">
        <f t="shared" si="17"/>
        <v>14</v>
      </c>
      <c r="L19" s="79">
        <f t="shared" si="17"/>
        <v>22</v>
      </c>
      <c r="M19" s="79">
        <f t="shared" si="17"/>
        <v>22</v>
      </c>
      <c r="N19" s="79">
        <f t="shared" si="17"/>
        <v>23</v>
      </c>
      <c r="O19" s="79">
        <f t="shared" si="17"/>
        <v>23</v>
      </c>
      <c r="P19" s="79">
        <f t="shared" si="17"/>
        <v>22</v>
      </c>
      <c r="Q19" s="79">
        <f t="shared" si="17"/>
        <v>22</v>
      </c>
      <c r="R19" s="79">
        <f t="shared" si="17"/>
        <v>22</v>
      </c>
      <c r="S19" s="79">
        <f t="shared" si="17"/>
        <v>22</v>
      </c>
      <c r="T19" s="79">
        <f t="shared" si="17"/>
        <v>19</v>
      </c>
      <c r="U19" s="79">
        <f t="shared" si="17"/>
        <v>19</v>
      </c>
      <c r="V19" s="79">
        <f t="shared" si="17"/>
        <v>19</v>
      </c>
      <c r="W19" s="79">
        <f t="shared" si="17"/>
        <v>20</v>
      </c>
      <c r="X19" s="79">
        <f t="shared" si="17"/>
        <v>18</v>
      </c>
      <c r="Y19" s="79">
        <f t="shared" si="17"/>
        <v>19</v>
      </c>
      <c r="Z19" s="79">
        <f t="shared" si="17"/>
        <v>90</v>
      </c>
      <c r="AA19" s="79">
        <f t="shared" si="17"/>
        <v>97</v>
      </c>
      <c r="AB19" s="79">
        <f>+ROUND($E$19*AB13/100,0)+1</f>
        <v>90</v>
      </c>
      <c r="AC19" s="79">
        <f t="shared" si="17"/>
        <v>80</v>
      </c>
      <c r="AD19" s="79">
        <f>+ROUND($E$19*AD13/100,0)+1</f>
        <v>74</v>
      </c>
      <c r="AE19" s="79">
        <f t="shared" si="17"/>
        <v>66</v>
      </c>
      <c r="AF19" s="79">
        <f t="shared" si="17"/>
        <v>56</v>
      </c>
      <c r="AG19" s="79">
        <f t="shared" si="17"/>
        <v>51</v>
      </c>
      <c r="AH19" s="79">
        <f t="shared" si="17"/>
        <v>43</v>
      </c>
      <c r="AI19" s="79">
        <f t="shared" si="17"/>
        <v>32</v>
      </c>
      <c r="AJ19" s="79">
        <f t="shared" si="17"/>
        <v>22</v>
      </c>
      <c r="AK19" s="79">
        <f t="shared" si="17"/>
        <v>15</v>
      </c>
      <c r="AL19" s="79">
        <f>+ROUND($E$19*AL13/100,0)+1</f>
        <v>10</v>
      </c>
      <c r="AM19" s="79">
        <f t="shared" si="17"/>
        <v>9</v>
      </c>
      <c r="AN19" s="79">
        <f t="shared" si="17"/>
        <v>1</v>
      </c>
      <c r="AO19" s="79">
        <f t="shared" si="17"/>
        <v>10</v>
      </c>
      <c r="AP19" s="79">
        <f t="shared" si="17"/>
        <v>10</v>
      </c>
      <c r="AQ19" s="79">
        <f t="shared" si="17"/>
        <v>20</v>
      </c>
      <c r="AR19" s="79">
        <f t="shared" si="17"/>
        <v>573</v>
      </c>
      <c r="AS19" s="79">
        <f t="shared" si="17"/>
        <v>52</v>
      </c>
      <c r="AT19" s="79">
        <f t="shared" si="17"/>
        <v>46</v>
      </c>
      <c r="AU19" s="79">
        <f t="shared" si="17"/>
        <v>254</v>
      </c>
      <c r="AV19" s="79">
        <f t="shared" si="17"/>
        <v>21</v>
      </c>
      <c r="AW19" s="456">
        <f t="shared" si="13"/>
        <v>0</v>
      </c>
      <c r="AX19" s="387">
        <f t="shared" ref="AX19" si="18">E19</f>
        <v>1125</v>
      </c>
      <c r="AY19" s="387">
        <f t="shared" ref="AY19" si="19">SUM(F19:Q19)</f>
        <v>232</v>
      </c>
      <c r="AZ19" s="387">
        <f t="shared" ref="AZ19" si="20">SUM(R19:W19)</f>
        <v>121</v>
      </c>
      <c r="BA19" s="387">
        <f t="shared" ref="BA19" si="21">SUM(X19:AA19)</f>
        <v>224</v>
      </c>
      <c r="BB19" s="387">
        <f t="shared" ref="BB19" si="22">SUM(AB19:AG19)</f>
        <v>417</v>
      </c>
      <c r="BC19" s="387">
        <f t="shared" ref="BC19" si="23">SUM(AH19:AM19)</f>
        <v>131</v>
      </c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</row>
    <row r="20" spans="1:988" ht="15.6">
      <c r="A20" s="244"/>
      <c r="B20" s="244"/>
      <c r="C20" s="161" t="s">
        <v>67</v>
      </c>
      <c r="D20" s="323">
        <v>0.10737927440396428</v>
      </c>
      <c r="E20" s="293">
        <f t="shared" si="10"/>
        <v>9172</v>
      </c>
      <c r="F20" s="79">
        <f>+ROUND($E$20*F13/100,0)</f>
        <v>140</v>
      </c>
      <c r="G20" s="79">
        <f t="shared" ref="G20:AV20" si="24">+ROUND($E$20*G13/100,0)</f>
        <v>148</v>
      </c>
      <c r="H20" s="79">
        <f t="shared" si="24"/>
        <v>143</v>
      </c>
      <c r="I20" s="79">
        <f t="shared" si="24"/>
        <v>127</v>
      </c>
      <c r="J20" s="79">
        <f t="shared" si="24"/>
        <v>131</v>
      </c>
      <c r="K20" s="79">
        <f t="shared" si="24"/>
        <v>112</v>
      </c>
      <c r="L20" s="79">
        <f t="shared" si="24"/>
        <v>183</v>
      </c>
      <c r="M20" s="79">
        <f t="shared" si="24"/>
        <v>178</v>
      </c>
      <c r="N20" s="79">
        <f t="shared" si="24"/>
        <v>185</v>
      </c>
      <c r="O20" s="79">
        <f t="shared" si="24"/>
        <v>188</v>
      </c>
      <c r="P20" s="79">
        <f t="shared" si="24"/>
        <v>180</v>
      </c>
      <c r="Q20" s="79">
        <f t="shared" si="24"/>
        <v>181</v>
      </c>
      <c r="R20" s="79">
        <f t="shared" si="24"/>
        <v>183</v>
      </c>
      <c r="S20" s="79">
        <f t="shared" si="24"/>
        <v>179</v>
      </c>
      <c r="T20" s="79">
        <f t="shared" si="24"/>
        <v>154</v>
      </c>
      <c r="U20" s="79">
        <f t="shared" si="24"/>
        <v>155</v>
      </c>
      <c r="V20" s="79">
        <f t="shared" si="24"/>
        <v>151</v>
      </c>
      <c r="W20" s="79">
        <f t="shared" si="24"/>
        <v>162</v>
      </c>
      <c r="X20" s="79">
        <f t="shared" si="24"/>
        <v>149</v>
      </c>
      <c r="Y20" s="79">
        <f t="shared" si="24"/>
        <v>154</v>
      </c>
      <c r="Z20" s="79">
        <f t="shared" si="24"/>
        <v>736</v>
      </c>
      <c r="AA20" s="79">
        <f t="shared" si="24"/>
        <v>794</v>
      </c>
      <c r="AB20" s="79">
        <f t="shared" si="24"/>
        <v>724</v>
      </c>
      <c r="AC20" s="79">
        <f t="shared" si="24"/>
        <v>656</v>
      </c>
      <c r="AD20" s="79">
        <f t="shared" si="24"/>
        <v>596</v>
      </c>
      <c r="AE20" s="79">
        <f t="shared" si="24"/>
        <v>538</v>
      </c>
      <c r="AF20" s="79">
        <f t="shared" si="24"/>
        <v>456</v>
      </c>
      <c r="AG20" s="79">
        <f t="shared" si="24"/>
        <v>418</v>
      </c>
      <c r="AH20" s="79">
        <f t="shared" si="24"/>
        <v>352</v>
      </c>
      <c r="AI20" s="79">
        <f t="shared" si="24"/>
        <v>265</v>
      </c>
      <c r="AJ20" s="79">
        <f t="shared" si="24"/>
        <v>176</v>
      </c>
      <c r="AK20" s="79">
        <f t="shared" si="24"/>
        <v>125</v>
      </c>
      <c r="AL20" s="79">
        <f t="shared" si="24"/>
        <v>76</v>
      </c>
      <c r="AM20" s="79">
        <f>+ROUND($E$20*AM13/100,0)+1</f>
        <v>77</v>
      </c>
      <c r="AN20" s="79">
        <f t="shared" si="24"/>
        <v>9</v>
      </c>
      <c r="AO20" s="79">
        <f t="shared" si="24"/>
        <v>78</v>
      </c>
      <c r="AP20" s="79">
        <f t="shared" si="24"/>
        <v>78</v>
      </c>
      <c r="AQ20" s="79">
        <f t="shared" si="24"/>
        <v>165</v>
      </c>
      <c r="AR20" s="79">
        <f t="shared" si="24"/>
        <v>4673</v>
      </c>
      <c r="AS20" s="79">
        <f t="shared" si="24"/>
        <v>428</v>
      </c>
      <c r="AT20" s="79">
        <f t="shared" si="24"/>
        <v>376</v>
      </c>
      <c r="AU20" s="79">
        <f t="shared" si="24"/>
        <v>2068</v>
      </c>
      <c r="AV20" s="79">
        <f t="shared" si="24"/>
        <v>174</v>
      </c>
      <c r="AW20" s="44">
        <f t="shared" si="13"/>
        <v>0</v>
      </c>
      <c r="AX20" s="387">
        <f t="shared" ref="AX20:AX51" si="25">E20</f>
        <v>9172</v>
      </c>
      <c r="AY20" s="387">
        <f t="shared" ref="AY20:AY51" si="26">SUM(F20:Q20)</f>
        <v>1896</v>
      </c>
      <c r="AZ20" s="387">
        <f t="shared" ref="AZ20:AZ51" si="27">SUM(R20:W20)</f>
        <v>984</v>
      </c>
      <c r="BA20" s="387">
        <f t="shared" ref="BA20:BA51" si="28">SUM(X20:AA20)</f>
        <v>1833</v>
      </c>
      <c r="BB20" s="387">
        <f t="shared" ref="BB20:BB51" si="29">SUM(AB20:AG20)</f>
        <v>3388</v>
      </c>
      <c r="BC20" s="387">
        <f t="shared" ref="BC20:BC51" si="30">SUM(AH20:AM20)</f>
        <v>1071</v>
      </c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</row>
    <row r="21" spans="1:988" ht="15.6">
      <c r="A21" s="244"/>
      <c r="B21" s="244"/>
      <c r="C21" s="161" t="s">
        <v>284</v>
      </c>
      <c r="D21" s="323">
        <v>4.6318432438723127E-2</v>
      </c>
      <c r="E21" s="293">
        <f>ROUND($E$14*D21,0)</f>
        <v>3956</v>
      </c>
      <c r="F21" s="79">
        <f t="shared" ref="F21" si="31">+ROUND($E$21*F13/100,0)</f>
        <v>61</v>
      </c>
      <c r="G21" s="79">
        <f t="shared" ref="G21:AV21" si="32">+ROUND($E$21*G13/100,0)</f>
        <v>64</v>
      </c>
      <c r="H21" s="79">
        <f t="shared" si="32"/>
        <v>62</v>
      </c>
      <c r="I21" s="79">
        <f t="shared" si="32"/>
        <v>55</v>
      </c>
      <c r="J21" s="79">
        <f t="shared" si="32"/>
        <v>57</v>
      </c>
      <c r="K21" s="79">
        <f t="shared" si="32"/>
        <v>48</v>
      </c>
      <c r="L21" s="79">
        <f>+ROUND($E$21*L13/100,0)+1</f>
        <v>80</v>
      </c>
      <c r="M21" s="79">
        <f t="shared" si="32"/>
        <v>77</v>
      </c>
      <c r="N21" s="79">
        <f t="shared" si="32"/>
        <v>80</v>
      </c>
      <c r="O21" s="79">
        <f t="shared" si="32"/>
        <v>81</v>
      </c>
      <c r="P21" s="79">
        <f t="shared" si="32"/>
        <v>78</v>
      </c>
      <c r="Q21" s="79">
        <f t="shared" si="32"/>
        <v>78</v>
      </c>
      <c r="R21" s="79">
        <f t="shared" si="32"/>
        <v>79</v>
      </c>
      <c r="S21" s="79">
        <f>+ROUND($E$21*S13/100,0)-1</f>
        <v>76</v>
      </c>
      <c r="T21" s="79">
        <f>+ROUND($E$21*T13/100,0)-1</f>
        <v>66</v>
      </c>
      <c r="U21" s="79">
        <f t="shared" si="32"/>
        <v>67</v>
      </c>
      <c r="V21" s="79">
        <f t="shared" si="32"/>
        <v>65</v>
      </c>
      <c r="W21" s="79">
        <f t="shared" si="32"/>
        <v>70</v>
      </c>
      <c r="X21" s="79">
        <f t="shared" si="32"/>
        <v>64</v>
      </c>
      <c r="Y21" s="79">
        <f t="shared" si="32"/>
        <v>66</v>
      </c>
      <c r="Z21" s="79">
        <f t="shared" si="32"/>
        <v>317</v>
      </c>
      <c r="AA21" s="79">
        <f t="shared" si="32"/>
        <v>342</v>
      </c>
      <c r="AB21" s="79">
        <f t="shared" si="32"/>
        <v>312</v>
      </c>
      <c r="AC21" s="79">
        <f t="shared" si="32"/>
        <v>283</v>
      </c>
      <c r="AD21" s="79">
        <f t="shared" si="32"/>
        <v>257</v>
      </c>
      <c r="AE21" s="79">
        <f t="shared" si="32"/>
        <v>232</v>
      </c>
      <c r="AF21" s="79">
        <f t="shared" si="32"/>
        <v>197</v>
      </c>
      <c r="AG21" s="79">
        <f t="shared" si="32"/>
        <v>180</v>
      </c>
      <c r="AH21" s="79">
        <f t="shared" si="32"/>
        <v>152</v>
      </c>
      <c r="AI21" s="79">
        <f t="shared" si="32"/>
        <v>114</v>
      </c>
      <c r="AJ21" s="79">
        <f t="shared" si="32"/>
        <v>76</v>
      </c>
      <c r="AK21" s="79">
        <f t="shared" si="32"/>
        <v>54</v>
      </c>
      <c r="AL21" s="79">
        <f t="shared" si="32"/>
        <v>33</v>
      </c>
      <c r="AM21" s="79">
        <f t="shared" si="32"/>
        <v>33</v>
      </c>
      <c r="AN21" s="79">
        <f t="shared" si="32"/>
        <v>4</v>
      </c>
      <c r="AO21" s="79">
        <f t="shared" si="32"/>
        <v>33</v>
      </c>
      <c r="AP21" s="79">
        <f t="shared" si="32"/>
        <v>34</v>
      </c>
      <c r="AQ21" s="79">
        <f t="shared" si="32"/>
        <v>71</v>
      </c>
      <c r="AR21" s="79">
        <f t="shared" si="32"/>
        <v>2015</v>
      </c>
      <c r="AS21" s="79">
        <f t="shared" si="32"/>
        <v>185</v>
      </c>
      <c r="AT21" s="79">
        <f t="shared" si="32"/>
        <v>162</v>
      </c>
      <c r="AU21" s="79">
        <f t="shared" si="32"/>
        <v>892</v>
      </c>
      <c r="AV21" s="79">
        <f t="shared" si="32"/>
        <v>75</v>
      </c>
      <c r="AW21" s="44">
        <f t="shared" si="13"/>
        <v>0</v>
      </c>
      <c r="AX21" s="387">
        <f t="shared" si="25"/>
        <v>3956</v>
      </c>
      <c r="AY21" s="387">
        <f t="shared" si="26"/>
        <v>821</v>
      </c>
      <c r="AZ21" s="387">
        <f t="shared" si="27"/>
        <v>423</v>
      </c>
      <c r="BA21" s="387">
        <f t="shared" si="28"/>
        <v>789</v>
      </c>
      <c r="BB21" s="387">
        <f t="shared" si="29"/>
        <v>1461</v>
      </c>
      <c r="BC21" s="387">
        <f t="shared" si="30"/>
        <v>462</v>
      </c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</row>
    <row r="22" spans="1:988" ht="15.6" hidden="1">
      <c r="A22" s="244"/>
      <c r="B22" s="244"/>
      <c r="C22" s="257"/>
      <c r="D22" s="324">
        <f>SUM(D15:D21)</f>
        <v>1</v>
      </c>
      <c r="E22" s="309">
        <f>SUM(E15:E21)</f>
        <v>85413</v>
      </c>
      <c r="F22" s="93">
        <f t="shared" ref="F22:AV22" si="33">F14-SUM(F15:F21)</f>
        <v>0</v>
      </c>
      <c r="G22" s="93">
        <f t="shared" si="33"/>
        <v>0</v>
      </c>
      <c r="H22" s="93">
        <f t="shared" si="33"/>
        <v>0</v>
      </c>
      <c r="I22" s="93">
        <f t="shared" si="33"/>
        <v>0</v>
      </c>
      <c r="J22" s="93">
        <f t="shared" si="33"/>
        <v>0</v>
      </c>
      <c r="K22" s="93">
        <f t="shared" ref="K22:Y22" si="34">K14-SUM(K15:K21)</f>
        <v>0</v>
      </c>
      <c r="L22" s="93">
        <f t="shared" si="34"/>
        <v>0</v>
      </c>
      <c r="M22" s="93">
        <f t="shared" si="34"/>
        <v>0</v>
      </c>
      <c r="N22" s="93">
        <f t="shared" si="34"/>
        <v>0</v>
      </c>
      <c r="O22" s="93">
        <f t="shared" si="34"/>
        <v>0</v>
      </c>
      <c r="P22" s="93">
        <f t="shared" si="34"/>
        <v>0</v>
      </c>
      <c r="Q22" s="93">
        <f t="shared" si="34"/>
        <v>0</v>
      </c>
      <c r="R22" s="93">
        <f t="shared" si="34"/>
        <v>0</v>
      </c>
      <c r="S22" s="93">
        <f t="shared" si="34"/>
        <v>0</v>
      </c>
      <c r="T22" s="93">
        <f t="shared" si="34"/>
        <v>0</v>
      </c>
      <c r="U22" s="93">
        <f t="shared" si="34"/>
        <v>0</v>
      </c>
      <c r="V22" s="93">
        <f t="shared" si="34"/>
        <v>0</v>
      </c>
      <c r="W22" s="93">
        <f t="shared" si="34"/>
        <v>0</v>
      </c>
      <c r="X22" s="93">
        <f t="shared" si="34"/>
        <v>0</v>
      </c>
      <c r="Y22" s="93">
        <f t="shared" si="34"/>
        <v>0</v>
      </c>
      <c r="Z22" s="93">
        <f t="shared" si="33"/>
        <v>0</v>
      </c>
      <c r="AA22" s="93">
        <f t="shared" si="33"/>
        <v>0</v>
      </c>
      <c r="AB22" s="93">
        <f t="shared" si="33"/>
        <v>0</v>
      </c>
      <c r="AC22" s="93">
        <f t="shared" si="33"/>
        <v>0</v>
      </c>
      <c r="AD22" s="93">
        <f t="shared" si="33"/>
        <v>0</v>
      </c>
      <c r="AE22" s="93">
        <f t="shared" si="33"/>
        <v>0</v>
      </c>
      <c r="AF22" s="93">
        <f t="shared" si="33"/>
        <v>0</v>
      </c>
      <c r="AG22" s="93">
        <f t="shared" si="33"/>
        <v>0</v>
      </c>
      <c r="AH22" s="93">
        <f t="shared" si="33"/>
        <v>0</v>
      </c>
      <c r="AI22" s="93">
        <f t="shared" si="33"/>
        <v>0</v>
      </c>
      <c r="AJ22" s="93">
        <f t="shared" si="33"/>
        <v>0</v>
      </c>
      <c r="AK22" s="93">
        <f t="shared" si="33"/>
        <v>0</v>
      </c>
      <c r="AL22" s="93">
        <f t="shared" ref="AL22" si="35">AL14-SUM(AL15:AL21)</f>
        <v>0</v>
      </c>
      <c r="AM22" s="93">
        <f t="shared" si="33"/>
        <v>0</v>
      </c>
      <c r="AN22" s="93">
        <f t="shared" si="33"/>
        <v>0</v>
      </c>
      <c r="AO22" s="93">
        <f t="shared" si="33"/>
        <v>0</v>
      </c>
      <c r="AP22" s="93">
        <f t="shared" ref="AP22:AQ22" si="36">AP14-SUM(AP15:AP21)</f>
        <v>0</v>
      </c>
      <c r="AQ22" s="93">
        <f t="shared" si="36"/>
        <v>0</v>
      </c>
      <c r="AR22" s="93">
        <f t="shared" si="33"/>
        <v>0</v>
      </c>
      <c r="AS22" s="93">
        <f t="shared" si="33"/>
        <v>0</v>
      </c>
      <c r="AT22" s="93">
        <f t="shared" si="33"/>
        <v>0</v>
      </c>
      <c r="AU22" s="93">
        <f t="shared" si="33"/>
        <v>0</v>
      </c>
      <c r="AV22" s="93">
        <f t="shared" si="33"/>
        <v>0</v>
      </c>
      <c r="AW22" s="44">
        <f t="shared" si="13"/>
        <v>85413</v>
      </c>
      <c r="AX22" s="388">
        <f t="shared" si="25"/>
        <v>85413</v>
      </c>
      <c r="AY22" s="388">
        <f t="shared" si="26"/>
        <v>0</v>
      </c>
      <c r="AZ22" s="388">
        <f t="shared" si="27"/>
        <v>0</v>
      </c>
      <c r="BA22" s="388">
        <f t="shared" si="28"/>
        <v>0</v>
      </c>
      <c r="BB22" s="388">
        <f t="shared" si="29"/>
        <v>0</v>
      </c>
      <c r="BC22" s="388">
        <f t="shared" si="30"/>
        <v>0</v>
      </c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</row>
    <row r="23" spans="1:988" ht="15.6" hidden="1">
      <c r="A23" s="244"/>
      <c r="B23" s="244"/>
      <c r="C23" s="257"/>
      <c r="D23" s="241">
        <f>D22-100</f>
        <v>-99</v>
      </c>
      <c r="E23" s="201"/>
      <c r="F23" s="85">
        <f t="shared" ref="F23:AV23" si="37">+F24*100/$E$24</f>
        <v>1.42433234421365</v>
      </c>
      <c r="G23" s="85">
        <f t="shared" si="37"/>
        <v>1.8397626112759644</v>
      </c>
      <c r="H23" s="85">
        <f t="shared" si="37"/>
        <v>1.42433234421365</v>
      </c>
      <c r="I23" s="85">
        <f t="shared" si="37"/>
        <v>1.1275964391691395</v>
      </c>
      <c r="J23" s="85">
        <f t="shared" si="37"/>
        <v>1.8397626112759644</v>
      </c>
      <c r="K23" s="85">
        <f t="shared" si="37"/>
        <v>2.0771513353115729</v>
      </c>
      <c r="L23" s="85">
        <f t="shared" si="37"/>
        <v>1.6617210682492582</v>
      </c>
      <c r="M23" s="85">
        <f t="shared" si="37"/>
        <v>1.1869436201780414</v>
      </c>
      <c r="N23" s="85">
        <f t="shared" si="37"/>
        <v>1.4836795252225519</v>
      </c>
      <c r="O23" s="85">
        <f t="shared" si="37"/>
        <v>1.3649851632047478</v>
      </c>
      <c r="P23" s="85">
        <f t="shared" si="37"/>
        <v>1.543026706231454</v>
      </c>
      <c r="Q23" s="85">
        <f t="shared" si="37"/>
        <v>1.2462908011869436</v>
      </c>
      <c r="R23" s="85">
        <f t="shared" si="37"/>
        <v>1.0089020771513353</v>
      </c>
      <c r="S23" s="85">
        <f t="shared" si="37"/>
        <v>1.543026706231454</v>
      </c>
      <c r="T23" s="85">
        <f t="shared" si="37"/>
        <v>1.3649851632047478</v>
      </c>
      <c r="U23" s="85">
        <f t="shared" si="37"/>
        <v>1.1869436201780414</v>
      </c>
      <c r="V23" s="85">
        <f t="shared" si="37"/>
        <v>1.1275964391691395</v>
      </c>
      <c r="W23" s="85">
        <f t="shared" si="37"/>
        <v>1.8397626112759644</v>
      </c>
      <c r="X23" s="85">
        <f t="shared" si="37"/>
        <v>1.0682492581602374</v>
      </c>
      <c r="Y23" s="85">
        <f t="shared" si="37"/>
        <v>1.6023738872403561</v>
      </c>
      <c r="Z23" s="85">
        <f t="shared" si="37"/>
        <v>6.8842729970326406</v>
      </c>
      <c r="AA23" s="85">
        <f t="shared" si="37"/>
        <v>9.1988130563798212</v>
      </c>
      <c r="AB23" s="85">
        <f t="shared" si="37"/>
        <v>8.4272997032640955</v>
      </c>
      <c r="AC23" s="85">
        <f t="shared" si="37"/>
        <v>7.8931750741839766</v>
      </c>
      <c r="AD23" s="85">
        <f t="shared" si="37"/>
        <v>7.7744807121661719</v>
      </c>
      <c r="AE23" s="85">
        <f t="shared" si="37"/>
        <v>6.5875370919881302</v>
      </c>
      <c r="AF23" s="85">
        <f t="shared" si="37"/>
        <v>5.2225519287833828</v>
      </c>
      <c r="AG23" s="85">
        <f t="shared" si="37"/>
        <v>5.7566765578635017</v>
      </c>
      <c r="AH23" s="85">
        <f t="shared" si="37"/>
        <v>3.2640949554896141</v>
      </c>
      <c r="AI23" s="85">
        <f t="shared" si="37"/>
        <v>3.2047477744807122</v>
      </c>
      <c r="AJ23" s="85">
        <f t="shared" si="37"/>
        <v>2.1958456973293767</v>
      </c>
      <c r="AK23" s="85">
        <f t="shared" si="37"/>
        <v>1.6617210682492582</v>
      </c>
      <c r="AL23" s="85">
        <f t="shared" si="37"/>
        <v>1.42433234421365</v>
      </c>
      <c r="AM23" s="258">
        <f t="shared" si="37"/>
        <v>1.543026706231454</v>
      </c>
      <c r="AN23" s="112">
        <f t="shared" si="37"/>
        <v>0</v>
      </c>
      <c r="AO23" s="112">
        <f t="shared" si="37"/>
        <v>0.89020771513353114</v>
      </c>
      <c r="AP23" s="112">
        <f t="shared" si="37"/>
        <v>0.71216617210682498</v>
      </c>
      <c r="AQ23" s="112">
        <f t="shared" si="37"/>
        <v>1.6617210682492582</v>
      </c>
      <c r="AR23" s="112">
        <f t="shared" si="37"/>
        <v>45.994065281899111</v>
      </c>
      <c r="AS23" s="113">
        <f t="shared" si="37"/>
        <v>3.4421364985163203</v>
      </c>
      <c r="AT23" s="112">
        <f t="shared" si="37"/>
        <v>3.4421364985163203</v>
      </c>
      <c r="AU23" s="113">
        <f t="shared" si="37"/>
        <v>22.195845697329379</v>
      </c>
      <c r="AV23" s="112">
        <f t="shared" si="37"/>
        <v>2.7893175074183976</v>
      </c>
      <c r="AW23" s="44">
        <f t="shared" si="13"/>
        <v>-100.00000000000001</v>
      </c>
      <c r="AX23" s="388">
        <f t="shared" si="25"/>
        <v>0</v>
      </c>
      <c r="AY23" s="388">
        <f t="shared" si="26"/>
        <v>18.219584569732941</v>
      </c>
      <c r="AZ23" s="388">
        <f t="shared" si="27"/>
        <v>8.0712166172106823</v>
      </c>
      <c r="BA23" s="388">
        <f t="shared" si="28"/>
        <v>18.753709198813056</v>
      </c>
      <c r="BB23" s="388">
        <f t="shared" si="29"/>
        <v>41.661721068249257</v>
      </c>
      <c r="BC23" s="388">
        <f t="shared" si="30"/>
        <v>13.293768545994066</v>
      </c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</row>
    <row r="24" spans="1:988" ht="15.6">
      <c r="A24" s="159">
        <v>1</v>
      </c>
      <c r="B24" s="159"/>
      <c r="C24" s="368" t="s">
        <v>285</v>
      </c>
      <c r="D24" s="254">
        <v>0</v>
      </c>
      <c r="E24" s="259">
        <v>1685</v>
      </c>
      <c r="F24" s="198">
        <v>24</v>
      </c>
      <c r="G24" s="50">
        <v>31</v>
      </c>
      <c r="H24" s="50">
        <v>24</v>
      </c>
      <c r="I24" s="50">
        <v>19</v>
      </c>
      <c r="J24" s="50">
        <v>31</v>
      </c>
      <c r="K24" s="50">
        <v>35</v>
      </c>
      <c r="L24" s="50">
        <v>28</v>
      </c>
      <c r="M24" s="50">
        <v>20</v>
      </c>
      <c r="N24" s="50">
        <v>25</v>
      </c>
      <c r="O24" s="50">
        <v>23</v>
      </c>
      <c r="P24" s="50">
        <v>26</v>
      </c>
      <c r="Q24" s="50">
        <v>21</v>
      </c>
      <c r="R24" s="50">
        <v>17</v>
      </c>
      <c r="S24" s="50">
        <v>26</v>
      </c>
      <c r="T24" s="50">
        <v>23</v>
      </c>
      <c r="U24" s="50">
        <v>20</v>
      </c>
      <c r="V24" s="50">
        <v>19</v>
      </c>
      <c r="W24" s="50">
        <v>31</v>
      </c>
      <c r="X24" s="50">
        <v>18</v>
      </c>
      <c r="Y24" s="50">
        <v>27</v>
      </c>
      <c r="Z24" s="50">
        <v>116</v>
      </c>
      <c r="AA24" s="50">
        <v>155</v>
      </c>
      <c r="AB24" s="50">
        <v>142</v>
      </c>
      <c r="AC24" s="50">
        <v>133</v>
      </c>
      <c r="AD24" s="50">
        <v>131</v>
      </c>
      <c r="AE24" s="255">
        <v>111</v>
      </c>
      <c r="AF24" s="255">
        <v>88</v>
      </c>
      <c r="AG24" s="255">
        <v>97</v>
      </c>
      <c r="AH24" s="255">
        <v>55</v>
      </c>
      <c r="AI24" s="255">
        <v>54</v>
      </c>
      <c r="AJ24" s="255">
        <v>37</v>
      </c>
      <c r="AK24" s="255">
        <v>28</v>
      </c>
      <c r="AL24" s="349">
        <v>24</v>
      </c>
      <c r="AM24" s="260">
        <v>26</v>
      </c>
      <c r="AN24" s="259">
        <v>0</v>
      </c>
      <c r="AO24" s="254">
        <v>15</v>
      </c>
      <c r="AP24" s="254">
        <v>12</v>
      </c>
      <c r="AQ24" s="254">
        <v>28</v>
      </c>
      <c r="AR24" s="254">
        <v>775</v>
      </c>
      <c r="AS24" s="254">
        <v>58</v>
      </c>
      <c r="AT24" s="259">
        <v>58</v>
      </c>
      <c r="AU24" s="254">
        <v>374</v>
      </c>
      <c r="AV24" s="259">
        <v>47</v>
      </c>
      <c r="AW24" s="44">
        <f t="shared" si="13"/>
        <v>0</v>
      </c>
      <c r="AX24" s="384">
        <f t="shared" si="25"/>
        <v>1685</v>
      </c>
      <c r="AY24" s="384">
        <f t="shared" si="26"/>
        <v>307</v>
      </c>
      <c r="AZ24" s="384">
        <f t="shared" si="27"/>
        <v>136</v>
      </c>
      <c r="BA24" s="384">
        <f t="shared" si="28"/>
        <v>316</v>
      </c>
      <c r="BB24" s="384">
        <f t="shared" si="29"/>
        <v>702</v>
      </c>
      <c r="BC24" s="384">
        <f t="shared" si="30"/>
        <v>224</v>
      </c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</row>
    <row r="25" spans="1:988" ht="15.6">
      <c r="A25" s="256">
        <v>1</v>
      </c>
      <c r="B25" s="76" t="s">
        <v>286</v>
      </c>
      <c r="C25" s="161" t="s">
        <v>287</v>
      </c>
      <c r="D25" s="203">
        <v>0</v>
      </c>
      <c r="E25" s="293">
        <f t="shared" ref="E25:AV25" si="38">E24</f>
        <v>1685</v>
      </c>
      <c r="F25" s="212">
        <f t="shared" si="38"/>
        <v>24</v>
      </c>
      <c r="G25" s="101">
        <f t="shared" si="38"/>
        <v>31</v>
      </c>
      <c r="H25" s="101">
        <f t="shared" si="38"/>
        <v>24</v>
      </c>
      <c r="I25" s="101">
        <f t="shared" si="38"/>
        <v>19</v>
      </c>
      <c r="J25" s="101">
        <f t="shared" si="38"/>
        <v>31</v>
      </c>
      <c r="K25" s="101">
        <f t="shared" si="38"/>
        <v>35</v>
      </c>
      <c r="L25" s="101">
        <f t="shared" si="38"/>
        <v>28</v>
      </c>
      <c r="M25" s="101">
        <f t="shared" si="38"/>
        <v>20</v>
      </c>
      <c r="N25" s="101">
        <f t="shared" si="38"/>
        <v>25</v>
      </c>
      <c r="O25" s="101">
        <f t="shared" si="38"/>
        <v>23</v>
      </c>
      <c r="P25" s="101">
        <f t="shared" si="38"/>
        <v>26</v>
      </c>
      <c r="Q25" s="101">
        <f t="shared" si="38"/>
        <v>21</v>
      </c>
      <c r="R25" s="101">
        <f t="shared" si="38"/>
        <v>17</v>
      </c>
      <c r="S25" s="101">
        <f t="shared" si="38"/>
        <v>26</v>
      </c>
      <c r="T25" s="101">
        <f t="shared" si="38"/>
        <v>23</v>
      </c>
      <c r="U25" s="101">
        <f t="shared" si="38"/>
        <v>20</v>
      </c>
      <c r="V25" s="101">
        <f t="shared" si="38"/>
        <v>19</v>
      </c>
      <c r="W25" s="101">
        <f t="shared" si="38"/>
        <v>31</v>
      </c>
      <c r="X25" s="101">
        <f t="shared" si="38"/>
        <v>18</v>
      </c>
      <c r="Y25" s="101">
        <f t="shared" si="38"/>
        <v>27</v>
      </c>
      <c r="Z25" s="101">
        <f t="shared" si="38"/>
        <v>116</v>
      </c>
      <c r="AA25" s="101">
        <f t="shared" si="38"/>
        <v>155</v>
      </c>
      <c r="AB25" s="101">
        <f t="shared" si="38"/>
        <v>142</v>
      </c>
      <c r="AC25" s="101">
        <f t="shared" si="38"/>
        <v>133</v>
      </c>
      <c r="AD25" s="101">
        <f t="shared" si="38"/>
        <v>131</v>
      </c>
      <c r="AE25" s="101">
        <f t="shared" si="38"/>
        <v>111</v>
      </c>
      <c r="AF25" s="101">
        <f t="shared" si="38"/>
        <v>88</v>
      </c>
      <c r="AG25" s="101">
        <f t="shared" si="38"/>
        <v>97</v>
      </c>
      <c r="AH25" s="101">
        <f t="shared" si="38"/>
        <v>55</v>
      </c>
      <c r="AI25" s="101">
        <f t="shared" si="38"/>
        <v>54</v>
      </c>
      <c r="AJ25" s="101">
        <f t="shared" si="38"/>
        <v>37</v>
      </c>
      <c r="AK25" s="101">
        <f t="shared" si="38"/>
        <v>28</v>
      </c>
      <c r="AL25" s="101">
        <f t="shared" si="38"/>
        <v>24</v>
      </c>
      <c r="AM25" s="102">
        <f t="shared" si="38"/>
        <v>26</v>
      </c>
      <c r="AN25" s="103">
        <f t="shared" si="38"/>
        <v>0</v>
      </c>
      <c r="AO25" s="103">
        <f t="shared" si="38"/>
        <v>15</v>
      </c>
      <c r="AP25" s="103">
        <f t="shared" si="38"/>
        <v>12</v>
      </c>
      <c r="AQ25" s="103">
        <f t="shared" si="38"/>
        <v>28</v>
      </c>
      <c r="AR25" s="103">
        <f t="shared" si="38"/>
        <v>775</v>
      </c>
      <c r="AS25" s="104">
        <f t="shared" si="38"/>
        <v>58</v>
      </c>
      <c r="AT25" s="103">
        <f t="shared" si="38"/>
        <v>58</v>
      </c>
      <c r="AU25" s="104">
        <f t="shared" si="38"/>
        <v>374</v>
      </c>
      <c r="AV25" s="103">
        <f t="shared" si="38"/>
        <v>47</v>
      </c>
      <c r="AW25" s="44">
        <f>SUM(F25:AM25)</f>
        <v>1685</v>
      </c>
      <c r="AX25" s="425">
        <f t="shared" si="25"/>
        <v>1685</v>
      </c>
      <c r="AY25" s="425">
        <f t="shared" si="26"/>
        <v>307</v>
      </c>
      <c r="AZ25" s="425">
        <f t="shared" si="27"/>
        <v>136</v>
      </c>
      <c r="BA25" s="425">
        <f t="shared" si="28"/>
        <v>316</v>
      </c>
      <c r="BB25" s="425">
        <f t="shared" si="29"/>
        <v>702</v>
      </c>
      <c r="BC25" s="425">
        <f t="shared" si="30"/>
        <v>224</v>
      </c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</row>
    <row r="26" spans="1:988" ht="15.6" hidden="1">
      <c r="A26" s="244"/>
      <c r="B26" s="244"/>
      <c r="C26" s="161"/>
      <c r="D26" s="203"/>
      <c r="E26" s="310"/>
      <c r="F26" s="261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350"/>
      <c r="AM26" s="263"/>
      <c r="AN26" s="264"/>
      <c r="AO26" s="265"/>
      <c r="AP26" s="265"/>
      <c r="AQ26" s="265"/>
      <c r="AR26" s="265"/>
      <c r="AS26" s="265"/>
      <c r="AT26" s="264"/>
      <c r="AU26" s="265"/>
      <c r="AV26" s="264"/>
      <c r="AW26" s="44">
        <f t="shared" ref="AW26:AW31" si="39">E26-SUM(F26:AM26)</f>
        <v>0</v>
      </c>
      <c r="AX26" s="388">
        <f t="shared" si="25"/>
        <v>0</v>
      </c>
      <c r="AY26" s="388">
        <f t="shared" si="26"/>
        <v>0</v>
      </c>
      <c r="AZ26" s="388">
        <f t="shared" si="27"/>
        <v>0</v>
      </c>
      <c r="BA26" s="388">
        <f t="shared" si="28"/>
        <v>0</v>
      </c>
      <c r="BB26" s="388">
        <f t="shared" si="29"/>
        <v>0</v>
      </c>
      <c r="BC26" s="388">
        <f t="shared" si="30"/>
        <v>0</v>
      </c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</row>
    <row r="27" spans="1:988" ht="15.6" hidden="1">
      <c r="A27" s="244"/>
      <c r="B27" s="244"/>
      <c r="C27" s="161"/>
      <c r="D27" s="203"/>
      <c r="E27" s="201"/>
      <c r="F27" s="85">
        <f t="shared" ref="F27:AV27" si="40">+F28*100/$E$28</f>
        <v>2.8184553660982949</v>
      </c>
      <c r="G27" s="85">
        <f t="shared" si="40"/>
        <v>2.6579739217652958</v>
      </c>
      <c r="H27" s="85">
        <f t="shared" si="40"/>
        <v>2.3771313941825478</v>
      </c>
      <c r="I27" s="85">
        <f t="shared" si="40"/>
        <v>2.0260782347041122</v>
      </c>
      <c r="J27" s="85">
        <f t="shared" si="40"/>
        <v>2.5075225677031092</v>
      </c>
      <c r="K27" s="85">
        <f t="shared" si="40"/>
        <v>2.2166499498495487</v>
      </c>
      <c r="L27" s="85">
        <f t="shared" si="40"/>
        <v>1.7552657973921766</v>
      </c>
      <c r="M27" s="85">
        <f t="shared" si="40"/>
        <v>1.7753259779338013</v>
      </c>
      <c r="N27" s="85">
        <f t="shared" si="40"/>
        <v>1.745235707121364</v>
      </c>
      <c r="O27" s="85">
        <f t="shared" si="40"/>
        <v>1.5446339017051154</v>
      </c>
      <c r="P27" s="85">
        <f t="shared" si="40"/>
        <v>1.7251755265797393</v>
      </c>
      <c r="Q27" s="85">
        <f t="shared" si="40"/>
        <v>1.9057171514543632</v>
      </c>
      <c r="R27" s="85">
        <f t="shared" si="40"/>
        <v>1.675025075225677</v>
      </c>
      <c r="S27" s="85">
        <f t="shared" si="40"/>
        <v>1.7251755265797393</v>
      </c>
      <c r="T27" s="85">
        <f t="shared" si="40"/>
        <v>1.5346038114343028</v>
      </c>
      <c r="U27" s="85">
        <f t="shared" si="40"/>
        <v>1.4744232698094284</v>
      </c>
      <c r="V27" s="85">
        <f t="shared" si="40"/>
        <v>1.5947843530591774</v>
      </c>
      <c r="W27" s="85">
        <f t="shared" si="40"/>
        <v>1.6850551654964894</v>
      </c>
      <c r="X27" s="85">
        <f t="shared" si="40"/>
        <v>1.4142427281845538</v>
      </c>
      <c r="Y27" s="85">
        <f t="shared" si="40"/>
        <v>1.5646940822467401</v>
      </c>
      <c r="Z27" s="85">
        <f t="shared" si="40"/>
        <v>7.4222668004012036</v>
      </c>
      <c r="AA27" s="85">
        <f t="shared" si="40"/>
        <v>7.6629889669007021</v>
      </c>
      <c r="AB27" s="85">
        <f t="shared" si="40"/>
        <v>6.369107321965898</v>
      </c>
      <c r="AC27" s="85">
        <f t="shared" si="40"/>
        <v>5.7773319959879643</v>
      </c>
      <c r="AD27" s="85">
        <f t="shared" si="40"/>
        <v>5.4663991975927786</v>
      </c>
      <c r="AE27" s="85">
        <f t="shared" si="40"/>
        <v>5.5265797392176532</v>
      </c>
      <c r="AF27" s="85">
        <f t="shared" si="40"/>
        <v>4.7141424272818453</v>
      </c>
      <c r="AG27" s="85">
        <f t="shared" si="40"/>
        <v>4.3630892678034101</v>
      </c>
      <c r="AH27" s="85">
        <f t="shared" si="40"/>
        <v>4.0020060180541623</v>
      </c>
      <c r="AI27" s="85">
        <f t="shared" si="40"/>
        <v>3.5005015045135406</v>
      </c>
      <c r="AJ27" s="85">
        <f t="shared" si="40"/>
        <v>2.4473420260782346</v>
      </c>
      <c r="AK27" s="85">
        <f t="shared" si="40"/>
        <v>1.9859578736208625</v>
      </c>
      <c r="AL27" s="85">
        <f t="shared" si="40"/>
        <v>1.5646940822467401</v>
      </c>
      <c r="AM27" s="258">
        <f t="shared" si="40"/>
        <v>1.4744232698094284</v>
      </c>
      <c r="AN27" s="112">
        <f t="shared" si="40"/>
        <v>0.12036108324974924</v>
      </c>
      <c r="AO27" s="112">
        <f t="shared" si="40"/>
        <v>1.4242728184553661</v>
      </c>
      <c r="AP27" s="112">
        <f t="shared" si="40"/>
        <v>1.3239719157472418</v>
      </c>
      <c r="AQ27" s="112">
        <f t="shared" si="40"/>
        <v>2.9187562688064195</v>
      </c>
      <c r="AR27" s="112">
        <f t="shared" si="40"/>
        <v>49.588766298896687</v>
      </c>
      <c r="AS27" s="113">
        <f t="shared" si="40"/>
        <v>4.2326980942828483</v>
      </c>
      <c r="AT27" s="112">
        <f t="shared" si="40"/>
        <v>3.8716148445336009</v>
      </c>
      <c r="AU27" s="113">
        <f t="shared" si="40"/>
        <v>18.706118355065197</v>
      </c>
      <c r="AV27" s="112">
        <f t="shared" si="40"/>
        <v>3.5205616850551653</v>
      </c>
      <c r="AW27" s="44">
        <f t="shared" si="39"/>
        <v>-100</v>
      </c>
      <c r="AX27" s="388">
        <f t="shared" si="25"/>
        <v>0</v>
      </c>
      <c r="AY27" s="388">
        <f t="shared" si="26"/>
        <v>25.055165496489469</v>
      </c>
      <c r="AZ27" s="388">
        <f t="shared" si="27"/>
        <v>9.6890672016048143</v>
      </c>
      <c r="BA27" s="388">
        <f t="shared" si="28"/>
        <v>18.064192577733198</v>
      </c>
      <c r="BB27" s="388">
        <f t="shared" si="29"/>
        <v>32.216649949849554</v>
      </c>
      <c r="BC27" s="388">
        <f t="shared" si="30"/>
        <v>14.974924774322966</v>
      </c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</row>
    <row r="28" spans="1:988" ht="15.6">
      <c r="A28" s="159">
        <v>3</v>
      </c>
      <c r="B28" s="159"/>
      <c r="C28" s="368" t="s">
        <v>288</v>
      </c>
      <c r="D28" s="322"/>
      <c r="E28" s="259">
        <v>9970</v>
      </c>
      <c r="F28" s="198">
        <v>281</v>
      </c>
      <c r="G28" s="50">
        <v>265</v>
      </c>
      <c r="H28" s="50">
        <v>237</v>
      </c>
      <c r="I28" s="50">
        <v>202</v>
      </c>
      <c r="J28" s="50">
        <v>250</v>
      </c>
      <c r="K28" s="50">
        <v>221</v>
      </c>
      <c r="L28" s="50">
        <v>175</v>
      </c>
      <c r="M28" s="50">
        <v>177</v>
      </c>
      <c r="N28" s="50">
        <v>174</v>
      </c>
      <c r="O28" s="50">
        <v>154</v>
      </c>
      <c r="P28" s="50">
        <v>172</v>
      </c>
      <c r="Q28" s="50">
        <v>190</v>
      </c>
      <c r="R28" s="50">
        <v>167</v>
      </c>
      <c r="S28" s="50">
        <v>172</v>
      </c>
      <c r="T28" s="50">
        <v>153</v>
      </c>
      <c r="U28" s="50">
        <v>147</v>
      </c>
      <c r="V28" s="50">
        <v>159</v>
      </c>
      <c r="W28" s="50">
        <v>168</v>
      </c>
      <c r="X28" s="50">
        <v>141</v>
      </c>
      <c r="Y28" s="50">
        <v>156</v>
      </c>
      <c r="Z28" s="50">
        <v>740</v>
      </c>
      <c r="AA28" s="50">
        <v>764</v>
      </c>
      <c r="AB28" s="50">
        <v>635</v>
      </c>
      <c r="AC28" s="50">
        <v>576</v>
      </c>
      <c r="AD28" s="50">
        <v>545</v>
      </c>
      <c r="AE28" s="255">
        <v>551</v>
      </c>
      <c r="AF28" s="255">
        <v>470</v>
      </c>
      <c r="AG28" s="255">
        <v>435</v>
      </c>
      <c r="AH28" s="255">
        <v>399</v>
      </c>
      <c r="AI28" s="255">
        <v>349</v>
      </c>
      <c r="AJ28" s="255">
        <v>244</v>
      </c>
      <c r="AK28" s="255">
        <v>198</v>
      </c>
      <c r="AL28" s="349">
        <v>156</v>
      </c>
      <c r="AM28" s="260">
        <v>147</v>
      </c>
      <c r="AN28" s="259">
        <v>12</v>
      </c>
      <c r="AO28" s="254">
        <v>142</v>
      </c>
      <c r="AP28" s="254">
        <v>132</v>
      </c>
      <c r="AQ28" s="254">
        <v>291</v>
      </c>
      <c r="AR28" s="254">
        <v>4944</v>
      </c>
      <c r="AS28" s="254">
        <v>422</v>
      </c>
      <c r="AT28" s="259">
        <v>386</v>
      </c>
      <c r="AU28" s="254">
        <v>1865</v>
      </c>
      <c r="AV28" s="259">
        <v>351</v>
      </c>
      <c r="AW28" s="44">
        <f t="shared" si="39"/>
        <v>0</v>
      </c>
      <c r="AX28" s="384">
        <f t="shared" si="25"/>
        <v>9970</v>
      </c>
      <c r="AY28" s="384">
        <f t="shared" si="26"/>
        <v>2498</v>
      </c>
      <c r="AZ28" s="384">
        <f t="shared" si="27"/>
        <v>966</v>
      </c>
      <c r="BA28" s="384">
        <f t="shared" si="28"/>
        <v>1801</v>
      </c>
      <c r="BB28" s="384">
        <f t="shared" si="29"/>
        <v>3212</v>
      </c>
      <c r="BC28" s="384">
        <f t="shared" si="30"/>
        <v>1493</v>
      </c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</row>
    <row r="29" spans="1:988" ht="15.6">
      <c r="A29" s="256">
        <v>1</v>
      </c>
      <c r="B29" s="76" t="s">
        <v>289</v>
      </c>
      <c r="C29" s="161" t="s">
        <v>290</v>
      </c>
      <c r="D29" s="323">
        <v>78.069999999999993</v>
      </c>
      <c r="E29" s="293">
        <f>ROUND($E$28*D29/100,0)</f>
        <v>7784</v>
      </c>
      <c r="F29" s="79">
        <f t="shared" ref="F29" si="41">ROUND($E$29*F27/100,0)</f>
        <v>219</v>
      </c>
      <c r="G29" s="79">
        <f>ROUND($E$29*G27/100,0)-1</f>
        <v>206</v>
      </c>
      <c r="H29" s="79">
        <f t="shared" ref="H29:AV29" si="42">ROUND($E$29*H27/100,0)</f>
        <v>185</v>
      </c>
      <c r="I29" s="79">
        <f t="shared" si="42"/>
        <v>158</v>
      </c>
      <c r="J29" s="79">
        <f t="shared" si="42"/>
        <v>195</v>
      </c>
      <c r="K29" s="79">
        <f t="shared" si="42"/>
        <v>173</v>
      </c>
      <c r="L29" s="79">
        <f>ROUND($E$29*L27/100,0)-1</f>
        <v>136</v>
      </c>
      <c r="M29" s="79">
        <f t="shared" si="42"/>
        <v>138</v>
      </c>
      <c r="N29" s="79">
        <f>ROUND($E$29*N27/100,0)-1</f>
        <v>135</v>
      </c>
      <c r="O29" s="79">
        <f t="shared" si="42"/>
        <v>120</v>
      </c>
      <c r="P29" s="79">
        <f>ROUND($E$29*P27/100,0)+1</f>
        <v>135</v>
      </c>
      <c r="Q29" s="79">
        <f t="shared" si="42"/>
        <v>148</v>
      </c>
      <c r="R29" s="79">
        <f t="shared" si="42"/>
        <v>130</v>
      </c>
      <c r="S29" s="79">
        <f>ROUND($E$29*S27/100,0)+1</f>
        <v>135</v>
      </c>
      <c r="T29" s="79">
        <f>ROUND($E$29*T27/100,0)+1</f>
        <v>120</v>
      </c>
      <c r="U29" s="79">
        <f>ROUND($E$29*U27/100,0)-1</f>
        <v>114</v>
      </c>
      <c r="V29" s="79">
        <f t="shared" si="42"/>
        <v>124</v>
      </c>
      <c r="W29" s="79">
        <f t="shared" si="42"/>
        <v>131</v>
      </c>
      <c r="X29" s="79">
        <f t="shared" si="42"/>
        <v>110</v>
      </c>
      <c r="Y29" s="79">
        <f t="shared" si="42"/>
        <v>122</v>
      </c>
      <c r="Z29" s="79">
        <f t="shared" si="42"/>
        <v>578</v>
      </c>
      <c r="AA29" s="79">
        <f t="shared" si="42"/>
        <v>596</v>
      </c>
      <c r="AB29" s="79">
        <f t="shared" si="42"/>
        <v>496</v>
      </c>
      <c r="AC29" s="79">
        <f t="shared" si="42"/>
        <v>450</v>
      </c>
      <c r="AD29" s="79">
        <f t="shared" si="42"/>
        <v>426</v>
      </c>
      <c r="AE29" s="79">
        <f>ROUND($E$29*AE27/100,0)+1</f>
        <v>431</v>
      </c>
      <c r="AF29" s="79">
        <f t="shared" si="42"/>
        <v>367</v>
      </c>
      <c r="AG29" s="79">
        <f>ROUND($E$29*AG27/100,0)-1</f>
        <v>339</v>
      </c>
      <c r="AH29" s="79">
        <f t="shared" si="42"/>
        <v>312</v>
      </c>
      <c r="AI29" s="79">
        <f>ROUND($E$29*AI27/100,0)+1</f>
        <v>273</v>
      </c>
      <c r="AJ29" s="79">
        <f t="shared" si="42"/>
        <v>191</v>
      </c>
      <c r="AK29" s="79">
        <f t="shared" si="42"/>
        <v>155</v>
      </c>
      <c r="AL29" s="79">
        <f t="shared" si="42"/>
        <v>122</v>
      </c>
      <c r="AM29" s="79">
        <f>ROUND($E$29*AM27/100,0)-1</f>
        <v>114</v>
      </c>
      <c r="AN29" s="79">
        <f t="shared" si="42"/>
        <v>9</v>
      </c>
      <c r="AO29" s="79">
        <f t="shared" si="42"/>
        <v>111</v>
      </c>
      <c r="AP29" s="79">
        <f t="shared" si="42"/>
        <v>103</v>
      </c>
      <c r="AQ29" s="79">
        <f t="shared" si="42"/>
        <v>227</v>
      </c>
      <c r="AR29" s="79">
        <f t="shared" si="42"/>
        <v>3860</v>
      </c>
      <c r="AS29" s="79">
        <f t="shared" si="42"/>
        <v>329</v>
      </c>
      <c r="AT29" s="79">
        <f t="shared" si="42"/>
        <v>301</v>
      </c>
      <c r="AU29" s="79">
        <f t="shared" si="42"/>
        <v>1456</v>
      </c>
      <c r="AV29" s="79">
        <f t="shared" si="42"/>
        <v>274</v>
      </c>
      <c r="AW29" s="44">
        <f t="shared" si="39"/>
        <v>0</v>
      </c>
      <c r="AX29" s="426">
        <f t="shared" si="25"/>
        <v>7784</v>
      </c>
      <c r="AY29" s="388">
        <f t="shared" si="26"/>
        <v>1948</v>
      </c>
      <c r="AZ29" s="426">
        <f t="shared" si="27"/>
        <v>754</v>
      </c>
      <c r="BA29" s="426">
        <f t="shared" si="28"/>
        <v>1406</v>
      </c>
      <c r="BB29" s="388">
        <f t="shared" si="29"/>
        <v>2509</v>
      </c>
      <c r="BC29" s="426">
        <f t="shared" si="30"/>
        <v>1167</v>
      </c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</row>
    <row r="30" spans="1:988" ht="15.6">
      <c r="A30" s="256">
        <f>1+A29</f>
        <v>2</v>
      </c>
      <c r="B30" s="76" t="s">
        <v>291</v>
      </c>
      <c r="C30" s="161" t="s">
        <v>292</v>
      </c>
      <c r="D30" s="323">
        <v>15.32</v>
      </c>
      <c r="E30" s="293">
        <f>ROUND($E$28*D30/100,0)</f>
        <v>1527</v>
      </c>
      <c r="F30" s="79">
        <f t="shared" ref="F30" si="43">ROUND($E$30*F27/100,0)</f>
        <v>43</v>
      </c>
      <c r="G30" s="79">
        <f t="shared" ref="G30:AV30" si="44">ROUND($E$30*G27/100,0)</f>
        <v>41</v>
      </c>
      <c r="H30" s="79">
        <f t="shared" si="44"/>
        <v>36</v>
      </c>
      <c r="I30" s="79">
        <f t="shared" si="44"/>
        <v>31</v>
      </c>
      <c r="J30" s="79">
        <f t="shared" si="44"/>
        <v>38</v>
      </c>
      <c r="K30" s="79">
        <f t="shared" si="44"/>
        <v>34</v>
      </c>
      <c r="L30" s="79">
        <f t="shared" si="44"/>
        <v>27</v>
      </c>
      <c r="M30" s="79">
        <f t="shared" si="44"/>
        <v>27</v>
      </c>
      <c r="N30" s="79">
        <f t="shared" si="44"/>
        <v>27</v>
      </c>
      <c r="O30" s="79">
        <f t="shared" si="44"/>
        <v>24</v>
      </c>
      <c r="P30" s="79">
        <f t="shared" si="44"/>
        <v>26</v>
      </c>
      <c r="Q30" s="79">
        <f t="shared" si="44"/>
        <v>29</v>
      </c>
      <c r="R30" s="79">
        <f t="shared" si="44"/>
        <v>26</v>
      </c>
      <c r="S30" s="79">
        <f t="shared" si="44"/>
        <v>26</v>
      </c>
      <c r="T30" s="79">
        <f t="shared" si="44"/>
        <v>23</v>
      </c>
      <c r="U30" s="79">
        <f t="shared" si="44"/>
        <v>23</v>
      </c>
      <c r="V30" s="79">
        <f t="shared" si="44"/>
        <v>24</v>
      </c>
      <c r="W30" s="79">
        <f t="shared" si="44"/>
        <v>26</v>
      </c>
      <c r="X30" s="79">
        <f t="shared" si="44"/>
        <v>22</v>
      </c>
      <c r="Y30" s="79">
        <f t="shared" si="44"/>
        <v>24</v>
      </c>
      <c r="Z30" s="79">
        <f t="shared" si="44"/>
        <v>113</v>
      </c>
      <c r="AA30" s="79">
        <f>ROUND($E$30*AA27/100,0)+1</f>
        <v>118</v>
      </c>
      <c r="AB30" s="79">
        <f t="shared" si="44"/>
        <v>97</v>
      </c>
      <c r="AC30" s="79">
        <f t="shared" si="44"/>
        <v>88</v>
      </c>
      <c r="AD30" s="79">
        <f t="shared" si="44"/>
        <v>83</v>
      </c>
      <c r="AE30" s="79">
        <f t="shared" si="44"/>
        <v>84</v>
      </c>
      <c r="AF30" s="79">
        <f t="shared" si="44"/>
        <v>72</v>
      </c>
      <c r="AG30" s="79">
        <f t="shared" si="44"/>
        <v>67</v>
      </c>
      <c r="AH30" s="79">
        <f t="shared" si="44"/>
        <v>61</v>
      </c>
      <c r="AI30" s="79">
        <f t="shared" si="44"/>
        <v>53</v>
      </c>
      <c r="AJ30" s="79">
        <f t="shared" si="44"/>
        <v>37</v>
      </c>
      <c r="AK30" s="79">
        <f t="shared" si="44"/>
        <v>30</v>
      </c>
      <c r="AL30" s="79">
        <f t="shared" si="44"/>
        <v>24</v>
      </c>
      <c r="AM30" s="79">
        <f t="shared" si="44"/>
        <v>23</v>
      </c>
      <c r="AN30" s="79">
        <f t="shared" si="44"/>
        <v>2</v>
      </c>
      <c r="AO30" s="79">
        <f t="shared" si="44"/>
        <v>22</v>
      </c>
      <c r="AP30" s="79">
        <f t="shared" si="44"/>
        <v>20</v>
      </c>
      <c r="AQ30" s="79">
        <f t="shared" si="44"/>
        <v>45</v>
      </c>
      <c r="AR30" s="79">
        <f t="shared" si="44"/>
        <v>757</v>
      </c>
      <c r="AS30" s="79">
        <f t="shared" si="44"/>
        <v>65</v>
      </c>
      <c r="AT30" s="79">
        <f t="shared" si="44"/>
        <v>59</v>
      </c>
      <c r="AU30" s="79">
        <f t="shared" si="44"/>
        <v>286</v>
      </c>
      <c r="AV30" s="79">
        <f t="shared" si="44"/>
        <v>54</v>
      </c>
      <c r="AW30" s="44">
        <f t="shared" si="39"/>
        <v>0</v>
      </c>
      <c r="AX30" s="427">
        <f t="shared" si="25"/>
        <v>1527</v>
      </c>
      <c r="AY30" s="388">
        <f t="shared" si="26"/>
        <v>383</v>
      </c>
      <c r="AZ30" s="427">
        <f t="shared" si="27"/>
        <v>148</v>
      </c>
      <c r="BA30" s="427">
        <f t="shared" si="28"/>
        <v>277</v>
      </c>
      <c r="BB30" s="388">
        <f t="shared" si="29"/>
        <v>491</v>
      </c>
      <c r="BC30" s="427">
        <f t="shared" si="30"/>
        <v>228</v>
      </c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</row>
    <row r="31" spans="1:988" ht="15.6">
      <c r="A31" s="256">
        <f>1+A30</f>
        <v>3</v>
      </c>
      <c r="B31" s="76" t="s">
        <v>293</v>
      </c>
      <c r="C31" s="161" t="s">
        <v>294</v>
      </c>
      <c r="D31" s="323">
        <v>6.61</v>
      </c>
      <c r="E31" s="293">
        <f>ROUND($E$28*D31/100,0)</f>
        <v>659</v>
      </c>
      <c r="F31" s="79">
        <f t="shared" ref="F31" si="45">ROUND($E$31*F27/100,0)</f>
        <v>19</v>
      </c>
      <c r="G31" s="79">
        <f t="shared" ref="G31:AV31" si="46">ROUND($E$31*G27/100,0)</f>
        <v>18</v>
      </c>
      <c r="H31" s="79">
        <f t="shared" si="46"/>
        <v>16</v>
      </c>
      <c r="I31" s="79">
        <f t="shared" si="46"/>
        <v>13</v>
      </c>
      <c r="J31" s="79">
        <f t="shared" si="46"/>
        <v>17</v>
      </c>
      <c r="K31" s="79">
        <f>ROUND($E$31*K27/100,0)-1</f>
        <v>14</v>
      </c>
      <c r="L31" s="79">
        <f t="shared" si="46"/>
        <v>12</v>
      </c>
      <c r="M31" s="79">
        <f t="shared" si="46"/>
        <v>12</v>
      </c>
      <c r="N31" s="79">
        <f t="shared" si="46"/>
        <v>12</v>
      </c>
      <c r="O31" s="79">
        <f t="shared" si="46"/>
        <v>10</v>
      </c>
      <c r="P31" s="79">
        <f t="shared" si="46"/>
        <v>11</v>
      </c>
      <c r="Q31" s="79">
        <f t="shared" si="46"/>
        <v>13</v>
      </c>
      <c r="R31" s="79">
        <f t="shared" si="46"/>
        <v>11</v>
      </c>
      <c r="S31" s="79">
        <f t="shared" si="46"/>
        <v>11</v>
      </c>
      <c r="T31" s="79">
        <f t="shared" si="46"/>
        <v>10</v>
      </c>
      <c r="U31" s="79">
        <f t="shared" si="46"/>
        <v>10</v>
      </c>
      <c r="V31" s="79">
        <f t="shared" si="46"/>
        <v>11</v>
      </c>
      <c r="W31" s="79">
        <f t="shared" si="46"/>
        <v>11</v>
      </c>
      <c r="X31" s="79">
        <f t="shared" si="46"/>
        <v>9</v>
      </c>
      <c r="Y31" s="79">
        <f t="shared" si="46"/>
        <v>10</v>
      </c>
      <c r="Z31" s="79">
        <f t="shared" si="46"/>
        <v>49</v>
      </c>
      <c r="AA31" s="79">
        <f t="shared" si="46"/>
        <v>50</v>
      </c>
      <c r="AB31" s="79">
        <f t="shared" si="46"/>
        <v>42</v>
      </c>
      <c r="AC31" s="79">
        <f t="shared" si="46"/>
        <v>38</v>
      </c>
      <c r="AD31" s="79">
        <f t="shared" si="46"/>
        <v>36</v>
      </c>
      <c r="AE31" s="79">
        <f t="shared" si="46"/>
        <v>36</v>
      </c>
      <c r="AF31" s="79">
        <f t="shared" si="46"/>
        <v>31</v>
      </c>
      <c r="AG31" s="79">
        <f t="shared" si="46"/>
        <v>29</v>
      </c>
      <c r="AH31" s="79">
        <f t="shared" si="46"/>
        <v>26</v>
      </c>
      <c r="AI31" s="79">
        <f t="shared" si="46"/>
        <v>23</v>
      </c>
      <c r="AJ31" s="79">
        <f t="shared" si="46"/>
        <v>16</v>
      </c>
      <c r="AK31" s="79">
        <f t="shared" si="46"/>
        <v>13</v>
      </c>
      <c r="AL31" s="79">
        <f t="shared" si="46"/>
        <v>10</v>
      </c>
      <c r="AM31" s="79">
        <f t="shared" si="46"/>
        <v>10</v>
      </c>
      <c r="AN31" s="79">
        <f t="shared" si="46"/>
        <v>1</v>
      </c>
      <c r="AO31" s="79">
        <f t="shared" si="46"/>
        <v>9</v>
      </c>
      <c r="AP31" s="79">
        <f t="shared" si="46"/>
        <v>9</v>
      </c>
      <c r="AQ31" s="79">
        <f t="shared" si="46"/>
        <v>19</v>
      </c>
      <c r="AR31" s="79">
        <f t="shared" si="46"/>
        <v>327</v>
      </c>
      <c r="AS31" s="79">
        <f t="shared" si="46"/>
        <v>28</v>
      </c>
      <c r="AT31" s="79">
        <f t="shared" si="46"/>
        <v>26</v>
      </c>
      <c r="AU31" s="79">
        <f t="shared" si="46"/>
        <v>123</v>
      </c>
      <c r="AV31" s="79">
        <f t="shared" si="46"/>
        <v>23</v>
      </c>
      <c r="AW31" s="44">
        <f t="shared" si="39"/>
        <v>0</v>
      </c>
      <c r="AX31" s="428">
        <f t="shared" si="25"/>
        <v>659</v>
      </c>
      <c r="AY31" s="388">
        <f t="shared" si="26"/>
        <v>167</v>
      </c>
      <c r="AZ31" s="428">
        <f t="shared" si="27"/>
        <v>64</v>
      </c>
      <c r="BA31" s="428">
        <f t="shared" si="28"/>
        <v>118</v>
      </c>
      <c r="BB31" s="388">
        <f t="shared" si="29"/>
        <v>212</v>
      </c>
      <c r="BC31" s="428">
        <f t="shared" si="30"/>
        <v>98</v>
      </c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</row>
    <row r="32" spans="1:988" ht="15.6" hidden="1">
      <c r="A32" s="244"/>
      <c r="B32" s="244"/>
      <c r="C32" s="161"/>
      <c r="D32" s="325">
        <f>SUM(D29:D31)</f>
        <v>99.999999999999986</v>
      </c>
      <c r="E32" s="266">
        <f>SUM(E29:E31)</f>
        <v>9970</v>
      </c>
      <c r="F32" s="266">
        <f t="shared" ref="F32:AV32" si="47">F28-SUM(F29:F31)</f>
        <v>0</v>
      </c>
      <c r="G32" s="266">
        <f t="shared" si="47"/>
        <v>0</v>
      </c>
      <c r="H32" s="266">
        <f t="shared" si="47"/>
        <v>0</v>
      </c>
      <c r="I32" s="266">
        <f t="shared" si="47"/>
        <v>0</v>
      </c>
      <c r="J32" s="266">
        <f t="shared" si="47"/>
        <v>0</v>
      </c>
      <c r="K32" s="266">
        <f t="shared" ref="K32:Y32" si="48">K28-SUM(K29:K31)</f>
        <v>0</v>
      </c>
      <c r="L32" s="266">
        <f t="shared" si="48"/>
        <v>0</v>
      </c>
      <c r="M32" s="266">
        <f t="shared" si="48"/>
        <v>0</v>
      </c>
      <c r="N32" s="266">
        <f t="shared" si="48"/>
        <v>0</v>
      </c>
      <c r="O32" s="266">
        <f t="shared" si="48"/>
        <v>0</v>
      </c>
      <c r="P32" s="266">
        <f t="shared" si="48"/>
        <v>0</v>
      </c>
      <c r="Q32" s="266">
        <f t="shared" si="48"/>
        <v>0</v>
      </c>
      <c r="R32" s="266">
        <f t="shared" si="48"/>
        <v>0</v>
      </c>
      <c r="S32" s="266">
        <f t="shared" si="48"/>
        <v>0</v>
      </c>
      <c r="T32" s="266">
        <f t="shared" si="48"/>
        <v>0</v>
      </c>
      <c r="U32" s="266">
        <f t="shared" si="48"/>
        <v>0</v>
      </c>
      <c r="V32" s="266">
        <f t="shared" si="48"/>
        <v>0</v>
      </c>
      <c r="W32" s="266">
        <f t="shared" si="48"/>
        <v>0</v>
      </c>
      <c r="X32" s="266">
        <f t="shared" si="48"/>
        <v>0</v>
      </c>
      <c r="Y32" s="266">
        <f t="shared" si="48"/>
        <v>0</v>
      </c>
      <c r="Z32" s="266">
        <f t="shared" si="47"/>
        <v>0</v>
      </c>
      <c r="AA32" s="266">
        <f t="shared" si="47"/>
        <v>0</v>
      </c>
      <c r="AB32" s="266">
        <f t="shared" si="47"/>
        <v>0</v>
      </c>
      <c r="AC32" s="266">
        <f t="shared" si="47"/>
        <v>0</v>
      </c>
      <c r="AD32" s="266">
        <f t="shared" si="47"/>
        <v>0</v>
      </c>
      <c r="AE32" s="266">
        <f t="shared" si="47"/>
        <v>0</v>
      </c>
      <c r="AF32" s="266">
        <f t="shared" si="47"/>
        <v>0</v>
      </c>
      <c r="AG32" s="266">
        <f t="shared" si="47"/>
        <v>0</v>
      </c>
      <c r="AH32" s="266">
        <f t="shared" si="47"/>
        <v>0</v>
      </c>
      <c r="AI32" s="266">
        <f t="shared" si="47"/>
        <v>0</v>
      </c>
      <c r="AJ32" s="266">
        <f t="shared" si="47"/>
        <v>0</v>
      </c>
      <c r="AK32" s="266">
        <f t="shared" si="47"/>
        <v>0</v>
      </c>
      <c r="AL32" s="266">
        <f t="shared" ref="AL32" si="49">AL28-SUM(AL29:AL31)</f>
        <v>0</v>
      </c>
      <c r="AM32" s="266">
        <f t="shared" si="47"/>
        <v>0</v>
      </c>
      <c r="AN32" s="266">
        <f t="shared" si="47"/>
        <v>0</v>
      </c>
      <c r="AO32" s="266">
        <f t="shared" si="47"/>
        <v>0</v>
      </c>
      <c r="AP32" s="266">
        <f t="shared" ref="AP32:AQ32" si="50">AP28-SUM(AP29:AP31)</f>
        <v>0</v>
      </c>
      <c r="AQ32" s="266">
        <f t="shared" si="50"/>
        <v>0</v>
      </c>
      <c r="AR32" s="266">
        <f t="shared" si="47"/>
        <v>0</v>
      </c>
      <c r="AS32" s="266">
        <f t="shared" si="47"/>
        <v>0</v>
      </c>
      <c r="AT32" s="266">
        <f t="shared" si="47"/>
        <v>0</v>
      </c>
      <c r="AU32" s="266">
        <f t="shared" si="47"/>
        <v>0</v>
      </c>
      <c r="AV32" s="266">
        <f t="shared" si="47"/>
        <v>0</v>
      </c>
      <c r="AW32" s="44"/>
      <c r="AX32" s="388">
        <f t="shared" si="25"/>
        <v>9970</v>
      </c>
      <c r="AY32" s="388">
        <f t="shared" si="26"/>
        <v>0</v>
      </c>
      <c r="AZ32" s="388">
        <f t="shared" si="27"/>
        <v>0</v>
      </c>
      <c r="BA32" s="388">
        <f t="shared" si="28"/>
        <v>0</v>
      </c>
      <c r="BB32" s="388">
        <f t="shared" si="29"/>
        <v>0</v>
      </c>
      <c r="BC32" s="388">
        <f t="shared" si="30"/>
        <v>0</v>
      </c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</row>
    <row r="33" spans="1:988" ht="15.6" hidden="1">
      <c r="A33" s="244"/>
      <c r="B33" s="244"/>
      <c r="C33" s="161"/>
      <c r="D33" s="203"/>
      <c r="E33" s="201"/>
      <c r="F33" s="85">
        <f t="shared" ref="F33:AV33" si="51">+F34*100/$E$34</f>
        <v>2.1652041205646699</v>
      </c>
      <c r="G33" s="85">
        <f t="shared" si="51"/>
        <v>2.0602823349866464</v>
      </c>
      <c r="H33" s="85">
        <f t="shared" si="51"/>
        <v>1.8981304845478826</v>
      </c>
      <c r="I33" s="85">
        <f t="shared" si="51"/>
        <v>2.1604349484929415</v>
      </c>
      <c r="J33" s="85">
        <f t="shared" si="51"/>
        <v>1.9219763449065241</v>
      </c>
      <c r="K33" s="85">
        <f t="shared" si="51"/>
        <v>2.1270507439908433</v>
      </c>
      <c r="L33" s="85">
        <f t="shared" si="51"/>
        <v>2.0507439908431895</v>
      </c>
      <c r="M33" s="85">
        <f t="shared" si="51"/>
        <v>2.1365890881342997</v>
      </c>
      <c r="N33" s="85">
        <f t="shared" si="51"/>
        <v>2.0459748187714615</v>
      </c>
      <c r="O33" s="85">
        <f t="shared" si="51"/>
        <v>2.0125906142693628</v>
      </c>
      <c r="P33" s="85">
        <f t="shared" si="51"/>
        <v>1.9696680656238077</v>
      </c>
      <c r="Q33" s="85">
        <f t="shared" si="51"/>
        <v>2.0936665394887446</v>
      </c>
      <c r="R33" s="85">
        <f t="shared" si="51"/>
        <v>1.9028996566196108</v>
      </c>
      <c r="S33" s="85">
        <f t="shared" si="51"/>
        <v>1.8838229683326975</v>
      </c>
      <c r="T33" s="85">
        <f t="shared" si="51"/>
        <v>1.7359786341091186</v>
      </c>
      <c r="U33" s="85">
        <f t="shared" si="51"/>
        <v>1.7884395268981306</v>
      </c>
      <c r="V33" s="85">
        <f t="shared" si="51"/>
        <v>1.712132773750477</v>
      </c>
      <c r="W33" s="85">
        <f t="shared" si="51"/>
        <v>1.8933613124761541</v>
      </c>
      <c r="X33" s="85">
        <f t="shared" si="51"/>
        <v>1.6501335368180083</v>
      </c>
      <c r="Y33" s="85">
        <f t="shared" si="51"/>
        <v>1.5547500953834414</v>
      </c>
      <c r="Z33" s="85">
        <f t="shared" si="51"/>
        <v>7.5829835940480734</v>
      </c>
      <c r="AA33" s="85">
        <f t="shared" si="51"/>
        <v>8.0122090805036255</v>
      </c>
      <c r="AB33" s="85">
        <f t="shared" si="51"/>
        <v>7.0869896985883249</v>
      </c>
      <c r="AC33" s="85">
        <f t="shared" si="51"/>
        <v>6.6196108355589471</v>
      </c>
      <c r="AD33" s="85">
        <f t="shared" si="51"/>
        <v>5.756390690576116</v>
      </c>
      <c r="AE33" s="85">
        <f t="shared" si="51"/>
        <v>5.3462418924074777</v>
      </c>
      <c r="AF33" s="85">
        <f t="shared" si="51"/>
        <v>4.5593285005723008</v>
      </c>
      <c r="AG33" s="85">
        <f t="shared" si="51"/>
        <v>4.0204120564669976</v>
      </c>
      <c r="AH33" s="85">
        <f t="shared" si="51"/>
        <v>3.4099580312857687</v>
      </c>
      <c r="AI33" s="85">
        <f t="shared" si="51"/>
        <v>2.8328882106066389</v>
      </c>
      <c r="AJ33" s="85">
        <f t="shared" si="51"/>
        <v>2.041205646699733</v>
      </c>
      <c r="AK33" s="85">
        <f t="shared" si="51"/>
        <v>1.6453643647462801</v>
      </c>
      <c r="AL33" s="85">
        <f t="shared" si="51"/>
        <v>1.0015261350629532</v>
      </c>
      <c r="AM33" s="258">
        <f t="shared" si="51"/>
        <v>1.3210606638687523</v>
      </c>
      <c r="AN33" s="112">
        <f t="shared" si="51"/>
        <v>8.584509729111027E-2</v>
      </c>
      <c r="AO33" s="112">
        <f t="shared" si="51"/>
        <v>0.8966043494849294</v>
      </c>
      <c r="AP33" s="112">
        <f t="shared" si="51"/>
        <v>1.1350629530713467</v>
      </c>
      <c r="AQ33" s="112">
        <f t="shared" si="51"/>
        <v>2.1842808088515833</v>
      </c>
      <c r="AR33" s="112">
        <f t="shared" si="51"/>
        <v>49.933231590995803</v>
      </c>
      <c r="AS33" s="113">
        <f t="shared" si="51"/>
        <v>4.6547119420068679</v>
      </c>
      <c r="AT33" s="112">
        <f t="shared" si="51"/>
        <v>4.206409767264403</v>
      </c>
      <c r="AU33" s="113">
        <f t="shared" si="51"/>
        <v>20.564669973292638</v>
      </c>
      <c r="AV33" s="112">
        <f t="shared" si="51"/>
        <v>2.6135062953071349</v>
      </c>
      <c r="AW33" s="44">
        <f t="shared" ref="AW33:AW79" si="52">E33-SUM(F33:AM33)</f>
        <v>-100.00000000000001</v>
      </c>
      <c r="AX33" s="388">
        <f t="shared" si="25"/>
        <v>0</v>
      </c>
      <c r="AY33" s="388">
        <f t="shared" si="26"/>
        <v>24.642312094620372</v>
      </c>
      <c r="AZ33" s="388">
        <f t="shared" si="27"/>
        <v>10.916634872186188</v>
      </c>
      <c r="BA33" s="388">
        <f t="shared" si="28"/>
        <v>18.800076306753148</v>
      </c>
      <c r="BB33" s="388">
        <f t="shared" si="29"/>
        <v>33.38897367417016</v>
      </c>
      <c r="BC33" s="388">
        <f t="shared" si="30"/>
        <v>12.252003052270126</v>
      </c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</row>
    <row r="34" spans="1:988" ht="15.6">
      <c r="A34" s="159">
        <v>2</v>
      </c>
      <c r="B34" s="159"/>
      <c r="C34" s="368" t="s">
        <v>295</v>
      </c>
      <c r="D34" s="322"/>
      <c r="E34" s="259">
        <v>20968</v>
      </c>
      <c r="F34" s="198">
        <v>454</v>
      </c>
      <c r="G34" s="50">
        <v>432</v>
      </c>
      <c r="H34" s="50">
        <v>398</v>
      </c>
      <c r="I34" s="50">
        <v>453</v>
      </c>
      <c r="J34" s="50">
        <v>403</v>
      </c>
      <c r="K34" s="50">
        <v>446</v>
      </c>
      <c r="L34" s="50">
        <v>430</v>
      </c>
      <c r="M34" s="50">
        <v>448</v>
      </c>
      <c r="N34" s="50">
        <v>429</v>
      </c>
      <c r="O34" s="50">
        <v>422</v>
      </c>
      <c r="P34" s="50">
        <v>413</v>
      </c>
      <c r="Q34" s="50">
        <v>439</v>
      </c>
      <c r="R34" s="50">
        <v>399</v>
      </c>
      <c r="S34" s="50">
        <v>395</v>
      </c>
      <c r="T34" s="50">
        <v>364</v>
      </c>
      <c r="U34" s="50">
        <v>375</v>
      </c>
      <c r="V34" s="50">
        <v>359</v>
      </c>
      <c r="W34" s="50">
        <v>397</v>
      </c>
      <c r="X34" s="50">
        <v>346</v>
      </c>
      <c r="Y34" s="50">
        <v>326</v>
      </c>
      <c r="Z34" s="50">
        <v>1590</v>
      </c>
      <c r="AA34" s="50">
        <v>1680</v>
      </c>
      <c r="AB34" s="50">
        <v>1486</v>
      </c>
      <c r="AC34" s="50">
        <v>1388</v>
      </c>
      <c r="AD34" s="50">
        <v>1207</v>
      </c>
      <c r="AE34" s="255">
        <v>1121</v>
      </c>
      <c r="AF34" s="255">
        <v>956</v>
      </c>
      <c r="AG34" s="255">
        <v>843</v>
      </c>
      <c r="AH34" s="255">
        <v>715</v>
      </c>
      <c r="AI34" s="255">
        <v>594</v>
      </c>
      <c r="AJ34" s="255">
        <v>428</v>
      </c>
      <c r="AK34" s="255">
        <v>345</v>
      </c>
      <c r="AL34" s="349">
        <v>210</v>
      </c>
      <c r="AM34" s="260">
        <v>277</v>
      </c>
      <c r="AN34" s="259">
        <v>18</v>
      </c>
      <c r="AO34" s="254">
        <v>188</v>
      </c>
      <c r="AP34" s="254">
        <v>238</v>
      </c>
      <c r="AQ34" s="254">
        <v>458</v>
      </c>
      <c r="AR34" s="254">
        <v>10470</v>
      </c>
      <c r="AS34" s="254">
        <v>976</v>
      </c>
      <c r="AT34" s="259">
        <v>882</v>
      </c>
      <c r="AU34" s="254">
        <v>4312</v>
      </c>
      <c r="AV34" s="259">
        <v>548</v>
      </c>
      <c r="AW34" s="44">
        <f t="shared" si="52"/>
        <v>0</v>
      </c>
      <c r="AX34" s="384">
        <f t="shared" si="25"/>
        <v>20968</v>
      </c>
      <c r="AY34" s="384">
        <f t="shared" si="26"/>
        <v>5167</v>
      </c>
      <c r="AZ34" s="384">
        <f t="shared" si="27"/>
        <v>2289</v>
      </c>
      <c r="BA34" s="384">
        <f t="shared" si="28"/>
        <v>3942</v>
      </c>
      <c r="BB34" s="384">
        <f t="shared" si="29"/>
        <v>7001</v>
      </c>
      <c r="BC34" s="384">
        <f t="shared" si="30"/>
        <v>2569</v>
      </c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</row>
    <row r="35" spans="1:988" ht="15.6">
      <c r="A35" s="256">
        <v>1</v>
      </c>
      <c r="B35" s="76" t="s">
        <v>296</v>
      </c>
      <c r="C35" s="161" t="s">
        <v>297</v>
      </c>
      <c r="D35" s="323">
        <v>70.59</v>
      </c>
      <c r="E35" s="300">
        <f>ROUND($E$34*D35/100,0)</f>
        <v>14801</v>
      </c>
      <c r="F35" s="79">
        <f>+ROUND($E$35*F33/100,0)</f>
        <v>320</v>
      </c>
      <c r="G35" s="79">
        <f t="shared" ref="G35:AV35" si="53">+ROUND($E$35*G33/100,0)</f>
        <v>305</v>
      </c>
      <c r="H35" s="79">
        <f t="shared" si="53"/>
        <v>281</v>
      </c>
      <c r="I35" s="79">
        <f t="shared" si="53"/>
        <v>320</v>
      </c>
      <c r="J35" s="79">
        <f t="shared" si="53"/>
        <v>284</v>
      </c>
      <c r="K35" s="79">
        <f t="shared" si="53"/>
        <v>315</v>
      </c>
      <c r="L35" s="79">
        <f t="shared" si="53"/>
        <v>304</v>
      </c>
      <c r="M35" s="79">
        <f t="shared" si="53"/>
        <v>316</v>
      </c>
      <c r="N35" s="79">
        <f t="shared" si="53"/>
        <v>303</v>
      </c>
      <c r="O35" s="79">
        <f t="shared" si="53"/>
        <v>298</v>
      </c>
      <c r="P35" s="79">
        <f>+ROUND($E$35*P33/100,0)-1</f>
        <v>291</v>
      </c>
      <c r="Q35" s="79">
        <f t="shared" si="53"/>
        <v>310</v>
      </c>
      <c r="R35" s="79">
        <f t="shared" si="53"/>
        <v>282</v>
      </c>
      <c r="S35" s="79">
        <f t="shared" si="53"/>
        <v>279</v>
      </c>
      <c r="T35" s="79">
        <f t="shared" si="53"/>
        <v>257</v>
      </c>
      <c r="U35" s="79">
        <f>+ROUND($E$35*U33/100,0)-1</f>
        <v>264</v>
      </c>
      <c r="V35" s="79">
        <f>+ROUND($E$35*V33/100,0)+1</f>
        <v>254</v>
      </c>
      <c r="W35" s="79">
        <f t="shared" si="53"/>
        <v>280</v>
      </c>
      <c r="X35" s="79">
        <f t="shared" si="53"/>
        <v>244</v>
      </c>
      <c r="Y35" s="79">
        <f t="shared" si="53"/>
        <v>230</v>
      </c>
      <c r="Z35" s="79">
        <f t="shared" si="53"/>
        <v>1122</v>
      </c>
      <c r="AA35" s="79">
        <f t="shared" si="53"/>
        <v>1186</v>
      </c>
      <c r="AB35" s="79">
        <f t="shared" si="53"/>
        <v>1049</v>
      </c>
      <c r="AC35" s="79">
        <f t="shared" si="53"/>
        <v>980</v>
      </c>
      <c r="AD35" s="79">
        <f t="shared" si="53"/>
        <v>852</v>
      </c>
      <c r="AE35" s="79">
        <f t="shared" si="53"/>
        <v>791</v>
      </c>
      <c r="AF35" s="79">
        <f t="shared" si="53"/>
        <v>675</v>
      </c>
      <c r="AG35" s="79">
        <f t="shared" si="53"/>
        <v>595</v>
      </c>
      <c r="AH35" s="79">
        <f t="shared" si="53"/>
        <v>505</v>
      </c>
      <c r="AI35" s="79">
        <f t="shared" si="53"/>
        <v>419</v>
      </c>
      <c r="AJ35" s="79">
        <f t="shared" si="53"/>
        <v>302</v>
      </c>
      <c r="AK35" s="79">
        <f t="shared" si="53"/>
        <v>244</v>
      </c>
      <c r="AL35" s="79">
        <f t="shared" si="53"/>
        <v>148</v>
      </c>
      <c r="AM35" s="79">
        <f t="shared" si="53"/>
        <v>196</v>
      </c>
      <c r="AN35" s="79">
        <f t="shared" si="53"/>
        <v>13</v>
      </c>
      <c r="AO35" s="79">
        <f t="shared" si="53"/>
        <v>133</v>
      </c>
      <c r="AP35" s="79">
        <f t="shared" si="53"/>
        <v>168</v>
      </c>
      <c r="AQ35" s="79">
        <f t="shared" si="53"/>
        <v>323</v>
      </c>
      <c r="AR35" s="79">
        <f>+ROUND($E$35*AR33/100,0)-1</f>
        <v>7390</v>
      </c>
      <c r="AS35" s="79">
        <f t="shared" si="53"/>
        <v>689</v>
      </c>
      <c r="AT35" s="79">
        <f t="shared" si="53"/>
        <v>623</v>
      </c>
      <c r="AU35" s="79">
        <f t="shared" si="53"/>
        <v>3044</v>
      </c>
      <c r="AV35" s="79">
        <f t="shared" si="53"/>
        <v>387</v>
      </c>
      <c r="AW35" s="44">
        <f t="shared" si="52"/>
        <v>0</v>
      </c>
      <c r="AX35" s="426">
        <f t="shared" si="25"/>
        <v>14801</v>
      </c>
      <c r="AY35" s="388">
        <f t="shared" si="26"/>
        <v>3647</v>
      </c>
      <c r="AZ35" s="426">
        <f t="shared" si="27"/>
        <v>1616</v>
      </c>
      <c r="BA35" s="388">
        <f t="shared" si="28"/>
        <v>2782</v>
      </c>
      <c r="BB35" s="426">
        <f t="shared" si="29"/>
        <v>4942</v>
      </c>
      <c r="BC35" s="426">
        <f t="shared" si="30"/>
        <v>1814</v>
      </c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</row>
    <row r="36" spans="1:988" ht="15.6">
      <c r="A36" s="256">
        <f>1+A35</f>
        <v>2</v>
      </c>
      <c r="B36" s="76" t="s">
        <v>298</v>
      </c>
      <c r="C36" s="161" t="s">
        <v>299</v>
      </c>
      <c r="D36" s="323">
        <v>13.75</v>
      </c>
      <c r="E36" s="293">
        <f>ROUND($E$34*D36/100,0)</f>
        <v>2883</v>
      </c>
      <c r="F36" s="79">
        <f>+ROUND($E$36*F33/100,0)+1</f>
        <v>63</v>
      </c>
      <c r="G36" s="79">
        <f t="shared" ref="G36:AV36" si="54">+ROUND($E$36*G33/100,0)</f>
        <v>59</v>
      </c>
      <c r="H36" s="79">
        <f t="shared" si="54"/>
        <v>55</v>
      </c>
      <c r="I36" s="79">
        <f t="shared" si="54"/>
        <v>62</v>
      </c>
      <c r="J36" s="79">
        <f t="shared" si="54"/>
        <v>55</v>
      </c>
      <c r="K36" s="79">
        <f t="shared" si="54"/>
        <v>61</v>
      </c>
      <c r="L36" s="79">
        <f t="shared" si="54"/>
        <v>59</v>
      </c>
      <c r="M36" s="79">
        <f t="shared" si="54"/>
        <v>62</v>
      </c>
      <c r="N36" s="79">
        <f t="shared" si="54"/>
        <v>59</v>
      </c>
      <c r="O36" s="79">
        <f t="shared" si="54"/>
        <v>58</v>
      </c>
      <c r="P36" s="79">
        <f t="shared" si="54"/>
        <v>57</v>
      </c>
      <c r="Q36" s="79">
        <f t="shared" si="54"/>
        <v>60</v>
      </c>
      <c r="R36" s="79">
        <f t="shared" si="54"/>
        <v>55</v>
      </c>
      <c r="S36" s="79">
        <f t="shared" si="54"/>
        <v>54</v>
      </c>
      <c r="T36" s="79">
        <f t="shared" si="54"/>
        <v>50</v>
      </c>
      <c r="U36" s="79">
        <f t="shared" si="54"/>
        <v>52</v>
      </c>
      <c r="V36" s="79">
        <f t="shared" si="54"/>
        <v>49</v>
      </c>
      <c r="W36" s="79">
        <f t="shared" si="54"/>
        <v>55</v>
      </c>
      <c r="X36" s="79">
        <f t="shared" si="54"/>
        <v>48</v>
      </c>
      <c r="Y36" s="79">
        <f t="shared" si="54"/>
        <v>45</v>
      </c>
      <c r="Z36" s="79">
        <f t="shared" si="54"/>
        <v>219</v>
      </c>
      <c r="AA36" s="79">
        <f t="shared" si="54"/>
        <v>231</v>
      </c>
      <c r="AB36" s="79">
        <f t="shared" si="54"/>
        <v>204</v>
      </c>
      <c r="AC36" s="79">
        <f t="shared" si="54"/>
        <v>191</v>
      </c>
      <c r="AD36" s="79">
        <f t="shared" si="54"/>
        <v>166</v>
      </c>
      <c r="AE36" s="79">
        <f t="shared" si="54"/>
        <v>154</v>
      </c>
      <c r="AF36" s="79">
        <f t="shared" si="54"/>
        <v>131</v>
      </c>
      <c r="AG36" s="79">
        <f t="shared" si="54"/>
        <v>116</v>
      </c>
      <c r="AH36" s="79">
        <f t="shared" si="54"/>
        <v>98</v>
      </c>
      <c r="AI36" s="79">
        <f t="shared" si="54"/>
        <v>82</v>
      </c>
      <c r="AJ36" s="79">
        <f t="shared" si="54"/>
        <v>59</v>
      </c>
      <c r="AK36" s="79">
        <f t="shared" si="54"/>
        <v>47</v>
      </c>
      <c r="AL36" s="79">
        <f t="shared" si="54"/>
        <v>29</v>
      </c>
      <c r="AM36" s="79">
        <f t="shared" si="54"/>
        <v>38</v>
      </c>
      <c r="AN36" s="79">
        <f t="shared" si="54"/>
        <v>2</v>
      </c>
      <c r="AO36" s="79">
        <f t="shared" si="54"/>
        <v>26</v>
      </c>
      <c r="AP36" s="79">
        <f t="shared" si="54"/>
        <v>33</v>
      </c>
      <c r="AQ36" s="79">
        <f t="shared" si="54"/>
        <v>63</v>
      </c>
      <c r="AR36" s="79">
        <f t="shared" si="54"/>
        <v>1440</v>
      </c>
      <c r="AS36" s="79">
        <f t="shared" si="54"/>
        <v>134</v>
      </c>
      <c r="AT36" s="79">
        <f t="shared" si="54"/>
        <v>121</v>
      </c>
      <c r="AU36" s="79">
        <f t="shared" si="54"/>
        <v>593</v>
      </c>
      <c r="AV36" s="79">
        <f t="shared" si="54"/>
        <v>75</v>
      </c>
      <c r="AW36" s="44">
        <f t="shared" si="52"/>
        <v>0</v>
      </c>
      <c r="AX36" s="427">
        <f t="shared" si="25"/>
        <v>2883</v>
      </c>
      <c r="AY36" s="388">
        <f t="shared" si="26"/>
        <v>710</v>
      </c>
      <c r="AZ36" s="427">
        <f t="shared" si="27"/>
        <v>315</v>
      </c>
      <c r="BA36" s="388">
        <f t="shared" si="28"/>
        <v>543</v>
      </c>
      <c r="BB36" s="427">
        <f t="shared" si="29"/>
        <v>962</v>
      </c>
      <c r="BC36" s="427">
        <f t="shared" si="30"/>
        <v>353</v>
      </c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</row>
    <row r="37" spans="1:988" ht="15.6">
      <c r="A37" s="256"/>
      <c r="B37" s="256"/>
      <c r="C37" s="161" t="s">
        <v>67</v>
      </c>
      <c r="D37" s="323">
        <v>15.66</v>
      </c>
      <c r="E37" s="293">
        <f>ROUND($E$34*D37/100,0)</f>
        <v>3284</v>
      </c>
      <c r="F37" s="79">
        <f t="shared" ref="F37:AV37" si="55">+ROUND($E$37*F33/100,0)</f>
        <v>71</v>
      </c>
      <c r="G37" s="79">
        <f t="shared" si="55"/>
        <v>68</v>
      </c>
      <c r="H37" s="79">
        <f t="shared" si="55"/>
        <v>62</v>
      </c>
      <c r="I37" s="79">
        <f t="shared" si="55"/>
        <v>71</v>
      </c>
      <c r="J37" s="79">
        <f>+ROUND($E$37*J33/100,0)+1</f>
        <v>64</v>
      </c>
      <c r="K37" s="79">
        <f t="shared" si="55"/>
        <v>70</v>
      </c>
      <c r="L37" s="79">
        <f t="shared" si="55"/>
        <v>67</v>
      </c>
      <c r="M37" s="79">
        <f t="shared" si="55"/>
        <v>70</v>
      </c>
      <c r="N37" s="79">
        <f t="shared" si="55"/>
        <v>67</v>
      </c>
      <c r="O37" s="79">
        <f t="shared" si="55"/>
        <v>66</v>
      </c>
      <c r="P37" s="79">
        <f t="shared" si="55"/>
        <v>65</v>
      </c>
      <c r="Q37" s="79">
        <f t="shared" si="55"/>
        <v>69</v>
      </c>
      <c r="R37" s="79">
        <f t="shared" si="55"/>
        <v>62</v>
      </c>
      <c r="S37" s="79">
        <f t="shared" si="55"/>
        <v>62</v>
      </c>
      <c r="T37" s="79">
        <f t="shared" si="55"/>
        <v>57</v>
      </c>
      <c r="U37" s="79">
        <f t="shared" si="55"/>
        <v>59</v>
      </c>
      <c r="V37" s="79">
        <f t="shared" si="55"/>
        <v>56</v>
      </c>
      <c r="W37" s="79">
        <f t="shared" si="55"/>
        <v>62</v>
      </c>
      <c r="X37" s="79">
        <f t="shared" si="55"/>
        <v>54</v>
      </c>
      <c r="Y37" s="79">
        <f t="shared" si="55"/>
        <v>51</v>
      </c>
      <c r="Z37" s="79">
        <f t="shared" si="55"/>
        <v>249</v>
      </c>
      <c r="AA37" s="79">
        <f t="shared" si="55"/>
        <v>263</v>
      </c>
      <c r="AB37" s="79">
        <f t="shared" si="55"/>
        <v>233</v>
      </c>
      <c r="AC37" s="79">
        <f t="shared" si="55"/>
        <v>217</v>
      </c>
      <c r="AD37" s="79">
        <f t="shared" si="55"/>
        <v>189</v>
      </c>
      <c r="AE37" s="79">
        <f t="shared" si="55"/>
        <v>176</v>
      </c>
      <c r="AF37" s="79">
        <f t="shared" si="55"/>
        <v>150</v>
      </c>
      <c r="AG37" s="79">
        <f t="shared" si="55"/>
        <v>132</v>
      </c>
      <c r="AH37" s="79">
        <f t="shared" si="55"/>
        <v>112</v>
      </c>
      <c r="AI37" s="79">
        <f t="shared" si="55"/>
        <v>93</v>
      </c>
      <c r="AJ37" s="79">
        <f t="shared" si="55"/>
        <v>67</v>
      </c>
      <c r="AK37" s="79">
        <f t="shared" si="55"/>
        <v>54</v>
      </c>
      <c r="AL37" s="79">
        <f t="shared" si="55"/>
        <v>33</v>
      </c>
      <c r="AM37" s="79">
        <f t="shared" si="55"/>
        <v>43</v>
      </c>
      <c r="AN37" s="79">
        <f t="shared" si="55"/>
        <v>3</v>
      </c>
      <c r="AO37" s="79">
        <f t="shared" si="55"/>
        <v>29</v>
      </c>
      <c r="AP37" s="79">
        <f t="shared" si="55"/>
        <v>37</v>
      </c>
      <c r="AQ37" s="79">
        <f t="shared" si="55"/>
        <v>72</v>
      </c>
      <c r="AR37" s="79">
        <f t="shared" si="55"/>
        <v>1640</v>
      </c>
      <c r="AS37" s="79">
        <f t="shared" si="55"/>
        <v>153</v>
      </c>
      <c r="AT37" s="79">
        <f t="shared" si="55"/>
        <v>138</v>
      </c>
      <c r="AU37" s="79">
        <f t="shared" si="55"/>
        <v>675</v>
      </c>
      <c r="AV37" s="79">
        <f t="shared" si="55"/>
        <v>86</v>
      </c>
      <c r="AW37" s="44">
        <f t="shared" si="52"/>
        <v>0</v>
      </c>
      <c r="AX37" s="428">
        <f t="shared" si="25"/>
        <v>3284</v>
      </c>
      <c r="AY37" s="388">
        <f t="shared" si="26"/>
        <v>810</v>
      </c>
      <c r="AZ37" s="428">
        <f t="shared" si="27"/>
        <v>358</v>
      </c>
      <c r="BA37" s="388">
        <f t="shared" si="28"/>
        <v>617</v>
      </c>
      <c r="BB37" s="428">
        <f t="shared" si="29"/>
        <v>1097</v>
      </c>
      <c r="BC37" s="428">
        <f t="shared" si="30"/>
        <v>402</v>
      </c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  <c r="AGC37" s="3"/>
      <c r="AGD37" s="3"/>
      <c r="AGE37" s="3"/>
      <c r="AGF37" s="3"/>
      <c r="AGG37" s="3"/>
      <c r="AGH37" s="3"/>
      <c r="AGI37" s="3"/>
      <c r="AGJ37" s="3"/>
      <c r="AGK37" s="3"/>
      <c r="AGL37" s="3"/>
      <c r="AGM37" s="3"/>
      <c r="AGN37" s="3"/>
      <c r="AGO37" s="3"/>
      <c r="AGP37" s="3"/>
      <c r="AGQ37" s="3"/>
      <c r="AGR37" s="3"/>
      <c r="AGS37" s="3"/>
      <c r="AGT37" s="3"/>
      <c r="AGU37" s="3"/>
      <c r="AGV37" s="3"/>
      <c r="AGW37" s="3"/>
      <c r="AGX37" s="3"/>
      <c r="AGY37" s="3"/>
      <c r="AGZ37" s="3"/>
      <c r="AHA37" s="3"/>
      <c r="AHB37" s="3"/>
      <c r="AHC37" s="3"/>
      <c r="AHD37" s="3"/>
      <c r="AHE37" s="3"/>
      <c r="AHF37" s="3"/>
      <c r="AHG37" s="3"/>
      <c r="AHH37" s="3"/>
      <c r="AHI37" s="3"/>
      <c r="AHJ37" s="3"/>
      <c r="AHK37" s="3"/>
      <c r="AHL37" s="3"/>
      <c r="AHM37" s="3"/>
      <c r="AHN37" s="3"/>
      <c r="AHO37" s="3"/>
      <c r="AHP37" s="3"/>
      <c r="AHQ37" s="3"/>
      <c r="AHR37" s="3"/>
      <c r="AHS37" s="3"/>
      <c r="AHT37" s="3"/>
      <c r="AHU37" s="3"/>
      <c r="AHV37" s="3"/>
      <c r="AHW37" s="3"/>
      <c r="AHX37" s="3"/>
      <c r="AHY37" s="3"/>
      <c r="AHZ37" s="3"/>
      <c r="AIA37" s="3"/>
      <c r="AIB37" s="3"/>
      <c r="AIC37" s="3"/>
      <c r="AID37" s="3"/>
      <c r="AIE37" s="3"/>
      <c r="AIF37" s="3"/>
      <c r="AIG37" s="3"/>
      <c r="AIH37" s="3"/>
      <c r="AII37" s="3"/>
      <c r="AIJ37" s="3"/>
      <c r="AIK37" s="3"/>
      <c r="AIL37" s="3"/>
      <c r="AIM37" s="3"/>
      <c r="AIN37" s="3"/>
      <c r="AIO37" s="3"/>
      <c r="AIP37" s="3"/>
      <c r="AIQ37" s="3"/>
      <c r="AIR37" s="3"/>
      <c r="AIS37" s="3"/>
      <c r="AIT37" s="3"/>
      <c r="AIU37" s="3"/>
      <c r="AIV37" s="3"/>
      <c r="AIW37" s="3"/>
      <c r="AIX37" s="3"/>
      <c r="AIY37" s="3"/>
      <c r="AIZ37" s="3"/>
      <c r="AJA37" s="3"/>
      <c r="AJB37" s="3"/>
      <c r="AJC37" s="3"/>
      <c r="AJD37" s="3"/>
      <c r="AJE37" s="3"/>
      <c r="AJF37" s="3"/>
      <c r="AJG37" s="3"/>
      <c r="AJH37" s="3"/>
      <c r="AJI37" s="3"/>
      <c r="AJJ37" s="3"/>
      <c r="AJK37" s="3"/>
      <c r="AJL37" s="3"/>
      <c r="AJM37" s="3"/>
      <c r="AJN37" s="3"/>
      <c r="AJO37" s="3"/>
      <c r="AJP37" s="3"/>
      <c r="AJQ37" s="3"/>
      <c r="AJR37" s="3"/>
      <c r="AJS37" s="3"/>
      <c r="AJT37" s="3"/>
      <c r="AJU37" s="3"/>
      <c r="AJV37" s="3"/>
      <c r="AJW37" s="3"/>
      <c r="AJX37" s="3"/>
      <c r="AJY37" s="3"/>
      <c r="AJZ37" s="3"/>
      <c r="AKA37" s="3"/>
      <c r="AKB37" s="3"/>
      <c r="AKC37" s="3"/>
      <c r="AKD37" s="3"/>
      <c r="AKE37" s="3"/>
      <c r="AKF37" s="3"/>
      <c r="AKG37" s="3"/>
      <c r="AKH37" s="3"/>
      <c r="AKI37" s="3"/>
      <c r="AKJ37" s="3"/>
      <c r="AKK37" s="3"/>
      <c r="AKL37" s="3"/>
      <c r="AKM37" s="3"/>
      <c r="AKN37" s="3"/>
      <c r="AKO37" s="3"/>
      <c r="AKP37" s="3"/>
      <c r="AKQ37" s="3"/>
      <c r="AKR37" s="3"/>
      <c r="AKS37" s="3"/>
      <c r="AKT37" s="3"/>
      <c r="AKU37" s="3"/>
      <c r="AKV37" s="3"/>
      <c r="AKW37" s="3"/>
      <c r="AKX37" s="3"/>
      <c r="AKY37" s="3"/>
      <c r="AKZ37" s="3"/>
    </row>
    <row r="38" spans="1:988" ht="15.6" hidden="1">
      <c r="A38" s="244"/>
      <c r="B38" s="244"/>
      <c r="C38" s="257"/>
      <c r="D38" s="326">
        <f t="shared" ref="D38:AM38" si="56">SUM(D35:D37)</f>
        <v>100</v>
      </c>
      <c r="E38" s="126">
        <f t="shared" si="56"/>
        <v>20968</v>
      </c>
      <c r="F38" s="126">
        <f t="shared" si="56"/>
        <v>454</v>
      </c>
      <c r="G38" s="126">
        <f t="shared" si="56"/>
        <v>432</v>
      </c>
      <c r="H38" s="126">
        <f t="shared" si="56"/>
        <v>398</v>
      </c>
      <c r="I38" s="126">
        <f t="shared" si="56"/>
        <v>453</v>
      </c>
      <c r="J38" s="126">
        <f t="shared" si="56"/>
        <v>403</v>
      </c>
      <c r="K38" s="126">
        <f t="shared" ref="K38:Y38" si="57">SUM(K35:K37)</f>
        <v>446</v>
      </c>
      <c r="L38" s="126">
        <f t="shared" si="57"/>
        <v>430</v>
      </c>
      <c r="M38" s="126">
        <f t="shared" si="57"/>
        <v>448</v>
      </c>
      <c r="N38" s="126">
        <f t="shared" si="57"/>
        <v>429</v>
      </c>
      <c r="O38" s="126">
        <f t="shared" si="57"/>
        <v>422</v>
      </c>
      <c r="P38" s="126">
        <f t="shared" si="57"/>
        <v>413</v>
      </c>
      <c r="Q38" s="126">
        <f t="shared" si="57"/>
        <v>439</v>
      </c>
      <c r="R38" s="126">
        <f t="shared" si="57"/>
        <v>399</v>
      </c>
      <c r="S38" s="126">
        <f t="shared" si="57"/>
        <v>395</v>
      </c>
      <c r="T38" s="126">
        <f t="shared" si="57"/>
        <v>364</v>
      </c>
      <c r="U38" s="126">
        <f t="shared" si="57"/>
        <v>375</v>
      </c>
      <c r="V38" s="126">
        <f t="shared" si="57"/>
        <v>359</v>
      </c>
      <c r="W38" s="126">
        <f t="shared" si="57"/>
        <v>397</v>
      </c>
      <c r="X38" s="126">
        <f t="shared" si="57"/>
        <v>346</v>
      </c>
      <c r="Y38" s="126">
        <f t="shared" si="57"/>
        <v>326</v>
      </c>
      <c r="Z38" s="126">
        <f t="shared" si="56"/>
        <v>1590</v>
      </c>
      <c r="AA38" s="126">
        <f t="shared" si="56"/>
        <v>1680</v>
      </c>
      <c r="AB38" s="126">
        <f t="shared" si="56"/>
        <v>1486</v>
      </c>
      <c r="AC38" s="126">
        <f t="shared" si="56"/>
        <v>1388</v>
      </c>
      <c r="AD38" s="126">
        <f t="shared" si="56"/>
        <v>1207</v>
      </c>
      <c r="AE38" s="126">
        <f t="shared" si="56"/>
        <v>1121</v>
      </c>
      <c r="AF38" s="126">
        <f t="shared" si="56"/>
        <v>956</v>
      </c>
      <c r="AG38" s="126">
        <f t="shared" si="56"/>
        <v>843</v>
      </c>
      <c r="AH38" s="126">
        <f t="shared" si="56"/>
        <v>715</v>
      </c>
      <c r="AI38" s="126">
        <f t="shared" si="56"/>
        <v>594</v>
      </c>
      <c r="AJ38" s="126">
        <f t="shared" si="56"/>
        <v>428</v>
      </c>
      <c r="AK38" s="126">
        <f t="shared" si="56"/>
        <v>345</v>
      </c>
      <c r="AL38" s="126">
        <f t="shared" ref="AL38" si="58">SUM(AL35:AL37)</f>
        <v>210</v>
      </c>
      <c r="AM38" s="126">
        <f t="shared" si="56"/>
        <v>277</v>
      </c>
      <c r="AN38" s="93">
        <f>AN34-SUM(AN35:AN37)</f>
        <v>0</v>
      </c>
      <c r="AO38" s="93">
        <f t="shared" ref="AO38:AV38" si="59">AO34-SUM(AO35:AO37)</f>
        <v>0</v>
      </c>
      <c r="AP38" s="93">
        <f t="shared" ref="AP38:AQ38" si="60">AP34-SUM(AP35:AP37)</f>
        <v>0</v>
      </c>
      <c r="AQ38" s="93">
        <f t="shared" si="60"/>
        <v>0</v>
      </c>
      <c r="AR38" s="93">
        <f t="shared" si="59"/>
        <v>0</v>
      </c>
      <c r="AS38" s="93">
        <f t="shared" si="59"/>
        <v>0</v>
      </c>
      <c r="AT38" s="93">
        <f t="shared" si="59"/>
        <v>0</v>
      </c>
      <c r="AU38" s="93">
        <f t="shared" si="59"/>
        <v>0</v>
      </c>
      <c r="AV38" s="93">
        <f t="shared" si="59"/>
        <v>0</v>
      </c>
      <c r="AW38" s="44">
        <f t="shared" si="52"/>
        <v>0</v>
      </c>
      <c r="AX38" s="388">
        <f t="shared" si="25"/>
        <v>20968</v>
      </c>
      <c r="AY38" s="388">
        <f t="shared" si="26"/>
        <v>5167</v>
      </c>
      <c r="AZ38" s="388">
        <f t="shared" si="27"/>
        <v>2289</v>
      </c>
      <c r="BA38" s="388">
        <f t="shared" si="28"/>
        <v>3942</v>
      </c>
      <c r="BB38" s="388">
        <f t="shared" si="29"/>
        <v>7001</v>
      </c>
      <c r="BC38" s="388">
        <f t="shared" si="30"/>
        <v>2569</v>
      </c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  <c r="WO38" s="3"/>
      <c r="WP38" s="3"/>
      <c r="WQ38" s="3"/>
      <c r="WR38" s="3"/>
      <c r="WS38" s="3"/>
      <c r="WT38" s="3"/>
      <c r="WU38" s="3"/>
      <c r="WV38" s="3"/>
      <c r="WW38" s="3"/>
      <c r="WX38" s="3"/>
      <c r="WY38" s="3"/>
      <c r="WZ38" s="3"/>
      <c r="XA38" s="3"/>
      <c r="XB38" s="3"/>
      <c r="XC38" s="3"/>
      <c r="XD38" s="3"/>
      <c r="XE38" s="3"/>
      <c r="XF38" s="3"/>
      <c r="XG38" s="3"/>
      <c r="XH38" s="3"/>
      <c r="XI38" s="3"/>
      <c r="XJ38" s="3"/>
      <c r="XK38" s="3"/>
      <c r="XL38" s="3"/>
      <c r="XM38" s="3"/>
      <c r="XN38" s="3"/>
      <c r="XO38" s="3"/>
      <c r="XP38" s="3"/>
      <c r="XQ38" s="3"/>
      <c r="XR38" s="3"/>
      <c r="XS38" s="3"/>
      <c r="XT38" s="3"/>
      <c r="XU38" s="3"/>
      <c r="XV38" s="3"/>
      <c r="XW38" s="3"/>
      <c r="XX38" s="3"/>
      <c r="XY38" s="3"/>
      <c r="XZ38" s="3"/>
      <c r="YA38" s="3"/>
      <c r="YB38" s="3"/>
      <c r="YC38" s="3"/>
      <c r="YD38" s="3"/>
      <c r="YE38" s="3"/>
      <c r="YF38" s="3"/>
      <c r="YG38" s="3"/>
      <c r="YH38" s="3"/>
      <c r="YI38" s="3"/>
      <c r="YJ38" s="3"/>
      <c r="YK38" s="3"/>
      <c r="YL38" s="3"/>
      <c r="YM38" s="3"/>
      <c r="YN38" s="3"/>
      <c r="YO38" s="3"/>
      <c r="YP38" s="3"/>
      <c r="YQ38" s="3"/>
      <c r="YR38" s="3"/>
      <c r="YS38" s="3"/>
      <c r="YT38" s="3"/>
      <c r="YU38" s="3"/>
      <c r="YV38" s="3"/>
      <c r="YW38" s="3"/>
      <c r="YX38" s="3"/>
      <c r="YY38" s="3"/>
      <c r="YZ38" s="3"/>
      <c r="ZA38" s="3"/>
      <c r="ZB38" s="3"/>
      <c r="ZC38" s="3"/>
      <c r="ZD38" s="3"/>
      <c r="ZE38" s="3"/>
      <c r="ZF38" s="3"/>
      <c r="ZG38" s="3"/>
      <c r="ZH38" s="3"/>
      <c r="ZI38" s="3"/>
      <c r="ZJ38" s="3"/>
      <c r="ZK38" s="3"/>
      <c r="ZL38" s="3"/>
      <c r="ZM38" s="3"/>
      <c r="ZN38" s="3"/>
      <c r="ZO38" s="3"/>
      <c r="ZP38" s="3"/>
      <c r="ZQ38" s="3"/>
      <c r="ZR38" s="3"/>
      <c r="ZS38" s="3"/>
      <c r="ZT38" s="3"/>
      <c r="ZU38" s="3"/>
      <c r="ZV38" s="3"/>
      <c r="ZW38" s="3"/>
      <c r="ZX38" s="3"/>
      <c r="ZY38" s="3"/>
      <c r="ZZ38" s="3"/>
      <c r="AAA38" s="3"/>
      <c r="AAB38" s="3"/>
      <c r="AAC38" s="3"/>
      <c r="AAD38" s="3"/>
      <c r="AAE38" s="3"/>
      <c r="AAF38" s="3"/>
      <c r="AAG38" s="3"/>
      <c r="AAH38" s="3"/>
      <c r="AAI38" s="3"/>
      <c r="AAJ38" s="3"/>
      <c r="AAK38" s="3"/>
      <c r="AAL38" s="3"/>
      <c r="AAM38" s="3"/>
      <c r="AAN38" s="3"/>
      <c r="AAO38" s="3"/>
      <c r="AAP38" s="3"/>
      <c r="AAQ38" s="3"/>
      <c r="AAR38" s="3"/>
      <c r="AAS38" s="3"/>
      <c r="AAT38" s="3"/>
      <c r="AAU38" s="3"/>
      <c r="AAV38" s="3"/>
      <c r="AAW38" s="3"/>
      <c r="AAX38" s="3"/>
      <c r="AAY38" s="3"/>
      <c r="AAZ38" s="3"/>
      <c r="ABA38" s="3"/>
      <c r="ABB38" s="3"/>
      <c r="ABC38" s="3"/>
      <c r="ABD38" s="3"/>
      <c r="ABE38" s="3"/>
      <c r="ABF38" s="3"/>
      <c r="ABG38" s="3"/>
      <c r="ABH38" s="3"/>
      <c r="ABI38" s="3"/>
      <c r="ABJ38" s="3"/>
      <c r="ABK38" s="3"/>
      <c r="ABL38" s="3"/>
      <c r="ABM38" s="3"/>
      <c r="ABN38" s="3"/>
      <c r="ABO38" s="3"/>
      <c r="ABP38" s="3"/>
      <c r="ABQ38" s="3"/>
      <c r="ABR38" s="3"/>
      <c r="ABS38" s="3"/>
      <c r="ABT38" s="3"/>
      <c r="ABU38" s="3"/>
      <c r="ABV38" s="3"/>
      <c r="ABW38" s="3"/>
      <c r="ABX38" s="3"/>
      <c r="ABY38" s="3"/>
      <c r="ABZ38" s="3"/>
      <c r="ACA38" s="3"/>
      <c r="ACB38" s="3"/>
      <c r="ACC38" s="3"/>
      <c r="ACD38" s="3"/>
      <c r="ACE38" s="3"/>
      <c r="ACF38" s="3"/>
      <c r="ACG38" s="3"/>
      <c r="ACH38" s="3"/>
      <c r="ACI38" s="3"/>
      <c r="ACJ38" s="3"/>
      <c r="ACK38" s="3"/>
      <c r="ACL38" s="3"/>
      <c r="ACM38" s="3"/>
      <c r="ACN38" s="3"/>
      <c r="ACO38" s="3"/>
      <c r="ACP38" s="3"/>
      <c r="ACQ38" s="3"/>
      <c r="ACR38" s="3"/>
      <c r="ACS38" s="3"/>
      <c r="ACT38" s="3"/>
      <c r="ACU38" s="3"/>
      <c r="ACV38" s="3"/>
      <c r="ACW38" s="3"/>
      <c r="ACX38" s="3"/>
      <c r="ACY38" s="3"/>
      <c r="ACZ38" s="3"/>
      <c r="ADA38" s="3"/>
      <c r="ADB38" s="3"/>
      <c r="ADC38" s="3"/>
      <c r="ADD38" s="3"/>
      <c r="ADE38" s="3"/>
      <c r="ADF38" s="3"/>
      <c r="ADG38" s="3"/>
      <c r="ADH38" s="3"/>
      <c r="ADI38" s="3"/>
      <c r="ADJ38" s="3"/>
      <c r="ADK38" s="3"/>
      <c r="ADL38" s="3"/>
      <c r="ADM38" s="3"/>
      <c r="ADN38" s="3"/>
      <c r="ADO38" s="3"/>
      <c r="ADP38" s="3"/>
      <c r="ADQ38" s="3"/>
      <c r="ADR38" s="3"/>
      <c r="ADS38" s="3"/>
      <c r="ADT38" s="3"/>
      <c r="ADU38" s="3"/>
      <c r="ADV38" s="3"/>
      <c r="ADW38" s="3"/>
      <c r="ADX38" s="3"/>
      <c r="ADY38" s="3"/>
      <c r="ADZ38" s="3"/>
      <c r="AEA38" s="3"/>
      <c r="AEB38" s="3"/>
      <c r="AEC38" s="3"/>
      <c r="AED38" s="3"/>
      <c r="AEE38" s="3"/>
      <c r="AEF38" s="3"/>
      <c r="AEG38" s="3"/>
      <c r="AEH38" s="3"/>
      <c r="AEI38" s="3"/>
      <c r="AEJ38" s="3"/>
      <c r="AEK38" s="3"/>
      <c r="AEL38" s="3"/>
      <c r="AEM38" s="3"/>
      <c r="AEN38" s="3"/>
      <c r="AEO38" s="3"/>
      <c r="AEP38" s="3"/>
      <c r="AEQ38" s="3"/>
      <c r="AER38" s="3"/>
      <c r="AES38" s="3"/>
      <c r="AET38" s="3"/>
      <c r="AEU38" s="3"/>
      <c r="AEV38" s="3"/>
      <c r="AEW38" s="3"/>
      <c r="AEX38" s="3"/>
      <c r="AEY38" s="3"/>
      <c r="AEZ38" s="3"/>
      <c r="AFA38" s="3"/>
      <c r="AFB38" s="3"/>
      <c r="AFC38" s="3"/>
      <c r="AFD38" s="3"/>
      <c r="AFE38" s="3"/>
      <c r="AFF38" s="3"/>
      <c r="AFG38" s="3"/>
      <c r="AFH38" s="3"/>
      <c r="AFI38" s="3"/>
      <c r="AFJ38" s="3"/>
      <c r="AFK38" s="3"/>
      <c r="AFL38" s="3"/>
      <c r="AFM38" s="3"/>
      <c r="AFN38" s="3"/>
      <c r="AFO38" s="3"/>
      <c r="AFP38" s="3"/>
      <c r="AFQ38" s="3"/>
      <c r="AFR38" s="3"/>
      <c r="AFS38" s="3"/>
      <c r="AFT38" s="3"/>
      <c r="AFU38" s="3"/>
      <c r="AFV38" s="3"/>
      <c r="AFW38" s="3"/>
      <c r="AFX38" s="3"/>
      <c r="AFY38" s="3"/>
      <c r="AFZ38" s="3"/>
      <c r="AGA38" s="3"/>
      <c r="AGB38" s="3"/>
      <c r="AGC38" s="3"/>
      <c r="AGD38" s="3"/>
      <c r="AGE38" s="3"/>
      <c r="AGF38" s="3"/>
      <c r="AGG38" s="3"/>
      <c r="AGH38" s="3"/>
      <c r="AGI38" s="3"/>
      <c r="AGJ38" s="3"/>
      <c r="AGK38" s="3"/>
      <c r="AGL38" s="3"/>
      <c r="AGM38" s="3"/>
      <c r="AGN38" s="3"/>
      <c r="AGO38" s="3"/>
      <c r="AGP38" s="3"/>
      <c r="AGQ38" s="3"/>
      <c r="AGR38" s="3"/>
      <c r="AGS38" s="3"/>
      <c r="AGT38" s="3"/>
      <c r="AGU38" s="3"/>
      <c r="AGV38" s="3"/>
      <c r="AGW38" s="3"/>
      <c r="AGX38" s="3"/>
      <c r="AGY38" s="3"/>
      <c r="AGZ38" s="3"/>
      <c r="AHA38" s="3"/>
      <c r="AHB38" s="3"/>
      <c r="AHC38" s="3"/>
      <c r="AHD38" s="3"/>
      <c r="AHE38" s="3"/>
      <c r="AHF38" s="3"/>
      <c r="AHG38" s="3"/>
      <c r="AHH38" s="3"/>
      <c r="AHI38" s="3"/>
      <c r="AHJ38" s="3"/>
      <c r="AHK38" s="3"/>
      <c r="AHL38" s="3"/>
      <c r="AHM38" s="3"/>
      <c r="AHN38" s="3"/>
      <c r="AHO38" s="3"/>
      <c r="AHP38" s="3"/>
      <c r="AHQ38" s="3"/>
      <c r="AHR38" s="3"/>
      <c r="AHS38" s="3"/>
      <c r="AHT38" s="3"/>
      <c r="AHU38" s="3"/>
      <c r="AHV38" s="3"/>
      <c r="AHW38" s="3"/>
      <c r="AHX38" s="3"/>
      <c r="AHY38" s="3"/>
      <c r="AHZ38" s="3"/>
      <c r="AIA38" s="3"/>
      <c r="AIB38" s="3"/>
      <c r="AIC38" s="3"/>
      <c r="AID38" s="3"/>
      <c r="AIE38" s="3"/>
      <c r="AIF38" s="3"/>
      <c r="AIG38" s="3"/>
      <c r="AIH38" s="3"/>
      <c r="AII38" s="3"/>
      <c r="AIJ38" s="3"/>
      <c r="AIK38" s="3"/>
      <c r="AIL38" s="3"/>
      <c r="AIM38" s="3"/>
      <c r="AIN38" s="3"/>
      <c r="AIO38" s="3"/>
      <c r="AIP38" s="3"/>
      <c r="AIQ38" s="3"/>
      <c r="AIR38" s="3"/>
      <c r="AIS38" s="3"/>
      <c r="AIT38" s="3"/>
      <c r="AIU38" s="3"/>
      <c r="AIV38" s="3"/>
      <c r="AIW38" s="3"/>
      <c r="AIX38" s="3"/>
      <c r="AIY38" s="3"/>
      <c r="AIZ38" s="3"/>
      <c r="AJA38" s="3"/>
      <c r="AJB38" s="3"/>
      <c r="AJC38" s="3"/>
      <c r="AJD38" s="3"/>
      <c r="AJE38" s="3"/>
      <c r="AJF38" s="3"/>
      <c r="AJG38" s="3"/>
      <c r="AJH38" s="3"/>
      <c r="AJI38" s="3"/>
      <c r="AJJ38" s="3"/>
      <c r="AJK38" s="3"/>
      <c r="AJL38" s="3"/>
      <c r="AJM38" s="3"/>
      <c r="AJN38" s="3"/>
      <c r="AJO38" s="3"/>
      <c r="AJP38" s="3"/>
      <c r="AJQ38" s="3"/>
      <c r="AJR38" s="3"/>
      <c r="AJS38" s="3"/>
      <c r="AJT38" s="3"/>
      <c r="AJU38" s="3"/>
      <c r="AJV38" s="3"/>
      <c r="AJW38" s="3"/>
      <c r="AJX38" s="3"/>
      <c r="AJY38" s="3"/>
      <c r="AJZ38" s="3"/>
      <c r="AKA38" s="3"/>
      <c r="AKB38" s="3"/>
      <c r="AKC38" s="3"/>
      <c r="AKD38" s="3"/>
      <c r="AKE38" s="3"/>
      <c r="AKF38" s="3"/>
      <c r="AKG38" s="3"/>
      <c r="AKH38" s="3"/>
      <c r="AKI38" s="3"/>
      <c r="AKJ38" s="3"/>
      <c r="AKK38" s="3"/>
      <c r="AKL38" s="3"/>
      <c r="AKM38" s="3"/>
      <c r="AKN38" s="3"/>
      <c r="AKO38" s="3"/>
      <c r="AKP38" s="3"/>
      <c r="AKQ38" s="3"/>
      <c r="AKR38" s="3"/>
      <c r="AKS38" s="3"/>
      <c r="AKT38" s="3"/>
      <c r="AKU38" s="3"/>
      <c r="AKV38" s="3"/>
      <c r="AKW38" s="3"/>
      <c r="AKX38" s="3"/>
      <c r="AKY38" s="3"/>
      <c r="AKZ38" s="3"/>
    </row>
    <row r="39" spans="1:988" ht="15.6" hidden="1">
      <c r="A39" s="244"/>
      <c r="B39" s="244"/>
      <c r="C39" s="161"/>
      <c r="D39" s="203"/>
      <c r="E39" s="201"/>
      <c r="F39" s="85">
        <f t="shared" ref="F39:AV39" si="61">+F40*100/$E$40</f>
        <v>2.0352009108591491</v>
      </c>
      <c r="G39" s="85">
        <f t="shared" si="61"/>
        <v>2.2297072916172493</v>
      </c>
      <c r="H39" s="85">
        <f t="shared" si="61"/>
        <v>1.9308316333791926</v>
      </c>
      <c r="I39" s="85">
        <f t="shared" si="61"/>
        <v>1.997248446320983</v>
      </c>
      <c r="J39" s="85">
        <f t="shared" si="61"/>
        <v>1.7315811945538213</v>
      </c>
      <c r="K39" s="85">
        <f t="shared" si="61"/>
        <v>1.6414440912756771</v>
      </c>
      <c r="L39" s="85">
        <f t="shared" si="61"/>
        <v>1.9165994591773803</v>
      </c>
      <c r="M39" s="85">
        <f t="shared" si="61"/>
        <v>1.9308316333791926</v>
      </c>
      <c r="N39" s="85">
        <f t="shared" si="61"/>
        <v>1.7742777171592581</v>
      </c>
      <c r="O39" s="85">
        <f t="shared" si="61"/>
        <v>1.8406945301010484</v>
      </c>
      <c r="P39" s="85">
        <f t="shared" si="61"/>
        <v>1.6224678590065942</v>
      </c>
      <c r="Q39" s="85">
        <f t="shared" si="61"/>
        <v>1.7647896010247166</v>
      </c>
      <c r="R39" s="85">
        <f t="shared" si="61"/>
        <v>1.9403197495137341</v>
      </c>
      <c r="S39" s="85">
        <f t="shared" si="61"/>
        <v>1.7885098913610702</v>
      </c>
      <c r="T39" s="85">
        <f t="shared" si="61"/>
        <v>1.5370748137957209</v>
      </c>
      <c r="U39" s="85">
        <f t="shared" si="61"/>
        <v>1.6129797428720527</v>
      </c>
      <c r="V39" s="85">
        <f t="shared" si="61"/>
        <v>1.8169742397646946</v>
      </c>
      <c r="W39" s="85">
        <f t="shared" si="61"/>
        <v>1.8027420655628825</v>
      </c>
      <c r="X39" s="85">
        <f t="shared" si="61"/>
        <v>1.6034916267375112</v>
      </c>
      <c r="Y39" s="85">
        <f t="shared" si="61"/>
        <v>1.665164381612031</v>
      </c>
      <c r="Z39" s="85">
        <f t="shared" si="61"/>
        <v>7.5620285592295646</v>
      </c>
      <c r="AA39" s="85">
        <f t="shared" si="61"/>
        <v>7.8751363916694341</v>
      </c>
      <c r="AB39" s="85">
        <f t="shared" si="61"/>
        <v>7.1635276815788229</v>
      </c>
      <c r="AC39" s="85">
        <f t="shared" si="61"/>
        <v>6.5800085393045213</v>
      </c>
      <c r="AD39" s="85">
        <f t="shared" si="61"/>
        <v>6.1530433132501541</v>
      </c>
      <c r="AE39" s="85">
        <f t="shared" si="61"/>
        <v>5.7403102613975996</v>
      </c>
      <c r="AF39" s="85">
        <f t="shared" si="61"/>
        <v>4.8768916931543238</v>
      </c>
      <c r="AG39" s="85">
        <f t="shared" si="61"/>
        <v>4.3835096541581668</v>
      </c>
      <c r="AH39" s="85">
        <f t="shared" si="61"/>
        <v>4.0039850087765076</v>
      </c>
      <c r="AI39" s="85">
        <f t="shared" si="61"/>
        <v>3.2781441244840837</v>
      </c>
      <c r="AJ39" s="85">
        <f t="shared" si="61"/>
        <v>2.1300820722045639</v>
      </c>
      <c r="AK39" s="85">
        <f t="shared" si="61"/>
        <v>1.7410693106883628</v>
      </c>
      <c r="AL39" s="85">
        <f t="shared" si="61"/>
        <v>1.110109587741354</v>
      </c>
      <c r="AM39" s="258">
        <f t="shared" si="61"/>
        <v>1.219222923288581</v>
      </c>
      <c r="AN39" s="112">
        <f t="shared" si="61"/>
        <v>0.1091133355472271</v>
      </c>
      <c r="AO39" s="112">
        <f t="shared" si="61"/>
        <v>1.1860145168176859</v>
      </c>
      <c r="AP39" s="112">
        <f t="shared" si="61"/>
        <v>1.1433179942122491</v>
      </c>
      <c r="AQ39" s="112">
        <f t="shared" si="61"/>
        <v>2.4621661369135159</v>
      </c>
      <c r="AR39" s="112">
        <f t="shared" si="61"/>
        <v>50.035580435504528</v>
      </c>
      <c r="AS39" s="113">
        <f t="shared" si="61"/>
        <v>4.2601641444091278</v>
      </c>
      <c r="AT39" s="112">
        <f t="shared" si="61"/>
        <v>4.1510508088619007</v>
      </c>
      <c r="AU39" s="113">
        <f t="shared" si="61"/>
        <v>20.722045637838608</v>
      </c>
      <c r="AV39" s="112">
        <f t="shared" si="61"/>
        <v>2.756297737084302</v>
      </c>
      <c r="AW39" s="44">
        <f t="shared" si="52"/>
        <v>-99.999999999999972</v>
      </c>
      <c r="AX39" s="388">
        <f t="shared" si="25"/>
        <v>0</v>
      </c>
      <c r="AY39" s="388">
        <f t="shared" si="26"/>
        <v>22.415674367854262</v>
      </c>
      <c r="AZ39" s="388">
        <f t="shared" si="27"/>
        <v>10.498600502870154</v>
      </c>
      <c r="BA39" s="388">
        <f t="shared" si="28"/>
        <v>18.705820959248541</v>
      </c>
      <c r="BB39" s="388">
        <f t="shared" si="29"/>
        <v>34.897291142843585</v>
      </c>
      <c r="BC39" s="388">
        <f t="shared" si="30"/>
        <v>13.482613027183454</v>
      </c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  <c r="AGC39" s="3"/>
      <c r="AGD39" s="3"/>
      <c r="AGE39" s="3"/>
      <c r="AGF39" s="3"/>
      <c r="AGG39" s="3"/>
      <c r="AGH39" s="3"/>
      <c r="AGI39" s="3"/>
      <c r="AGJ39" s="3"/>
      <c r="AGK39" s="3"/>
      <c r="AGL39" s="3"/>
      <c r="AGM39" s="3"/>
      <c r="AGN39" s="3"/>
      <c r="AGO39" s="3"/>
      <c r="AGP39" s="3"/>
      <c r="AGQ39" s="3"/>
      <c r="AGR39" s="3"/>
      <c r="AGS39" s="3"/>
      <c r="AGT39" s="3"/>
      <c r="AGU39" s="3"/>
      <c r="AGV39" s="3"/>
      <c r="AGW39" s="3"/>
      <c r="AGX39" s="3"/>
      <c r="AGY39" s="3"/>
      <c r="AGZ39" s="3"/>
      <c r="AHA39" s="3"/>
      <c r="AHB39" s="3"/>
      <c r="AHC39" s="3"/>
      <c r="AHD39" s="3"/>
      <c r="AHE39" s="3"/>
      <c r="AHF39" s="3"/>
      <c r="AHG39" s="3"/>
      <c r="AHH39" s="3"/>
      <c r="AHI39" s="3"/>
      <c r="AHJ39" s="3"/>
      <c r="AHK39" s="3"/>
      <c r="AHL39" s="3"/>
      <c r="AHM39" s="3"/>
      <c r="AHN39" s="3"/>
      <c r="AHO39" s="3"/>
      <c r="AHP39" s="3"/>
      <c r="AHQ39" s="3"/>
      <c r="AHR39" s="3"/>
      <c r="AHS39" s="3"/>
      <c r="AHT39" s="3"/>
      <c r="AHU39" s="3"/>
      <c r="AHV39" s="3"/>
      <c r="AHW39" s="3"/>
      <c r="AHX39" s="3"/>
      <c r="AHY39" s="3"/>
      <c r="AHZ39" s="3"/>
      <c r="AIA39" s="3"/>
      <c r="AIB39" s="3"/>
      <c r="AIC39" s="3"/>
      <c r="AID39" s="3"/>
      <c r="AIE39" s="3"/>
      <c r="AIF39" s="3"/>
      <c r="AIG39" s="3"/>
      <c r="AIH39" s="3"/>
      <c r="AII39" s="3"/>
      <c r="AIJ39" s="3"/>
      <c r="AIK39" s="3"/>
      <c r="AIL39" s="3"/>
      <c r="AIM39" s="3"/>
      <c r="AIN39" s="3"/>
      <c r="AIO39" s="3"/>
      <c r="AIP39" s="3"/>
      <c r="AIQ39" s="3"/>
      <c r="AIR39" s="3"/>
      <c r="AIS39" s="3"/>
      <c r="AIT39" s="3"/>
      <c r="AIU39" s="3"/>
      <c r="AIV39" s="3"/>
      <c r="AIW39" s="3"/>
      <c r="AIX39" s="3"/>
      <c r="AIY39" s="3"/>
      <c r="AIZ39" s="3"/>
      <c r="AJA39" s="3"/>
      <c r="AJB39" s="3"/>
      <c r="AJC39" s="3"/>
      <c r="AJD39" s="3"/>
      <c r="AJE39" s="3"/>
      <c r="AJF39" s="3"/>
      <c r="AJG39" s="3"/>
      <c r="AJH39" s="3"/>
      <c r="AJI39" s="3"/>
      <c r="AJJ39" s="3"/>
      <c r="AJK39" s="3"/>
      <c r="AJL39" s="3"/>
      <c r="AJM39" s="3"/>
      <c r="AJN39" s="3"/>
      <c r="AJO39" s="3"/>
      <c r="AJP39" s="3"/>
      <c r="AJQ39" s="3"/>
      <c r="AJR39" s="3"/>
      <c r="AJS39" s="3"/>
      <c r="AJT39" s="3"/>
      <c r="AJU39" s="3"/>
      <c r="AJV39" s="3"/>
      <c r="AJW39" s="3"/>
      <c r="AJX39" s="3"/>
      <c r="AJY39" s="3"/>
      <c r="AJZ39" s="3"/>
      <c r="AKA39" s="3"/>
      <c r="AKB39" s="3"/>
      <c r="AKC39" s="3"/>
      <c r="AKD39" s="3"/>
      <c r="AKE39" s="3"/>
      <c r="AKF39" s="3"/>
      <c r="AKG39" s="3"/>
      <c r="AKH39" s="3"/>
      <c r="AKI39" s="3"/>
      <c r="AKJ39" s="3"/>
      <c r="AKK39" s="3"/>
      <c r="AKL39" s="3"/>
      <c r="AKM39" s="3"/>
      <c r="AKN39" s="3"/>
      <c r="AKO39" s="3"/>
      <c r="AKP39" s="3"/>
      <c r="AKQ39" s="3"/>
      <c r="AKR39" s="3"/>
      <c r="AKS39" s="3"/>
      <c r="AKT39" s="3"/>
      <c r="AKU39" s="3"/>
      <c r="AKV39" s="3"/>
      <c r="AKW39" s="3"/>
      <c r="AKX39" s="3"/>
      <c r="AKY39" s="3"/>
      <c r="AKZ39" s="3"/>
    </row>
    <row r="40" spans="1:988" ht="15.6">
      <c r="A40" s="159">
        <v>4</v>
      </c>
      <c r="B40" s="159"/>
      <c r="C40" s="368" t="s">
        <v>300</v>
      </c>
      <c r="D40" s="322">
        <v>19986</v>
      </c>
      <c r="E40" s="259">
        <v>21079</v>
      </c>
      <c r="F40" s="198">
        <v>429</v>
      </c>
      <c r="G40" s="50">
        <v>470</v>
      </c>
      <c r="H40" s="50">
        <v>407</v>
      </c>
      <c r="I40" s="50">
        <v>421</v>
      </c>
      <c r="J40" s="50">
        <v>365</v>
      </c>
      <c r="K40" s="50">
        <v>346</v>
      </c>
      <c r="L40" s="50">
        <v>404</v>
      </c>
      <c r="M40" s="50">
        <v>407</v>
      </c>
      <c r="N40" s="50">
        <v>374</v>
      </c>
      <c r="O40" s="50">
        <v>388</v>
      </c>
      <c r="P40" s="50">
        <v>342</v>
      </c>
      <c r="Q40" s="50">
        <v>372</v>
      </c>
      <c r="R40" s="50">
        <v>409</v>
      </c>
      <c r="S40" s="50">
        <v>377</v>
      </c>
      <c r="T40" s="50">
        <v>324</v>
      </c>
      <c r="U40" s="50">
        <v>340</v>
      </c>
      <c r="V40" s="50">
        <v>383</v>
      </c>
      <c r="W40" s="50">
        <v>380</v>
      </c>
      <c r="X40" s="50">
        <v>338</v>
      </c>
      <c r="Y40" s="50">
        <v>351</v>
      </c>
      <c r="Z40" s="50">
        <v>1594</v>
      </c>
      <c r="AA40" s="50">
        <v>1660</v>
      </c>
      <c r="AB40" s="50">
        <v>1510</v>
      </c>
      <c r="AC40" s="50">
        <v>1387</v>
      </c>
      <c r="AD40" s="50">
        <v>1297</v>
      </c>
      <c r="AE40" s="255">
        <v>1210</v>
      </c>
      <c r="AF40" s="255">
        <v>1028</v>
      </c>
      <c r="AG40" s="255">
        <v>924</v>
      </c>
      <c r="AH40" s="255">
        <v>844</v>
      </c>
      <c r="AI40" s="255">
        <v>691</v>
      </c>
      <c r="AJ40" s="255">
        <v>449</v>
      </c>
      <c r="AK40" s="255">
        <v>367</v>
      </c>
      <c r="AL40" s="349">
        <v>234</v>
      </c>
      <c r="AM40" s="260">
        <v>257</v>
      </c>
      <c r="AN40" s="259">
        <v>23</v>
      </c>
      <c r="AO40" s="254">
        <v>250</v>
      </c>
      <c r="AP40" s="254">
        <v>241</v>
      </c>
      <c r="AQ40" s="254">
        <v>519</v>
      </c>
      <c r="AR40" s="254">
        <v>10547</v>
      </c>
      <c r="AS40" s="254">
        <v>898</v>
      </c>
      <c r="AT40" s="259">
        <v>875</v>
      </c>
      <c r="AU40" s="254">
        <v>4368</v>
      </c>
      <c r="AV40" s="259">
        <v>581</v>
      </c>
      <c r="AW40" s="44"/>
      <c r="AX40" s="384">
        <f t="shared" si="25"/>
        <v>21079</v>
      </c>
      <c r="AY40" s="384">
        <f t="shared" si="26"/>
        <v>4725</v>
      </c>
      <c r="AZ40" s="384">
        <f t="shared" si="27"/>
        <v>2213</v>
      </c>
      <c r="BA40" s="384">
        <f t="shared" si="28"/>
        <v>3943</v>
      </c>
      <c r="BB40" s="384">
        <f t="shared" si="29"/>
        <v>7356</v>
      </c>
      <c r="BC40" s="384">
        <f t="shared" si="30"/>
        <v>2842</v>
      </c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  <c r="WO40" s="3"/>
      <c r="WP40" s="3"/>
      <c r="WQ40" s="3"/>
      <c r="WR40" s="3"/>
      <c r="WS40" s="3"/>
      <c r="WT40" s="3"/>
      <c r="WU40" s="3"/>
      <c r="WV40" s="3"/>
      <c r="WW40" s="3"/>
      <c r="WX40" s="3"/>
      <c r="WY40" s="3"/>
      <c r="WZ40" s="3"/>
      <c r="XA40" s="3"/>
      <c r="XB40" s="3"/>
      <c r="XC40" s="3"/>
      <c r="XD40" s="3"/>
      <c r="XE40" s="3"/>
      <c r="XF40" s="3"/>
      <c r="XG40" s="3"/>
      <c r="XH40" s="3"/>
      <c r="XI40" s="3"/>
      <c r="XJ40" s="3"/>
      <c r="XK40" s="3"/>
      <c r="XL40" s="3"/>
      <c r="XM40" s="3"/>
      <c r="XN40" s="3"/>
      <c r="XO40" s="3"/>
      <c r="XP40" s="3"/>
      <c r="XQ40" s="3"/>
      <c r="XR40" s="3"/>
      <c r="XS40" s="3"/>
      <c r="XT40" s="3"/>
      <c r="XU40" s="3"/>
      <c r="XV40" s="3"/>
      <c r="XW40" s="3"/>
      <c r="XX40" s="3"/>
      <c r="XY40" s="3"/>
      <c r="XZ40" s="3"/>
      <c r="YA40" s="3"/>
      <c r="YB40" s="3"/>
      <c r="YC40" s="3"/>
      <c r="YD40" s="3"/>
      <c r="YE40" s="3"/>
      <c r="YF40" s="3"/>
      <c r="YG40" s="3"/>
      <c r="YH40" s="3"/>
      <c r="YI40" s="3"/>
      <c r="YJ40" s="3"/>
      <c r="YK40" s="3"/>
      <c r="YL40" s="3"/>
      <c r="YM40" s="3"/>
      <c r="YN40" s="3"/>
      <c r="YO40" s="3"/>
      <c r="YP40" s="3"/>
      <c r="YQ40" s="3"/>
      <c r="YR40" s="3"/>
      <c r="YS40" s="3"/>
      <c r="YT40" s="3"/>
      <c r="YU40" s="3"/>
      <c r="YV40" s="3"/>
      <c r="YW40" s="3"/>
      <c r="YX40" s="3"/>
      <c r="YY40" s="3"/>
      <c r="YZ40" s="3"/>
      <c r="ZA40" s="3"/>
      <c r="ZB40" s="3"/>
      <c r="ZC40" s="3"/>
      <c r="ZD40" s="3"/>
      <c r="ZE40" s="3"/>
      <c r="ZF40" s="3"/>
      <c r="ZG40" s="3"/>
      <c r="ZH40" s="3"/>
      <c r="ZI40" s="3"/>
      <c r="ZJ40" s="3"/>
      <c r="ZK40" s="3"/>
      <c r="ZL40" s="3"/>
      <c r="ZM40" s="3"/>
      <c r="ZN40" s="3"/>
      <c r="ZO40" s="3"/>
      <c r="ZP40" s="3"/>
      <c r="ZQ40" s="3"/>
      <c r="ZR40" s="3"/>
      <c r="ZS40" s="3"/>
      <c r="ZT40" s="3"/>
      <c r="ZU40" s="3"/>
      <c r="ZV40" s="3"/>
      <c r="ZW40" s="3"/>
      <c r="ZX40" s="3"/>
      <c r="ZY40" s="3"/>
      <c r="ZZ40" s="3"/>
      <c r="AAA40" s="3"/>
      <c r="AAB40" s="3"/>
      <c r="AAC40" s="3"/>
      <c r="AAD40" s="3"/>
      <c r="AAE40" s="3"/>
      <c r="AAF40" s="3"/>
      <c r="AAG40" s="3"/>
      <c r="AAH40" s="3"/>
      <c r="AAI40" s="3"/>
      <c r="AAJ40" s="3"/>
      <c r="AAK40" s="3"/>
      <c r="AAL40" s="3"/>
      <c r="AAM40" s="3"/>
      <c r="AAN40" s="3"/>
      <c r="AAO40" s="3"/>
      <c r="AAP40" s="3"/>
      <c r="AAQ40" s="3"/>
      <c r="AAR40" s="3"/>
      <c r="AAS40" s="3"/>
      <c r="AAT40" s="3"/>
      <c r="AAU40" s="3"/>
      <c r="AAV40" s="3"/>
      <c r="AAW40" s="3"/>
      <c r="AAX40" s="3"/>
      <c r="AAY40" s="3"/>
      <c r="AAZ40" s="3"/>
      <c r="ABA40" s="3"/>
      <c r="ABB40" s="3"/>
      <c r="ABC40" s="3"/>
      <c r="ABD40" s="3"/>
      <c r="ABE40" s="3"/>
      <c r="ABF40" s="3"/>
      <c r="ABG40" s="3"/>
      <c r="ABH40" s="3"/>
      <c r="ABI40" s="3"/>
      <c r="ABJ40" s="3"/>
      <c r="ABK40" s="3"/>
      <c r="ABL40" s="3"/>
      <c r="ABM40" s="3"/>
      <c r="ABN40" s="3"/>
      <c r="ABO40" s="3"/>
      <c r="ABP40" s="3"/>
      <c r="ABQ40" s="3"/>
      <c r="ABR40" s="3"/>
      <c r="ABS40" s="3"/>
      <c r="ABT40" s="3"/>
      <c r="ABU40" s="3"/>
      <c r="ABV40" s="3"/>
      <c r="ABW40" s="3"/>
      <c r="ABX40" s="3"/>
      <c r="ABY40" s="3"/>
      <c r="ABZ40" s="3"/>
      <c r="ACA40" s="3"/>
      <c r="ACB40" s="3"/>
      <c r="ACC40" s="3"/>
      <c r="ACD40" s="3"/>
      <c r="ACE40" s="3"/>
      <c r="ACF40" s="3"/>
      <c r="ACG40" s="3"/>
      <c r="ACH40" s="3"/>
      <c r="ACI40" s="3"/>
      <c r="ACJ40" s="3"/>
      <c r="ACK40" s="3"/>
      <c r="ACL40" s="3"/>
      <c r="ACM40" s="3"/>
      <c r="ACN40" s="3"/>
      <c r="ACO40" s="3"/>
      <c r="ACP40" s="3"/>
      <c r="ACQ40" s="3"/>
      <c r="ACR40" s="3"/>
      <c r="ACS40" s="3"/>
      <c r="ACT40" s="3"/>
      <c r="ACU40" s="3"/>
      <c r="ACV40" s="3"/>
      <c r="ACW40" s="3"/>
      <c r="ACX40" s="3"/>
      <c r="ACY40" s="3"/>
      <c r="ACZ40" s="3"/>
      <c r="ADA40" s="3"/>
      <c r="ADB40" s="3"/>
      <c r="ADC40" s="3"/>
      <c r="ADD40" s="3"/>
      <c r="ADE40" s="3"/>
      <c r="ADF40" s="3"/>
      <c r="ADG40" s="3"/>
      <c r="ADH40" s="3"/>
      <c r="ADI40" s="3"/>
      <c r="ADJ40" s="3"/>
      <c r="ADK40" s="3"/>
      <c r="ADL40" s="3"/>
      <c r="ADM40" s="3"/>
      <c r="ADN40" s="3"/>
      <c r="ADO40" s="3"/>
      <c r="ADP40" s="3"/>
      <c r="ADQ40" s="3"/>
      <c r="ADR40" s="3"/>
      <c r="ADS40" s="3"/>
      <c r="ADT40" s="3"/>
      <c r="ADU40" s="3"/>
      <c r="ADV40" s="3"/>
      <c r="ADW40" s="3"/>
      <c r="ADX40" s="3"/>
      <c r="ADY40" s="3"/>
      <c r="ADZ40" s="3"/>
      <c r="AEA40" s="3"/>
      <c r="AEB40" s="3"/>
      <c r="AEC40" s="3"/>
      <c r="AED40" s="3"/>
      <c r="AEE40" s="3"/>
      <c r="AEF40" s="3"/>
      <c r="AEG40" s="3"/>
      <c r="AEH40" s="3"/>
      <c r="AEI40" s="3"/>
      <c r="AEJ40" s="3"/>
      <c r="AEK40" s="3"/>
      <c r="AEL40" s="3"/>
      <c r="AEM40" s="3"/>
      <c r="AEN40" s="3"/>
      <c r="AEO40" s="3"/>
      <c r="AEP40" s="3"/>
      <c r="AEQ40" s="3"/>
      <c r="AER40" s="3"/>
      <c r="AES40" s="3"/>
      <c r="AET40" s="3"/>
      <c r="AEU40" s="3"/>
      <c r="AEV40" s="3"/>
      <c r="AEW40" s="3"/>
      <c r="AEX40" s="3"/>
      <c r="AEY40" s="3"/>
      <c r="AEZ40" s="3"/>
      <c r="AFA40" s="3"/>
      <c r="AFB40" s="3"/>
      <c r="AFC40" s="3"/>
      <c r="AFD40" s="3"/>
      <c r="AFE40" s="3"/>
      <c r="AFF40" s="3"/>
      <c r="AFG40" s="3"/>
      <c r="AFH40" s="3"/>
      <c r="AFI40" s="3"/>
      <c r="AFJ40" s="3"/>
      <c r="AFK40" s="3"/>
      <c r="AFL40" s="3"/>
      <c r="AFM40" s="3"/>
      <c r="AFN40" s="3"/>
      <c r="AFO40" s="3"/>
      <c r="AFP40" s="3"/>
      <c r="AFQ40" s="3"/>
      <c r="AFR40" s="3"/>
      <c r="AFS40" s="3"/>
      <c r="AFT40" s="3"/>
      <c r="AFU40" s="3"/>
      <c r="AFV40" s="3"/>
      <c r="AFW40" s="3"/>
      <c r="AFX40" s="3"/>
      <c r="AFY40" s="3"/>
      <c r="AFZ40" s="3"/>
      <c r="AGA40" s="3"/>
      <c r="AGB40" s="3"/>
      <c r="AGC40" s="3"/>
      <c r="AGD40" s="3"/>
      <c r="AGE40" s="3"/>
      <c r="AGF40" s="3"/>
      <c r="AGG40" s="3"/>
      <c r="AGH40" s="3"/>
      <c r="AGI40" s="3"/>
      <c r="AGJ40" s="3"/>
      <c r="AGK40" s="3"/>
      <c r="AGL40" s="3"/>
      <c r="AGM40" s="3"/>
      <c r="AGN40" s="3"/>
      <c r="AGO40" s="3"/>
      <c r="AGP40" s="3"/>
      <c r="AGQ40" s="3"/>
      <c r="AGR40" s="3"/>
      <c r="AGS40" s="3"/>
      <c r="AGT40" s="3"/>
      <c r="AGU40" s="3"/>
      <c r="AGV40" s="3"/>
      <c r="AGW40" s="3"/>
      <c r="AGX40" s="3"/>
      <c r="AGY40" s="3"/>
      <c r="AGZ40" s="3"/>
      <c r="AHA40" s="3"/>
      <c r="AHB40" s="3"/>
      <c r="AHC40" s="3"/>
      <c r="AHD40" s="3"/>
      <c r="AHE40" s="3"/>
      <c r="AHF40" s="3"/>
      <c r="AHG40" s="3"/>
      <c r="AHH40" s="3"/>
      <c r="AHI40" s="3"/>
      <c r="AHJ40" s="3"/>
      <c r="AHK40" s="3"/>
      <c r="AHL40" s="3"/>
      <c r="AHM40" s="3"/>
      <c r="AHN40" s="3"/>
      <c r="AHO40" s="3"/>
      <c r="AHP40" s="3"/>
      <c r="AHQ40" s="3"/>
      <c r="AHR40" s="3"/>
      <c r="AHS40" s="3"/>
      <c r="AHT40" s="3"/>
      <c r="AHU40" s="3"/>
      <c r="AHV40" s="3"/>
      <c r="AHW40" s="3"/>
      <c r="AHX40" s="3"/>
      <c r="AHY40" s="3"/>
      <c r="AHZ40" s="3"/>
      <c r="AIA40" s="3"/>
      <c r="AIB40" s="3"/>
      <c r="AIC40" s="3"/>
      <c r="AID40" s="3"/>
      <c r="AIE40" s="3"/>
      <c r="AIF40" s="3"/>
      <c r="AIG40" s="3"/>
      <c r="AIH40" s="3"/>
      <c r="AII40" s="3"/>
      <c r="AIJ40" s="3"/>
      <c r="AIK40" s="3"/>
      <c r="AIL40" s="3"/>
      <c r="AIM40" s="3"/>
      <c r="AIN40" s="3"/>
      <c r="AIO40" s="3"/>
      <c r="AIP40" s="3"/>
      <c r="AIQ40" s="3"/>
      <c r="AIR40" s="3"/>
      <c r="AIS40" s="3"/>
      <c r="AIT40" s="3"/>
      <c r="AIU40" s="3"/>
      <c r="AIV40" s="3"/>
      <c r="AIW40" s="3"/>
      <c r="AIX40" s="3"/>
      <c r="AIY40" s="3"/>
      <c r="AIZ40" s="3"/>
      <c r="AJA40" s="3"/>
      <c r="AJB40" s="3"/>
      <c r="AJC40" s="3"/>
      <c r="AJD40" s="3"/>
      <c r="AJE40" s="3"/>
      <c r="AJF40" s="3"/>
      <c r="AJG40" s="3"/>
      <c r="AJH40" s="3"/>
      <c r="AJI40" s="3"/>
      <c r="AJJ40" s="3"/>
      <c r="AJK40" s="3"/>
      <c r="AJL40" s="3"/>
      <c r="AJM40" s="3"/>
      <c r="AJN40" s="3"/>
      <c r="AJO40" s="3"/>
      <c r="AJP40" s="3"/>
      <c r="AJQ40" s="3"/>
      <c r="AJR40" s="3"/>
      <c r="AJS40" s="3"/>
      <c r="AJT40" s="3"/>
      <c r="AJU40" s="3"/>
      <c r="AJV40" s="3"/>
      <c r="AJW40" s="3"/>
      <c r="AJX40" s="3"/>
      <c r="AJY40" s="3"/>
      <c r="AJZ40" s="3"/>
      <c r="AKA40" s="3"/>
      <c r="AKB40" s="3"/>
      <c r="AKC40" s="3"/>
      <c r="AKD40" s="3"/>
      <c r="AKE40" s="3"/>
      <c r="AKF40" s="3"/>
      <c r="AKG40" s="3"/>
      <c r="AKH40" s="3"/>
      <c r="AKI40" s="3"/>
      <c r="AKJ40" s="3"/>
      <c r="AKK40" s="3"/>
      <c r="AKL40" s="3"/>
      <c r="AKM40" s="3"/>
      <c r="AKN40" s="3"/>
      <c r="AKO40" s="3"/>
      <c r="AKP40" s="3"/>
      <c r="AKQ40" s="3"/>
      <c r="AKR40" s="3"/>
      <c r="AKS40" s="3"/>
      <c r="AKT40" s="3"/>
      <c r="AKU40" s="3"/>
      <c r="AKV40" s="3"/>
      <c r="AKW40" s="3"/>
      <c r="AKX40" s="3"/>
      <c r="AKY40" s="3"/>
      <c r="AKZ40" s="3"/>
    </row>
    <row r="41" spans="1:988" ht="15.6">
      <c r="A41" s="256">
        <v>1</v>
      </c>
      <c r="B41" s="76" t="s">
        <v>301</v>
      </c>
      <c r="C41" s="161" t="s">
        <v>302</v>
      </c>
      <c r="D41" s="323">
        <v>64.930000000000007</v>
      </c>
      <c r="E41" s="293">
        <f>ROUND($E$40*D41/100,0)</f>
        <v>13687</v>
      </c>
      <c r="F41" s="79">
        <f t="shared" ref="F41" si="62">+ROUND($E$41*F39/100,0)</f>
        <v>279</v>
      </c>
      <c r="G41" s="79">
        <f t="shared" ref="G41:AV41" si="63">+ROUND($E$41*G39/100,0)</f>
        <v>305</v>
      </c>
      <c r="H41" s="79">
        <f t="shared" si="63"/>
        <v>264</v>
      </c>
      <c r="I41" s="79">
        <f t="shared" si="63"/>
        <v>273</v>
      </c>
      <c r="J41" s="79">
        <f>+ROUND($E$41*J39/100,0)+1</f>
        <v>238</v>
      </c>
      <c r="K41" s="79">
        <f>+ROUND($E$41*K39/100,0)-1</f>
        <v>224</v>
      </c>
      <c r="L41" s="79">
        <f>+ROUND($E$41*L39/100,0)+1</f>
        <v>263</v>
      </c>
      <c r="M41" s="79">
        <f t="shared" si="63"/>
        <v>264</v>
      </c>
      <c r="N41" s="79">
        <f t="shared" si="63"/>
        <v>243</v>
      </c>
      <c r="O41" s="79">
        <f t="shared" si="63"/>
        <v>252</v>
      </c>
      <c r="P41" s="79">
        <f t="shared" si="63"/>
        <v>222</v>
      </c>
      <c r="Q41" s="79">
        <f>+ROUND($E$41*Q39/100,0)-1</f>
        <v>241</v>
      </c>
      <c r="R41" s="79">
        <f t="shared" si="63"/>
        <v>266</v>
      </c>
      <c r="S41" s="79">
        <f t="shared" si="63"/>
        <v>245</v>
      </c>
      <c r="T41" s="79">
        <f t="shared" si="63"/>
        <v>210</v>
      </c>
      <c r="U41" s="79">
        <f t="shared" si="63"/>
        <v>221</v>
      </c>
      <c r="V41" s="79">
        <f>+ROUND($E$41*V39/100,0)-1</f>
        <v>248</v>
      </c>
      <c r="W41" s="79">
        <f>+ROUND($E$41*W39/100,0)+1</f>
        <v>248</v>
      </c>
      <c r="X41" s="79">
        <f t="shared" si="63"/>
        <v>219</v>
      </c>
      <c r="Y41" s="79">
        <f>+ROUND($E$41*Y39/100,0)-1</f>
        <v>227</v>
      </c>
      <c r="Z41" s="79">
        <f t="shared" si="63"/>
        <v>1035</v>
      </c>
      <c r="AA41" s="79">
        <f t="shared" si="63"/>
        <v>1078</v>
      </c>
      <c r="AB41" s="79">
        <f t="shared" si="63"/>
        <v>980</v>
      </c>
      <c r="AC41" s="79">
        <f>+ROUND($E$41*AC39/100,0)-1</f>
        <v>900</v>
      </c>
      <c r="AD41" s="79">
        <f t="shared" si="63"/>
        <v>842</v>
      </c>
      <c r="AE41" s="79">
        <f t="shared" si="63"/>
        <v>786</v>
      </c>
      <c r="AF41" s="79">
        <f t="shared" si="63"/>
        <v>668</v>
      </c>
      <c r="AG41" s="79">
        <f t="shared" si="63"/>
        <v>600</v>
      </c>
      <c r="AH41" s="79">
        <f t="shared" si="63"/>
        <v>548</v>
      </c>
      <c r="AI41" s="79">
        <f t="shared" si="63"/>
        <v>449</v>
      </c>
      <c r="AJ41" s="79">
        <f t="shared" si="63"/>
        <v>292</v>
      </c>
      <c r="AK41" s="79">
        <f t="shared" si="63"/>
        <v>238</v>
      </c>
      <c r="AL41" s="79">
        <f t="shared" si="63"/>
        <v>152</v>
      </c>
      <c r="AM41" s="79">
        <f t="shared" si="63"/>
        <v>167</v>
      </c>
      <c r="AN41" s="79">
        <f>+ROUND($E$41*AN39/100,0)-1</f>
        <v>14</v>
      </c>
      <c r="AO41" s="79">
        <f t="shared" si="63"/>
        <v>162</v>
      </c>
      <c r="AP41" s="79">
        <f>+ROUND($E$41*AP39/100,0)+1</f>
        <v>157</v>
      </c>
      <c r="AQ41" s="79">
        <f t="shared" si="63"/>
        <v>337</v>
      </c>
      <c r="AR41" s="79">
        <f t="shared" si="63"/>
        <v>6848</v>
      </c>
      <c r="AS41" s="79">
        <f t="shared" si="63"/>
        <v>583</v>
      </c>
      <c r="AT41" s="79">
        <f t="shared" si="63"/>
        <v>568</v>
      </c>
      <c r="AU41" s="79">
        <f t="shared" si="63"/>
        <v>2836</v>
      </c>
      <c r="AV41" s="79">
        <f t="shared" si="63"/>
        <v>377</v>
      </c>
      <c r="AW41" s="44">
        <f t="shared" si="52"/>
        <v>0</v>
      </c>
      <c r="AX41" s="426">
        <f t="shared" si="25"/>
        <v>13687</v>
      </c>
      <c r="AY41" s="388">
        <f t="shared" si="26"/>
        <v>3068</v>
      </c>
      <c r="AZ41" s="426">
        <f t="shared" si="27"/>
        <v>1438</v>
      </c>
      <c r="BA41" s="388">
        <f t="shared" si="28"/>
        <v>2559</v>
      </c>
      <c r="BB41" s="426">
        <f t="shared" si="29"/>
        <v>4776</v>
      </c>
      <c r="BC41" s="426">
        <f t="shared" si="30"/>
        <v>1846</v>
      </c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  <c r="WO41" s="3"/>
      <c r="WP41" s="3"/>
      <c r="WQ41" s="3"/>
      <c r="WR41" s="3"/>
      <c r="WS41" s="3"/>
      <c r="WT41" s="3"/>
      <c r="WU41" s="3"/>
      <c r="WV41" s="3"/>
      <c r="WW41" s="3"/>
      <c r="WX41" s="3"/>
      <c r="WY41" s="3"/>
      <c r="WZ41" s="3"/>
      <c r="XA41" s="3"/>
      <c r="XB41" s="3"/>
      <c r="XC41" s="3"/>
      <c r="XD41" s="3"/>
      <c r="XE41" s="3"/>
      <c r="XF41" s="3"/>
      <c r="XG41" s="3"/>
      <c r="XH41" s="3"/>
      <c r="XI41" s="3"/>
      <c r="XJ41" s="3"/>
      <c r="XK41" s="3"/>
      <c r="XL41" s="3"/>
      <c r="XM41" s="3"/>
      <c r="XN41" s="3"/>
      <c r="XO41" s="3"/>
      <c r="XP41" s="3"/>
      <c r="XQ41" s="3"/>
      <c r="XR41" s="3"/>
      <c r="XS41" s="3"/>
      <c r="XT41" s="3"/>
      <c r="XU41" s="3"/>
      <c r="XV41" s="3"/>
      <c r="XW41" s="3"/>
      <c r="XX41" s="3"/>
      <c r="XY41" s="3"/>
      <c r="XZ41" s="3"/>
      <c r="YA41" s="3"/>
      <c r="YB41" s="3"/>
      <c r="YC41" s="3"/>
      <c r="YD41" s="3"/>
      <c r="YE41" s="3"/>
      <c r="YF41" s="3"/>
      <c r="YG41" s="3"/>
      <c r="YH41" s="3"/>
      <c r="YI41" s="3"/>
      <c r="YJ41" s="3"/>
      <c r="YK41" s="3"/>
      <c r="YL41" s="3"/>
      <c r="YM41" s="3"/>
      <c r="YN41" s="3"/>
      <c r="YO41" s="3"/>
      <c r="YP41" s="3"/>
      <c r="YQ41" s="3"/>
      <c r="YR41" s="3"/>
      <c r="YS41" s="3"/>
      <c r="YT41" s="3"/>
      <c r="YU41" s="3"/>
      <c r="YV41" s="3"/>
      <c r="YW41" s="3"/>
      <c r="YX41" s="3"/>
      <c r="YY41" s="3"/>
      <c r="YZ41" s="3"/>
      <c r="ZA41" s="3"/>
      <c r="ZB41" s="3"/>
      <c r="ZC41" s="3"/>
      <c r="ZD41" s="3"/>
      <c r="ZE41" s="3"/>
      <c r="ZF41" s="3"/>
      <c r="ZG41" s="3"/>
      <c r="ZH41" s="3"/>
      <c r="ZI41" s="3"/>
      <c r="ZJ41" s="3"/>
      <c r="ZK41" s="3"/>
      <c r="ZL41" s="3"/>
      <c r="ZM41" s="3"/>
      <c r="ZN41" s="3"/>
      <c r="ZO41" s="3"/>
      <c r="ZP41" s="3"/>
      <c r="ZQ41" s="3"/>
      <c r="ZR41" s="3"/>
      <c r="ZS41" s="3"/>
      <c r="ZT41" s="3"/>
      <c r="ZU41" s="3"/>
      <c r="ZV41" s="3"/>
      <c r="ZW41" s="3"/>
      <c r="ZX41" s="3"/>
      <c r="ZY41" s="3"/>
      <c r="ZZ41" s="3"/>
      <c r="AAA41" s="3"/>
      <c r="AAB41" s="3"/>
      <c r="AAC41" s="3"/>
      <c r="AAD41" s="3"/>
      <c r="AAE41" s="3"/>
      <c r="AAF41" s="3"/>
      <c r="AAG41" s="3"/>
      <c r="AAH41" s="3"/>
      <c r="AAI41" s="3"/>
      <c r="AAJ41" s="3"/>
      <c r="AAK41" s="3"/>
      <c r="AAL41" s="3"/>
      <c r="AAM41" s="3"/>
      <c r="AAN41" s="3"/>
      <c r="AAO41" s="3"/>
      <c r="AAP41" s="3"/>
      <c r="AAQ41" s="3"/>
      <c r="AAR41" s="3"/>
      <c r="AAS41" s="3"/>
      <c r="AAT41" s="3"/>
      <c r="AAU41" s="3"/>
      <c r="AAV41" s="3"/>
      <c r="AAW41" s="3"/>
      <c r="AAX41" s="3"/>
      <c r="AAY41" s="3"/>
      <c r="AAZ41" s="3"/>
      <c r="ABA41" s="3"/>
      <c r="ABB41" s="3"/>
      <c r="ABC41" s="3"/>
      <c r="ABD41" s="3"/>
      <c r="ABE41" s="3"/>
      <c r="ABF41" s="3"/>
      <c r="ABG41" s="3"/>
      <c r="ABH41" s="3"/>
      <c r="ABI41" s="3"/>
      <c r="ABJ41" s="3"/>
      <c r="ABK41" s="3"/>
      <c r="ABL41" s="3"/>
      <c r="ABM41" s="3"/>
      <c r="ABN41" s="3"/>
      <c r="ABO41" s="3"/>
      <c r="ABP41" s="3"/>
      <c r="ABQ41" s="3"/>
      <c r="ABR41" s="3"/>
      <c r="ABS41" s="3"/>
      <c r="ABT41" s="3"/>
      <c r="ABU41" s="3"/>
      <c r="ABV41" s="3"/>
      <c r="ABW41" s="3"/>
      <c r="ABX41" s="3"/>
      <c r="ABY41" s="3"/>
      <c r="ABZ41" s="3"/>
      <c r="ACA41" s="3"/>
      <c r="ACB41" s="3"/>
      <c r="ACC41" s="3"/>
      <c r="ACD41" s="3"/>
      <c r="ACE41" s="3"/>
      <c r="ACF41" s="3"/>
      <c r="ACG41" s="3"/>
      <c r="ACH41" s="3"/>
      <c r="ACI41" s="3"/>
      <c r="ACJ41" s="3"/>
      <c r="ACK41" s="3"/>
      <c r="ACL41" s="3"/>
      <c r="ACM41" s="3"/>
      <c r="ACN41" s="3"/>
      <c r="ACO41" s="3"/>
      <c r="ACP41" s="3"/>
      <c r="ACQ41" s="3"/>
      <c r="ACR41" s="3"/>
      <c r="ACS41" s="3"/>
      <c r="ACT41" s="3"/>
      <c r="ACU41" s="3"/>
      <c r="ACV41" s="3"/>
      <c r="ACW41" s="3"/>
      <c r="ACX41" s="3"/>
      <c r="ACY41" s="3"/>
      <c r="ACZ41" s="3"/>
      <c r="ADA41" s="3"/>
      <c r="ADB41" s="3"/>
      <c r="ADC41" s="3"/>
      <c r="ADD41" s="3"/>
      <c r="ADE41" s="3"/>
      <c r="ADF41" s="3"/>
      <c r="ADG41" s="3"/>
      <c r="ADH41" s="3"/>
      <c r="ADI41" s="3"/>
      <c r="ADJ41" s="3"/>
      <c r="ADK41" s="3"/>
      <c r="ADL41" s="3"/>
      <c r="ADM41" s="3"/>
      <c r="ADN41" s="3"/>
      <c r="ADO41" s="3"/>
      <c r="ADP41" s="3"/>
      <c r="ADQ41" s="3"/>
      <c r="ADR41" s="3"/>
      <c r="ADS41" s="3"/>
      <c r="ADT41" s="3"/>
      <c r="ADU41" s="3"/>
      <c r="ADV41" s="3"/>
      <c r="ADW41" s="3"/>
      <c r="ADX41" s="3"/>
      <c r="ADY41" s="3"/>
      <c r="ADZ41" s="3"/>
      <c r="AEA41" s="3"/>
      <c r="AEB41" s="3"/>
      <c r="AEC41" s="3"/>
      <c r="AED41" s="3"/>
      <c r="AEE41" s="3"/>
      <c r="AEF41" s="3"/>
      <c r="AEG41" s="3"/>
      <c r="AEH41" s="3"/>
      <c r="AEI41" s="3"/>
      <c r="AEJ41" s="3"/>
      <c r="AEK41" s="3"/>
      <c r="AEL41" s="3"/>
      <c r="AEM41" s="3"/>
      <c r="AEN41" s="3"/>
      <c r="AEO41" s="3"/>
      <c r="AEP41" s="3"/>
      <c r="AEQ41" s="3"/>
      <c r="AER41" s="3"/>
      <c r="AES41" s="3"/>
      <c r="AET41" s="3"/>
      <c r="AEU41" s="3"/>
      <c r="AEV41" s="3"/>
      <c r="AEW41" s="3"/>
      <c r="AEX41" s="3"/>
      <c r="AEY41" s="3"/>
      <c r="AEZ41" s="3"/>
      <c r="AFA41" s="3"/>
      <c r="AFB41" s="3"/>
      <c r="AFC41" s="3"/>
      <c r="AFD41" s="3"/>
      <c r="AFE41" s="3"/>
      <c r="AFF41" s="3"/>
      <c r="AFG41" s="3"/>
      <c r="AFH41" s="3"/>
      <c r="AFI41" s="3"/>
      <c r="AFJ41" s="3"/>
      <c r="AFK41" s="3"/>
      <c r="AFL41" s="3"/>
      <c r="AFM41" s="3"/>
      <c r="AFN41" s="3"/>
      <c r="AFO41" s="3"/>
      <c r="AFP41" s="3"/>
      <c r="AFQ41" s="3"/>
      <c r="AFR41" s="3"/>
      <c r="AFS41" s="3"/>
      <c r="AFT41" s="3"/>
      <c r="AFU41" s="3"/>
      <c r="AFV41" s="3"/>
      <c r="AFW41" s="3"/>
      <c r="AFX41" s="3"/>
      <c r="AFY41" s="3"/>
      <c r="AFZ41" s="3"/>
      <c r="AGA41" s="3"/>
      <c r="AGB41" s="3"/>
      <c r="AGC41" s="3"/>
      <c r="AGD41" s="3"/>
      <c r="AGE41" s="3"/>
      <c r="AGF41" s="3"/>
      <c r="AGG41" s="3"/>
      <c r="AGH41" s="3"/>
      <c r="AGI41" s="3"/>
      <c r="AGJ41" s="3"/>
      <c r="AGK41" s="3"/>
      <c r="AGL41" s="3"/>
      <c r="AGM41" s="3"/>
      <c r="AGN41" s="3"/>
      <c r="AGO41" s="3"/>
      <c r="AGP41" s="3"/>
      <c r="AGQ41" s="3"/>
      <c r="AGR41" s="3"/>
      <c r="AGS41" s="3"/>
      <c r="AGT41" s="3"/>
      <c r="AGU41" s="3"/>
      <c r="AGV41" s="3"/>
      <c r="AGW41" s="3"/>
      <c r="AGX41" s="3"/>
      <c r="AGY41" s="3"/>
      <c r="AGZ41" s="3"/>
      <c r="AHA41" s="3"/>
      <c r="AHB41" s="3"/>
      <c r="AHC41" s="3"/>
      <c r="AHD41" s="3"/>
      <c r="AHE41" s="3"/>
      <c r="AHF41" s="3"/>
      <c r="AHG41" s="3"/>
      <c r="AHH41" s="3"/>
      <c r="AHI41" s="3"/>
      <c r="AHJ41" s="3"/>
      <c r="AHK41" s="3"/>
      <c r="AHL41" s="3"/>
      <c r="AHM41" s="3"/>
      <c r="AHN41" s="3"/>
      <c r="AHO41" s="3"/>
      <c r="AHP41" s="3"/>
      <c r="AHQ41" s="3"/>
      <c r="AHR41" s="3"/>
      <c r="AHS41" s="3"/>
      <c r="AHT41" s="3"/>
      <c r="AHU41" s="3"/>
      <c r="AHV41" s="3"/>
      <c r="AHW41" s="3"/>
      <c r="AHX41" s="3"/>
      <c r="AHY41" s="3"/>
      <c r="AHZ41" s="3"/>
      <c r="AIA41" s="3"/>
      <c r="AIB41" s="3"/>
      <c r="AIC41" s="3"/>
      <c r="AID41" s="3"/>
      <c r="AIE41" s="3"/>
      <c r="AIF41" s="3"/>
      <c r="AIG41" s="3"/>
      <c r="AIH41" s="3"/>
      <c r="AII41" s="3"/>
      <c r="AIJ41" s="3"/>
      <c r="AIK41" s="3"/>
      <c r="AIL41" s="3"/>
      <c r="AIM41" s="3"/>
      <c r="AIN41" s="3"/>
      <c r="AIO41" s="3"/>
      <c r="AIP41" s="3"/>
      <c r="AIQ41" s="3"/>
      <c r="AIR41" s="3"/>
      <c r="AIS41" s="3"/>
      <c r="AIT41" s="3"/>
      <c r="AIU41" s="3"/>
      <c r="AIV41" s="3"/>
      <c r="AIW41" s="3"/>
      <c r="AIX41" s="3"/>
      <c r="AIY41" s="3"/>
      <c r="AIZ41" s="3"/>
      <c r="AJA41" s="3"/>
      <c r="AJB41" s="3"/>
      <c r="AJC41" s="3"/>
      <c r="AJD41" s="3"/>
      <c r="AJE41" s="3"/>
      <c r="AJF41" s="3"/>
      <c r="AJG41" s="3"/>
      <c r="AJH41" s="3"/>
      <c r="AJI41" s="3"/>
      <c r="AJJ41" s="3"/>
      <c r="AJK41" s="3"/>
      <c r="AJL41" s="3"/>
      <c r="AJM41" s="3"/>
      <c r="AJN41" s="3"/>
      <c r="AJO41" s="3"/>
      <c r="AJP41" s="3"/>
      <c r="AJQ41" s="3"/>
      <c r="AJR41" s="3"/>
      <c r="AJS41" s="3"/>
      <c r="AJT41" s="3"/>
      <c r="AJU41" s="3"/>
      <c r="AJV41" s="3"/>
      <c r="AJW41" s="3"/>
      <c r="AJX41" s="3"/>
      <c r="AJY41" s="3"/>
      <c r="AJZ41" s="3"/>
      <c r="AKA41" s="3"/>
      <c r="AKB41" s="3"/>
      <c r="AKC41" s="3"/>
      <c r="AKD41" s="3"/>
      <c r="AKE41" s="3"/>
      <c r="AKF41" s="3"/>
      <c r="AKG41" s="3"/>
      <c r="AKH41" s="3"/>
      <c r="AKI41" s="3"/>
      <c r="AKJ41" s="3"/>
      <c r="AKK41" s="3"/>
      <c r="AKL41" s="3"/>
      <c r="AKM41" s="3"/>
      <c r="AKN41" s="3"/>
      <c r="AKO41" s="3"/>
      <c r="AKP41" s="3"/>
      <c r="AKQ41" s="3"/>
      <c r="AKR41" s="3"/>
      <c r="AKS41" s="3"/>
      <c r="AKT41" s="3"/>
      <c r="AKU41" s="3"/>
      <c r="AKV41" s="3"/>
      <c r="AKW41" s="3"/>
      <c r="AKX41" s="3"/>
      <c r="AKY41" s="3"/>
      <c r="AKZ41" s="3"/>
    </row>
    <row r="42" spans="1:988" ht="15.6">
      <c r="A42" s="256">
        <f>1+A41</f>
        <v>2</v>
      </c>
      <c r="B42" s="76" t="s">
        <v>303</v>
      </c>
      <c r="C42" s="161" t="s">
        <v>304</v>
      </c>
      <c r="D42" s="323">
        <v>8.27</v>
      </c>
      <c r="E42" s="293">
        <f>ROUND($E$40*D42/100,0)</f>
        <v>1743</v>
      </c>
      <c r="F42" s="79">
        <f>+ROUND($E$42*F39/100,0)</f>
        <v>35</v>
      </c>
      <c r="G42" s="79">
        <f>+ROUND($E$42*G39/100,0)+1</f>
        <v>40</v>
      </c>
      <c r="H42" s="79">
        <f t="shared" ref="H42:AV42" si="64">+ROUND($E$42*H39/100,0)</f>
        <v>34</v>
      </c>
      <c r="I42" s="79">
        <f t="shared" si="64"/>
        <v>35</v>
      </c>
      <c r="J42" s="79">
        <f t="shared" si="64"/>
        <v>30</v>
      </c>
      <c r="K42" s="79">
        <f t="shared" si="64"/>
        <v>29</v>
      </c>
      <c r="L42" s="79">
        <f t="shared" si="64"/>
        <v>33</v>
      </c>
      <c r="M42" s="79">
        <f t="shared" si="64"/>
        <v>34</v>
      </c>
      <c r="N42" s="79">
        <f t="shared" si="64"/>
        <v>31</v>
      </c>
      <c r="O42" s="79">
        <f t="shared" si="64"/>
        <v>32</v>
      </c>
      <c r="P42" s="79">
        <f t="shared" si="64"/>
        <v>28</v>
      </c>
      <c r="Q42" s="79">
        <f t="shared" si="64"/>
        <v>31</v>
      </c>
      <c r="R42" s="79">
        <f t="shared" si="64"/>
        <v>34</v>
      </c>
      <c r="S42" s="79">
        <f t="shared" si="64"/>
        <v>31</v>
      </c>
      <c r="T42" s="79">
        <f t="shared" si="64"/>
        <v>27</v>
      </c>
      <c r="U42" s="79">
        <f t="shared" si="64"/>
        <v>28</v>
      </c>
      <c r="V42" s="79">
        <f t="shared" si="64"/>
        <v>32</v>
      </c>
      <c r="W42" s="79">
        <f t="shared" si="64"/>
        <v>31</v>
      </c>
      <c r="X42" s="79">
        <f t="shared" si="64"/>
        <v>28</v>
      </c>
      <c r="Y42" s="79">
        <f t="shared" si="64"/>
        <v>29</v>
      </c>
      <c r="Z42" s="79">
        <f t="shared" si="64"/>
        <v>132</v>
      </c>
      <c r="AA42" s="79">
        <f t="shared" si="64"/>
        <v>137</v>
      </c>
      <c r="AB42" s="79">
        <f t="shared" si="64"/>
        <v>125</v>
      </c>
      <c r="AC42" s="79">
        <f t="shared" si="64"/>
        <v>115</v>
      </c>
      <c r="AD42" s="79">
        <f t="shared" si="64"/>
        <v>107</v>
      </c>
      <c r="AE42" s="79">
        <f t="shared" si="64"/>
        <v>100</v>
      </c>
      <c r="AF42" s="79">
        <f t="shared" si="64"/>
        <v>85</v>
      </c>
      <c r="AG42" s="79">
        <f t="shared" si="64"/>
        <v>76</v>
      </c>
      <c r="AH42" s="79">
        <f t="shared" si="64"/>
        <v>70</v>
      </c>
      <c r="AI42" s="79">
        <f t="shared" si="64"/>
        <v>57</v>
      </c>
      <c r="AJ42" s="79">
        <f t="shared" si="64"/>
        <v>37</v>
      </c>
      <c r="AK42" s="79">
        <f t="shared" si="64"/>
        <v>30</v>
      </c>
      <c r="AL42" s="79">
        <f t="shared" si="64"/>
        <v>19</v>
      </c>
      <c r="AM42" s="79">
        <f t="shared" si="64"/>
        <v>21</v>
      </c>
      <c r="AN42" s="79">
        <f t="shared" si="64"/>
        <v>2</v>
      </c>
      <c r="AO42" s="79">
        <f t="shared" si="64"/>
        <v>21</v>
      </c>
      <c r="AP42" s="79">
        <f t="shared" si="64"/>
        <v>20</v>
      </c>
      <c r="AQ42" s="79">
        <f t="shared" si="64"/>
        <v>43</v>
      </c>
      <c r="AR42" s="79">
        <f t="shared" si="64"/>
        <v>872</v>
      </c>
      <c r="AS42" s="79">
        <f t="shared" si="64"/>
        <v>74</v>
      </c>
      <c r="AT42" s="79">
        <f t="shared" si="64"/>
        <v>72</v>
      </c>
      <c r="AU42" s="79">
        <f t="shared" si="64"/>
        <v>361</v>
      </c>
      <c r="AV42" s="79">
        <f t="shared" si="64"/>
        <v>48</v>
      </c>
      <c r="AW42" s="44">
        <f t="shared" si="52"/>
        <v>0</v>
      </c>
      <c r="AX42" s="427">
        <f t="shared" si="25"/>
        <v>1743</v>
      </c>
      <c r="AY42" s="388">
        <f t="shared" si="26"/>
        <v>392</v>
      </c>
      <c r="AZ42" s="427">
        <f t="shared" si="27"/>
        <v>183</v>
      </c>
      <c r="BA42" s="388">
        <f t="shared" si="28"/>
        <v>326</v>
      </c>
      <c r="BB42" s="427">
        <f t="shared" si="29"/>
        <v>608</v>
      </c>
      <c r="BC42" s="427">
        <f t="shared" si="30"/>
        <v>234</v>
      </c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  <c r="NJ42" s="3"/>
      <c r="NK42" s="3"/>
      <c r="NL42" s="3"/>
      <c r="NM42" s="3"/>
      <c r="NN42" s="3"/>
      <c r="NO42" s="3"/>
      <c r="NP42" s="3"/>
      <c r="NQ42" s="3"/>
      <c r="NR42" s="3"/>
      <c r="NS42" s="3"/>
      <c r="NT42" s="3"/>
      <c r="NU42" s="3"/>
      <c r="NV42" s="3"/>
      <c r="NW42" s="3"/>
      <c r="NX42" s="3"/>
      <c r="NY42" s="3"/>
      <c r="NZ42" s="3"/>
      <c r="OA42" s="3"/>
      <c r="OB42" s="3"/>
      <c r="OC42" s="3"/>
      <c r="OD42" s="3"/>
      <c r="OE42" s="3"/>
      <c r="OF42" s="3"/>
      <c r="OG42" s="3"/>
      <c r="OH42" s="3"/>
      <c r="OI42" s="3"/>
      <c r="OJ42" s="3"/>
      <c r="OK42" s="3"/>
      <c r="OL42" s="3"/>
      <c r="OM42" s="3"/>
      <c r="ON42" s="3"/>
      <c r="OO42" s="3"/>
      <c r="OP42" s="3"/>
      <c r="OQ42" s="3"/>
      <c r="OR42" s="3"/>
      <c r="OS42" s="3"/>
      <c r="OT42" s="3"/>
      <c r="OU42" s="3"/>
      <c r="OV42" s="3"/>
      <c r="OW42" s="3"/>
      <c r="OX42" s="3"/>
      <c r="OY42" s="3"/>
      <c r="OZ42" s="3"/>
      <c r="PA42" s="3"/>
      <c r="PB42" s="3"/>
      <c r="PC42" s="3"/>
      <c r="PD42" s="3"/>
      <c r="PE42" s="3"/>
      <c r="PF42" s="3"/>
      <c r="PG42" s="3"/>
      <c r="PH42" s="3"/>
      <c r="PI42" s="3"/>
      <c r="PJ42" s="3"/>
      <c r="PK42" s="3"/>
      <c r="PL42" s="3"/>
      <c r="PM42" s="3"/>
      <c r="PN42" s="3"/>
      <c r="PO42" s="3"/>
      <c r="PP42" s="3"/>
      <c r="PQ42" s="3"/>
      <c r="PR42" s="3"/>
      <c r="PS42" s="3"/>
      <c r="PT42" s="3"/>
      <c r="PU42" s="3"/>
      <c r="PV42" s="3"/>
      <c r="PW42" s="3"/>
      <c r="PX42" s="3"/>
      <c r="PY42" s="3"/>
      <c r="PZ42" s="3"/>
      <c r="QA42" s="3"/>
      <c r="QB42" s="3"/>
      <c r="QC42" s="3"/>
      <c r="QD42" s="3"/>
      <c r="QE42" s="3"/>
      <c r="QF42" s="3"/>
      <c r="QG42" s="3"/>
      <c r="QH42" s="3"/>
      <c r="QI42" s="3"/>
      <c r="QJ42" s="3"/>
      <c r="QK42" s="3"/>
      <c r="QL42" s="3"/>
      <c r="QM42" s="3"/>
      <c r="QN42" s="3"/>
      <c r="QO42" s="3"/>
      <c r="QP42" s="3"/>
      <c r="QQ42" s="3"/>
      <c r="QR42" s="3"/>
      <c r="QS42" s="3"/>
      <c r="QT42" s="3"/>
      <c r="QU42" s="3"/>
      <c r="QV42" s="3"/>
      <c r="QW42" s="3"/>
      <c r="QX42" s="3"/>
      <c r="QY42" s="3"/>
      <c r="QZ42" s="3"/>
      <c r="RA42" s="3"/>
      <c r="RB42" s="3"/>
      <c r="RC42" s="3"/>
      <c r="RD42" s="3"/>
      <c r="RE42" s="3"/>
      <c r="RF42" s="3"/>
      <c r="RG42" s="3"/>
      <c r="RH42" s="3"/>
      <c r="RI42" s="3"/>
      <c r="RJ42" s="3"/>
      <c r="RK42" s="3"/>
      <c r="RL42" s="3"/>
      <c r="RM42" s="3"/>
      <c r="RN42" s="3"/>
      <c r="RO42" s="3"/>
      <c r="RP42" s="3"/>
      <c r="RQ42" s="3"/>
      <c r="RR42" s="3"/>
      <c r="RS42" s="3"/>
      <c r="RT42" s="3"/>
      <c r="RU42" s="3"/>
      <c r="RV42" s="3"/>
      <c r="RW42" s="3"/>
      <c r="RX42" s="3"/>
      <c r="RY42" s="3"/>
      <c r="RZ42" s="3"/>
      <c r="SA42" s="3"/>
      <c r="SB42" s="3"/>
      <c r="SC42" s="3"/>
      <c r="SD42" s="3"/>
      <c r="SE42" s="3"/>
      <c r="SF42" s="3"/>
      <c r="SG42" s="3"/>
      <c r="SH42" s="3"/>
      <c r="SI42" s="3"/>
      <c r="SJ42" s="3"/>
      <c r="SK42" s="3"/>
      <c r="SL42" s="3"/>
      <c r="SM42" s="3"/>
      <c r="SN42" s="3"/>
      <c r="SO42" s="3"/>
      <c r="SP42" s="3"/>
      <c r="SQ42" s="3"/>
      <c r="SR42" s="3"/>
      <c r="SS42" s="3"/>
      <c r="ST42" s="3"/>
      <c r="SU42" s="3"/>
      <c r="SV42" s="3"/>
      <c r="SW42" s="3"/>
      <c r="SX42" s="3"/>
      <c r="SY42" s="3"/>
      <c r="SZ42" s="3"/>
      <c r="TA42" s="3"/>
      <c r="TB42" s="3"/>
      <c r="TC42" s="3"/>
      <c r="TD42" s="3"/>
      <c r="TE42" s="3"/>
      <c r="TF42" s="3"/>
      <c r="TG42" s="3"/>
      <c r="TH42" s="3"/>
      <c r="TI42" s="3"/>
      <c r="TJ42" s="3"/>
      <c r="TK42" s="3"/>
      <c r="TL42" s="3"/>
      <c r="TM42" s="3"/>
      <c r="TN42" s="3"/>
      <c r="TO42" s="3"/>
      <c r="TP42" s="3"/>
      <c r="TQ42" s="3"/>
      <c r="TR42" s="3"/>
      <c r="TS42" s="3"/>
      <c r="TT42" s="3"/>
      <c r="TU42" s="3"/>
      <c r="TV42" s="3"/>
      <c r="TW42" s="3"/>
      <c r="TX42" s="3"/>
      <c r="TY42" s="3"/>
      <c r="TZ42" s="3"/>
      <c r="UA42" s="3"/>
      <c r="UB42" s="3"/>
      <c r="UC42" s="3"/>
      <c r="UD42" s="3"/>
      <c r="UE42" s="3"/>
      <c r="UF42" s="3"/>
      <c r="UG42" s="3"/>
      <c r="UH42" s="3"/>
      <c r="UI42" s="3"/>
      <c r="UJ42" s="3"/>
      <c r="UK42" s="3"/>
      <c r="UL42" s="3"/>
      <c r="UM42" s="3"/>
      <c r="UN42" s="3"/>
      <c r="UO42" s="3"/>
      <c r="UP42" s="3"/>
      <c r="UQ42" s="3"/>
      <c r="UR42" s="3"/>
      <c r="US42" s="3"/>
      <c r="UT42" s="3"/>
      <c r="UU42" s="3"/>
      <c r="UV42" s="3"/>
      <c r="UW42" s="3"/>
      <c r="UX42" s="3"/>
      <c r="UY42" s="3"/>
      <c r="UZ42" s="3"/>
      <c r="VA42" s="3"/>
      <c r="VB42" s="3"/>
      <c r="VC42" s="3"/>
      <c r="VD42" s="3"/>
      <c r="VE42" s="3"/>
      <c r="VF42" s="3"/>
      <c r="VG42" s="3"/>
      <c r="VH42" s="3"/>
      <c r="VI42" s="3"/>
      <c r="VJ42" s="3"/>
      <c r="VK42" s="3"/>
      <c r="VL42" s="3"/>
      <c r="VM42" s="3"/>
      <c r="VN42" s="3"/>
      <c r="VO42" s="3"/>
      <c r="VP42" s="3"/>
      <c r="VQ42" s="3"/>
      <c r="VR42" s="3"/>
      <c r="VS42" s="3"/>
      <c r="VT42" s="3"/>
      <c r="VU42" s="3"/>
      <c r="VV42" s="3"/>
      <c r="VW42" s="3"/>
      <c r="VX42" s="3"/>
      <c r="VY42" s="3"/>
      <c r="VZ42" s="3"/>
      <c r="WA42" s="3"/>
      <c r="WB42" s="3"/>
      <c r="WC42" s="3"/>
      <c r="WD42" s="3"/>
      <c r="WE42" s="3"/>
      <c r="WF42" s="3"/>
      <c r="WG42" s="3"/>
      <c r="WH42" s="3"/>
      <c r="WI42" s="3"/>
      <c r="WJ42" s="3"/>
      <c r="WK42" s="3"/>
      <c r="WL42" s="3"/>
      <c r="WM42" s="3"/>
      <c r="WN42" s="3"/>
      <c r="WO42" s="3"/>
      <c r="WP42" s="3"/>
      <c r="WQ42" s="3"/>
      <c r="WR42" s="3"/>
      <c r="WS42" s="3"/>
      <c r="WT42" s="3"/>
      <c r="WU42" s="3"/>
      <c r="WV42" s="3"/>
      <c r="WW42" s="3"/>
      <c r="WX42" s="3"/>
      <c r="WY42" s="3"/>
      <c r="WZ42" s="3"/>
      <c r="XA42" s="3"/>
      <c r="XB42" s="3"/>
      <c r="XC42" s="3"/>
      <c r="XD42" s="3"/>
      <c r="XE42" s="3"/>
      <c r="XF42" s="3"/>
      <c r="XG42" s="3"/>
      <c r="XH42" s="3"/>
      <c r="XI42" s="3"/>
      <c r="XJ42" s="3"/>
      <c r="XK42" s="3"/>
      <c r="XL42" s="3"/>
      <c r="XM42" s="3"/>
      <c r="XN42" s="3"/>
      <c r="XO42" s="3"/>
      <c r="XP42" s="3"/>
      <c r="XQ42" s="3"/>
      <c r="XR42" s="3"/>
      <c r="XS42" s="3"/>
      <c r="XT42" s="3"/>
      <c r="XU42" s="3"/>
      <c r="XV42" s="3"/>
      <c r="XW42" s="3"/>
      <c r="XX42" s="3"/>
      <c r="XY42" s="3"/>
      <c r="XZ42" s="3"/>
      <c r="YA42" s="3"/>
      <c r="YB42" s="3"/>
      <c r="YC42" s="3"/>
      <c r="YD42" s="3"/>
      <c r="YE42" s="3"/>
      <c r="YF42" s="3"/>
      <c r="YG42" s="3"/>
      <c r="YH42" s="3"/>
      <c r="YI42" s="3"/>
      <c r="YJ42" s="3"/>
      <c r="YK42" s="3"/>
      <c r="YL42" s="3"/>
      <c r="YM42" s="3"/>
      <c r="YN42" s="3"/>
      <c r="YO42" s="3"/>
      <c r="YP42" s="3"/>
      <c r="YQ42" s="3"/>
      <c r="YR42" s="3"/>
      <c r="YS42" s="3"/>
      <c r="YT42" s="3"/>
      <c r="YU42" s="3"/>
      <c r="YV42" s="3"/>
      <c r="YW42" s="3"/>
      <c r="YX42" s="3"/>
      <c r="YY42" s="3"/>
      <c r="YZ42" s="3"/>
      <c r="ZA42" s="3"/>
      <c r="ZB42" s="3"/>
      <c r="ZC42" s="3"/>
      <c r="ZD42" s="3"/>
      <c r="ZE42" s="3"/>
      <c r="ZF42" s="3"/>
      <c r="ZG42" s="3"/>
      <c r="ZH42" s="3"/>
      <c r="ZI42" s="3"/>
      <c r="ZJ42" s="3"/>
      <c r="ZK42" s="3"/>
      <c r="ZL42" s="3"/>
      <c r="ZM42" s="3"/>
      <c r="ZN42" s="3"/>
      <c r="ZO42" s="3"/>
      <c r="ZP42" s="3"/>
      <c r="ZQ42" s="3"/>
      <c r="ZR42" s="3"/>
      <c r="ZS42" s="3"/>
      <c r="ZT42" s="3"/>
      <c r="ZU42" s="3"/>
      <c r="ZV42" s="3"/>
      <c r="ZW42" s="3"/>
      <c r="ZX42" s="3"/>
      <c r="ZY42" s="3"/>
      <c r="ZZ42" s="3"/>
      <c r="AAA42" s="3"/>
      <c r="AAB42" s="3"/>
      <c r="AAC42" s="3"/>
      <c r="AAD42" s="3"/>
      <c r="AAE42" s="3"/>
      <c r="AAF42" s="3"/>
      <c r="AAG42" s="3"/>
      <c r="AAH42" s="3"/>
      <c r="AAI42" s="3"/>
      <c r="AAJ42" s="3"/>
      <c r="AAK42" s="3"/>
      <c r="AAL42" s="3"/>
      <c r="AAM42" s="3"/>
      <c r="AAN42" s="3"/>
      <c r="AAO42" s="3"/>
      <c r="AAP42" s="3"/>
      <c r="AAQ42" s="3"/>
      <c r="AAR42" s="3"/>
      <c r="AAS42" s="3"/>
      <c r="AAT42" s="3"/>
      <c r="AAU42" s="3"/>
      <c r="AAV42" s="3"/>
      <c r="AAW42" s="3"/>
      <c r="AAX42" s="3"/>
      <c r="AAY42" s="3"/>
      <c r="AAZ42" s="3"/>
      <c r="ABA42" s="3"/>
      <c r="ABB42" s="3"/>
      <c r="ABC42" s="3"/>
      <c r="ABD42" s="3"/>
      <c r="ABE42" s="3"/>
      <c r="ABF42" s="3"/>
      <c r="ABG42" s="3"/>
      <c r="ABH42" s="3"/>
      <c r="ABI42" s="3"/>
      <c r="ABJ42" s="3"/>
      <c r="ABK42" s="3"/>
      <c r="ABL42" s="3"/>
      <c r="ABM42" s="3"/>
      <c r="ABN42" s="3"/>
      <c r="ABO42" s="3"/>
      <c r="ABP42" s="3"/>
      <c r="ABQ42" s="3"/>
      <c r="ABR42" s="3"/>
      <c r="ABS42" s="3"/>
      <c r="ABT42" s="3"/>
      <c r="ABU42" s="3"/>
      <c r="ABV42" s="3"/>
      <c r="ABW42" s="3"/>
      <c r="ABX42" s="3"/>
      <c r="ABY42" s="3"/>
      <c r="ABZ42" s="3"/>
      <c r="ACA42" s="3"/>
      <c r="ACB42" s="3"/>
      <c r="ACC42" s="3"/>
      <c r="ACD42" s="3"/>
      <c r="ACE42" s="3"/>
      <c r="ACF42" s="3"/>
      <c r="ACG42" s="3"/>
      <c r="ACH42" s="3"/>
      <c r="ACI42" s="3"/>
      <c r="ACJ42" s="3"/>
      <c r="ACK42" s="3"/>
      <c r="ACL42" s="3"/>
      <c r="ACM42" s="3"/>
      <c r="ACN42" s="3"/>
      <c r="ACO42" s="3"/>
      <c r="ACP42" s="3"/>
      <c r="ACQ42" s="3"/>
      <c r="ACR42" s="3"/>
      <c r="ACS42" s="3"/>
      <c r="ACT42" s="3"/>
      <c r="ACU42" s="3"/>
      <c r="ACV42" s="3"/>
      <c r="ACW42" s="3"/>
      <c r="ACX42" s="3"/>
      <c r="ACY42" s="3"/>
      <c r="ACZ42" s="3"/>
      <c r="ADA42" s="3"/>
      <c r="ADB42" s="3"/>
      <c r="ADC42" s="3"/>
      <c r="ADD42" s="3"/>
      <c r="ADE42" s="3"/>
      <c r="ADF42" s="3"/>
      <c r="ADG42" s="3"/>
      <c r="ADH42" s="3"/>
      <c r="ADI42" s="3"/>
      <c r="ADJ42" s="3"/>
      <c r="ADK42" s="3"/>
      <c r="ADL42" s="3"/>
      <c r="ADM42" s="3"/>
      <c r="ADN42" s="3"/>
      <c r="ADO42" s="3"/>
      <c r="ADP42" s="3"/>
      <c r="ADQ42" s="3"/>
      <c r="ADR42" s="3"/>
      <c r="ADS42" s="3"/>
      <c r="ADT42" s="3"/>
      <c r="ADU42" s="3"/>
      <c r="ADV42" s="3"/>
      <c r="ADW42" s="3"/>
      <c r="ADX42" s="3"/>
      <c r="ADY42" s="3"/>
      <c r="ADZ42" s="3"/>
      <c r="AEA42" s="3"/>
      <c r="AEB42" s="3"/>
      <c r="AEC42" s="3"/>
      <c r="AED42" s="3"/>
      <c r="AEE42" s="3"/>
      <c r="AEF42" s="3"/>
      <c r="AEG42" s="3"/>
      <c r="AEH42" s="3"/>
      <c r="AEI42" s="3"/>
      <c r="AEJ42" s="3"/>
      <c r="AEK42" s="3"/>
      <c r="AEL42" s="3"/>
      <c r="AEM42" s="3"/>
      <c r="AEN42" s="3"/>
      <c r="AEO42" s="3"/>
      <c r="AEP42" s="3"/>
      <c r="AEQ42" s="3"/>
      <c r="AER42" s="3"/>
      <c r="AES42" s="3"/>
      <c r="AET42" s="3"/>
      <c r="AEU42" s="3"/>
      <c r="AEV42" s="3"/>
      <c r="AEW42" s="3"/>
      <c r="AEX42" s="3"/>
      <c r="AEY42" s="3"/>
      <c r="AEZ42" s="3"/>
      <c r="AFA42" s="3"/>
      <c r="AFB42" s="3"/>
      <c r="AFC42" s="3"/>
      <c r="AFD42" s="3"/>
      <c r="AFE42" s="3"/>
      <c r="AFF42" s="3"/>
      <c r="AFG42" s="3"/>
      <c r="AFH42" s="3"/>
      <c r="AFI42" s="3"/>
      <c r="AFJ42" s="3"/>
      <c r="AFK42" s="3"/>
      <c r="AFL42" s="3"/>
      <c r="AFM42" s="3"/>
      <c r="AFN42" s="3"/>
      <c r="AFO42" s="3"/>
      <c r="AFP42" s="3"/>
      <c r="AFQ42" s="3"/>
      <c r="AFR42" s="3"/>
      <c r="AFS42" s="3"/>
      <c r="AFT42" s="3"/>
      <c r="AFU42" s="3"/>
      <c r="AFV42" s="3"/>
      <c r="AFW42" s="3"/>
      <c r="AFX42" s="3"/>
      <c r="AFY42" s="3"/>
      <c r="AFZ42" s="3"/>
      <c r="AGA42" s="3"/>
      <c r="AGB42" s="3"/>
      <c r="AGC42" s="3"/>
      <c r="AGD42" s="3"/>
      <c r="AGE42" s="3"/>
      <c r="AGF42" s="3"/>
      <c r="AGG42" s="3"/>
      <c r="AGH42" s="3"/>
      <c r="AGI42" s="3"/>
      <c r="AGJ42" s="3"/>
      <c r="AGK42" s="3"/>
      <c r="AGL42" s="3"/>
      <c r="AGM42" s="3"/>
      <c r="AGN42" s="3"/>
      <c r="AGO42" s="3"/>
      <c r="AGP42" s="3"/>
      <c r="AGQ42" s="3"/>
      <c r="AGR42" s="3"/>
      <c r="AGS42" s="3"/>
      <c r="AGT42" s="3"/>
      <c r="AGU42" s="3"/>
      <c r="AGV42" s="3"/>
      <c r="AGW42" s="3"/>
      <c r="AGX42" s="3"/>
      <c r="AGY42" s="3"/>
      <c r="AGZ42" s="3"/>
      <c r="AHA42" s="3"/>
      <c r="AHB42" s="3"/>
      <c r="AHC42" s="3"/>
      <c r="AHD42" s="3"/>
      <c r="AHE42" s="3"/>
      <c r="AHF42" s="3"/>
      <c r="AHG42" s="3"/>
      <c r="AHH42" s="3"/>
      <c r="AHI42" s="3"/>
      <c r="AHJ42" s="3"/>
      <c r="AHK42" s="3"/>
      <c r="AHL42" s="3"/>
      <c r="AHM42" s="3"/>
      <c r="AHN42" s="3"/>
      <c r="AHO42" s="3"/>
      <c r="AHP42" s="3"/>
      <c r="AHQ42" s="3"/>
      <c r="AHR42" s="3"/>
      <c r="AHS42" s="3"/>
      <c r="AHT42" s="3"/>
      <c r="AHU42" s="3"/>
      <c r="AHV42" s="3"/>
      <c r="AHW42" s="3"/>
      <c r="AHX42" s="3"/>
      <c r="AHY42" s="3"/>
      <c r="AHZ42" s="3"/>
      <c r="AIA42" s="3"/>
      <c r="AIB42" s="3"/>
      <c r="AIC42" s="3"/>
      <c r="AID42" s="3"/>
      <c r="AIE42" s="3"/>
      <c r="AIF42" s="3"/>
      <c r="AIG42" s="3"/>
      <c r="AIH42" s="3"/>
      <c r="AII42" s="3"/>
      <c r="AIJ42" s="3"/>
      <c r="AIK42" s="3"/>
      <c r="AIL42" s="3"/>
      <c r="AIM42" s="3"/>
      <c r="AIN42" s="3"/>
      <c r="AIO42" s="3"/>
      <c r="AIP42" s="3"/>
      <c r="AIQ42" s="3"/>
      <c r="AIR42" s="3"/>
      <c r="AIS42" s="3"/>
      <c r="AIT42" s="3"/>
      <c r="AIU42" s="3"/>
      <c r="AIV42" s="3"/>
      <c r="AIW42" s="3"/>
      <c r="AIX42" s="3"/>
      <c r="AIY42" s="3"/>
      <c r="AIZ42" s="3"/>
      <c r="AJA42" s="3"/>
      <c r="AJB42" s="3"/>
      <c r="AJC42" s="3"/>
      <c r="AJD42" s="3"/>
      <c r="AJE42" s="3"/>
      <c r="AJF42" s="3"/>
      <c r="AJG42" s="3"/>
      <c r="AJH42" s="3"/>
      <c r="AJI42" s="3"/>
      <c r="AJJ42" s="3"/>
      <c r="AJK42" s="3"/>
      <c r="AJL42" s="3"/>
      <c r="AJM42" s="3"/>
      <c r="AJN42" s="3"/>
      <c r="AJO42" s="3"/>
      <c r="AJP42" s="3"/>
      <c r="AJQ42" s="3"/>
      <c r="AJR42" s="3"/>
      <c r="AJS42" s="3"/>
      <c r="AJT42" s="3"/>
      <c r="AJU42" s="3"/>
      <c r="AJV42" s="3"/>
      <c r="AJW42" s="3"/>
      <c r="AJX42" s="3"/>
      <c r="AJY42" s="3"/>
      <c r="AJZ42" s="3"/>
      <c r="AKA42" s="3"/>
      <c r="AKB42" s="3"/>
      <c r="AKC42" s="3"/>
      <c r="AKD42" s="3"/>
      <c r="AKE42" s="3"/>
      <c r="AKF42" s="3"/>
      <c r="AKG42" s="3"/>
      <c r="AKH42" s="3"/>
      <c r="AKI42" s="3"/>
      <c r="AKJ42" s="3"/>
      <c r="AKK42" s="3"/>
      <c r="AKL42" s="3"/>
      <c r="AKM42" s="3"/>
      <c r="AKN42" s="3"/>
      <c r="AKO42" s="3"/>
      <c r="AKP42" s="3"/>
      <c r="AKQ42" s="3"/>
      <c r="AKR42" s="3"/>
      <c r="AKS42" s="3"/>
      <c r="AKT42" s="3"/>
      <c r="AKU42" s="3"/>
      <c r="AKV42" s="3"/>
      <c r="AKW42" s="3"/>
      <c r="AKX42" s="3"/>
      <c r="AKY42" s="3"/>
      <c r="AKZ42" s="3"/>
    </row>
    <row r="43" spans="1:988" ht="15.6">
      <c r="A43" s="256">
        <f>1+A42</f>
        <v>3</v>
      </c>
      <c r="B43" s="76" t="s">
        <v>305</v>
      </c>
      <c r="C43" s="161" t="s">
        <v>306</v>
      </c>
      <c r="D43" s="323">
        <v>20.100000000000001</v>
      </c>
      <c r="E43" s="293">
        <f>ROUND($E$40*D43/100,0)</f>
        <v>4237</v>
      </c>
      <c r="F43" s="79">
        <f t="shared" ref="F43" si="65">+ROUND($E$43*F39/100,0)</f>
        <v>86</v>
      </c>
      <c r="G43" s="79">
        <f t="shared" ref="G43:AV43" si="66">+ROUND($E$43*G39/100,0)</f>
        <v>94</v>
      </c>
      <c r="H43" s="79">
        <f t="shared" si="66"/>
        <v>82</v>
      </c>
      <c r="I43" s="79">
        <f t="shared" si="66"/>
        <v>85</v>
      </c>
      <c r="J43" s="79">
        <f t="shared" si="66"/>
        <v>73</v>
      </c>
      <c r="K43" s="79">
        <f t="shared" si="66"/>
        <v>70</v>
      </c>
      <c r="L43" s="79">
        <f t="shared" si="66"/>
        <v>81</v>
      </c>
      <c r="M43" s="79">
        <f t="shared" si="66"/>
        <v>82</v>
      </c>
      <c r="N43" s="79">
        <f t="shared" si="66"/>
        <v>75</v>
      </c>
      <c r="O43" s="79">
        <f t="shared" si="66"/>
        <v>78</v>
      </c>
      <c r="P43" s="79">
        <f t="shared" si="66"/>
        <v>69</v>
      </c>
      <c r="Q43" s="79">
        <f t="shared" si="66"/>
        <v>75</v>
      </c>
      <c r="R43" s="79">
        <f t="shared" si="66"/>
        <v>82</v>
      </c>
      <c r="S43" s="79">
        <f t="shared" si="66"/>
        <v>76</v>
      </c>
      <c r="T43" s="79">
        <f t="shared" si="66"/>
        <v>65</v>
      </c>
      <c r="U43" s="79">
        <f t="shared" si="66"/>
        <v>68</v>
      </c>
      <c r="V43" s="79">
        <f t="shared" si="66"/>
        <v>77</v>
      </c>
      <c r="W43" s="79">
        <f t="shared" si="66"/>
        <v>76</v>
      </c>
      <c r="X43" s="79">
        <f t="shared" si="66"/>
        <v>68</v>
      </c>
      <c r="Y43" s="79">
        <f t="shared" si="66"/>
        <v>71</v>
      </c>
      <c r="Z43" s="79">
        <f t="shared" si="66"/>
        <v>320</v>
      </c>
      <c r="AA43" s="79">
        <f t="shared" si="66"/>
        <v>334</v>
      </c>
      <c r="AB43" s="79">
        <f t="shared" si="66"/>
        <v>304</v>
      </c>
      <c r="AC43" s="79">
        <f t="shared" si="66"/>
        <v>279</v>
      </c>
      <c r="AD43" s="79">
        <f t="shared" si="66"/>
        <v>261</v>
      </c>
      <c r="AE43" s="79">
        <f t="shared" si="66"/>
        <v>243</v>
      </c>
      <c r="AF43" s="79">
        <f>+ROUND($E$43*AF39/100,0)-1</f>
        <v>206</v>
      </c>
      <c r="AG43" s="79">
        <f t="shared" si="66"/>
        <v>186</v>
      </c>
      <c r="AH43" s="79">
        <f>+ROUND($E$43*AH39/100,0)-1</f>
        <v>169</v>
      </c>
      <c r="AI43" s="79">
        <f t="shared" si="66"/>
        <v>139</v>
      </c>
      <c r="AJ43" s="79">
        <f t="shared" si="66"/>
        <v>90</v>
      </c>
      <c r="AK43" s="79">
        <f t="shared" si="66"/>
        <v>74</v>
      </c>
      <c r="AL43" s="79">
        <f t="shared" si="66"/>
        <v>47</v>
      </c>
      <c r="AM43" s="79">
        <f t="shared" si="66"/>
        <v>52</v>
      </c>
      <c r="AN43" s="79">
        <f t="shared" si="66"/>
        <v>5</v>
      </c>
      <c r="AO43" s="79">
        <f t="shared" si="66"/>
        <v>50</v>
      </c>
      <c r="AP43" s="79">
        <f t="shared" si="66"/>
        <v>48</v>
      </c>
      <c r="AQ43" s="79">
        <f t="shared" si="66"/>
        <v>104</v>
      </c>
      <c r="AR43" s="79">
        <f t="shared" si="66"/>
        <v>2120</v>
      </c>
      <c r="AS43" s="79">
        <f t="shared" si="66"/>
        <v>181</v>
      </c>
      <c r="AT43" s="79">
        <f t="shared" si="66"/>
        <v>176</v>
      </c>
      <c r="AU43" s="79">
        <f t="shared" si="66"/>
        <v>878</v>
      </c>
      <c r="AV43" s="79">
        <f t="shared" si="66"/>
        <v>117</v>
      </c>
      <c r="AW43" s="44">
        <f t="shared" si="52"/>
        <v>0</v>
      </c>
      <c r="AX43" s="427">
        <f t="shared" si="25"/>
        <v>4237</v>
      </c>
      <c r="AY43" s="388">
        <f t="shared" si="26"/>
        <v>950</v>
      </c>
      <c r="AZ43" s="427">
        <f t="shared" si="27"/>
        <v>444</v>
      </c>
      <c r="BA43" s="388">
        <f t="shared" si="28"/>
        <v>793</v>
      </c>
      <c r="BB43" s="427">
        <f t="shared" si="29"/>
        <v>1479</v>
      </c>
      <c r="BC43" s="427">
        <f t="shared" si="30"/>
        <v>571</v>
      </c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</row>
    <row r="44" spans="1:988" ht="15.6">
      <c r="A44" s="256">
        <f>1+A43</f>
        <v>4</v>
      </c>
      <c r="B44" s="76" t="s">
        <v>307</v>
      </c>
      <c r="C44" s="161" t="s">
        <v>308</v>
      </c>
      <c r="D44" s="323">
        <v>6.7</v>
      </c>
      <c r="E44" s="293">
        <f>ROUND($E$40*D44/100,0)</f>
        <v>1412</v>
      </c>
      <c r="F44" s="79">
        <f t="shared" ref="F44" si="67">+ROUND($E$44*F39/100,0)</f>
        <v>29</v>
      </c>
      <c r="G44" s="79">
        <f t="shared" ref="G44:AV44" si="68">+ROUND($E$44*G39/100,0)</f>
        <v>31</v>
      </c>
      <c r="H44" s="79">
        <f t="shared" si="68"/>
        <v>27</v>
      </c>
      <c r="I44" s="79">
        <f t="shared" si="68"/>
        <v>28</v>
      </c>
      <c r="J44" s="79">
        <f t="shared" si="68"/>
        <v>24</v>
      </c>
      <c r="K44" s="79">
        <f t="shared" si="68"/>
        <v>23</v>
      </c>
      <c r="L44" s="79">
        <f t="shared" si="68"/>
        <v>27</v>
      </c>
      <c r="M44" s="79">
        <f t="shared" si="68"/>
        <v>27</v>
      </c>
      <c r="N44" s="79">
        <f t="shared" si="68"/>
        <v>25</v>
      </c>
      <c r="O44" s="79">
        <f t="shared" si="68"/>
        <v>26</v>
      </c>
      <c r="P44" s="79">
        <f t="shared" si="68"/>
        <v>23</v>
      </c>
      <c r="Q44" s="79">
        <f t="shared" si="68"/>
        <v>25</v>
      </c>
      <c r="R44" s="79">
        <f t="shared" si="68"/>
        <v>27</v>
      </c>
      <c r="S44" s="79">
        <f t="shared" si="68"/>
        <v>25</v>
      </c>
      <c r="T44" s="79">
        <f t="shared" si="68"/>
        <v>22</v>
      </c>
      <c r="U44" s="79">
        <f t="shared" si="68"/>
        <v>23</v>
      </c>
      <c r="V44" s="79">
        <f t="shared" si="68"/>
        <v>26</v>
      </c>
      <c r="W44" s="79">
        <f t="shared" si="68"/>
        <v>25</v>
      </c>
      <c r="X44" s="79">
        <f t="shared" si="68"/>
        <v>23</v>
      </c>
      <c r="Y44" s="79">
        <f t="shared" si="68"/>
        <v>24</v>
      </c>
      <c r="Z44" s="79">
        <f t="shared" si="68"/>
        <v>107</v>
      </c>
      <c r="AA44" s="79">
        <f t="shared" si="68"/>
        <v>111</v>
      </c>
      <c r="AB44" s="79">
        <f t="shared" si="68"/>
        <v>101</v>
      </c>
      <c r="AC44" s="79">
        <f t="shared" si="68"/>
        <v>93</v>
      </c>
      <c r="AD44" s="79">
        <f t="shared" si="68"/>
        <v>87</v>
      </c>
      <c r="AE44" s="79">
        <f t="shared" si="68"/>
        <v>81</v>
      </c>
      <c r="AF44" s="79">
        <f t="shared" si="68"/>
        <v>69</v>
      </c>
      <c r="AG44" s="79">
        <f t="shared" si="68"/>
        <v>62</v>
      </c>
      <c r="AH44" s="79">
        <f t="shared" si="68"/>
        <v>57</v>
      </c>
      <c r="AI44" s="79">
        <f t="shared" si="68"/>
        <v>46</v>
      </c>
      <c r="AJ44" s="79">
        <f t="shared" si="68"/>
        <v>30</v>
      </c>
      <c r="AK44" s="79">
        <f t="shared" si="68"/>
        <v>25</v>
      </c>
      <c r="AL44" s="79">
        <f t="shared" si="68"/>
        <v>16</v>
      </c>
      <c r="AM44" s="79">
        <f t="shared" si="68"/>
        <v>17</v>
      </c>
      <c r="AN44" s="79">
        <f t="shared" si="68"/>
        <v>2</v>
      </c>
      <c r="AO44" s="79">
        <f t="shared" si="68"/>
        <v>17</v>
      </c>
      <c r="AP44" s="79">
        <f t="shared" si="68"/>
        <v>16</v>
      </c>
      <c r="AQ44" s="79">
        <f t="shared" si="68"/>
        <v>35</v>
      </c>
      <c r="AR44" s="79">
        <f t="shared" si="68"/>
        <v>707</v>
      </c>
      <c r="AS44" s="79">
        <f t="shared" si="68"/>
        <v>60</v>
      </c>
      <c r="AT44" s="79">
        <f t="shared" si="68"/>
        <v>59</v>
      </c>
      <c r="AU44" s="79">
        <f t="shared" si="68"/>
        <v>293</v>
      </c>
      <c r="AV44" s="79">
        <f t="shared" si="68"/>
        <v>39</v>
      </c>
      <c r="AW44" s="44">
        <f t="shared" si="52"/>
        <v>0</v>
      </c>
      <c r="AX44" s="428">
        <f t="shared" si="25"/>
        <v>1412</v>
      </c>
      <c r="AY44" s="388">
        <f t="shared" si="26"/>
        <v>315</v>
      </c>
      <c r="AZ44" s="428">
        <f t="shared" si="27"/>
        <v>148</v>
      </c>
      <c r="BA44" s="388">
        <f t="shared" si="28"/>
        <v>265</v>
      </c>
      <c r="BB44" s="428">
        <f t="shared" si="29"/>
        <v>493</v>
      </c>
      <c r="BC44" s="428">
        <f t="shared" si="30"/>
        <v>191</v>
      </c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  <c r="AEP44" s="3"/>
      <c r="AEQ44" s="3"/>
      <c r="AER44" s="3"/>
      <c r="AES44" s="3"/>
      <c r="AET44" s="3"/>
      <c r="AEU44" s="3"/>
      <c r="AEV44" s="3"/>
      <c r="AEW44" s="3"/>
      <c r="AEX44" s="3"/>
      <c r="AEY44" s="3"/>
      <c r="AEZ44" s="3"/>
      <c r="AFA44" s="3"/>
      <c r="AFB44" s="3"/>
      <c r="AFC44" s="3"/>
      <c r="AFD44" s="3"/>
      <c r="AFE44" s="3"/>
      <c r="AFF44" s="3"/>
      <c r="AFG44" s="3"/>
      <c r="AFH44" s="3"/>
      <c r="AFI44" s="3"/>
      <c r="AFJ44" s="3"/>
      <c r="AFK44" s="3"/>
      <c r="AFL44" s="3"/>
      <c r="AFM44" s="3"/>
      <c r="AFN44" s="3"/>
      <c r="AFO44" s="3"/>
      <c r="AFP44" s="3"/>
      <c r="AFQ44" s="3"/>
      <c r="AFR44" s="3"/>
      <c r="AFS44" s="3"/>
      <c r="AFT44" s="3"/>
      <c r="AFU44" s="3"/>
      <c r="AFV44" s="3"/>
      <c r="AFW44" s="3"/>
      <c r="AFX44" s="3"/>
      <c r="AFY44" s="3"/>
      <c r="AFZ44" s="3"/>
      <c r="AGA44" s="3"/>
      <c r="AGB44" s="3"/>
      <c r="AGC44" s="3"/>
      <c r="AGD44" s="3"/>
      <c r="AGE44" s="3"/>
      <c r="AGF44" s="3"/>
      <c r="AGG44" s="3"/>
      <c r="AGH44" s="3"/>
      <c r="AGI44" s="3"/>
      <c r="AGJ44" s="3"/>
      <c r="AGK44" s="3"/>
      <c r="AGL44" s="3"/>
      <c r="AGM44" s="3"/>
      <c r="AGN44" s="3"/>
      <c r="AGO44" s="3"/>
      <c r="AGP44" s="3"/>
      <c r="AGQ44" s="3"/>
      <c r="AGR44" s="3"/>
      <c r="AGS44" s="3"/>
      <c r="AGT44" s="3"/>
      <c r="AGU44" s="3"/>
      <c r="AGV44" s="3"/>
      <c r="AGW44" s="3"/>
      <c r="AGX44" s="3"/>
      <c r="AGY44" s="3"/>
      <c r="AGZ44" s="3"/>
      <c r="AHA44" s="3"/>
      <c r="AHB44" s="3"/>
      <c r="AHC44" s="3"/>
      <c r="AHD44" s="3"/>
      <c r="AHE44" s="3"/>
      <c r="AHF44" s="3"/>
      <c r="AHG44" s="3"/>
      <c r="AHH44" s="3"/>
      <c r="AHI44" s="3"/>
      <c r="AHJ44" s="3"/>
      <c r="AHK44" s="3"/>
      <c r="AHL44" s="3"/>
      <c r="AHM44" s="3"/>
      <c r="AHN44" s="3"/>
      <c r="AHO44" s="3"/>
      <c r="AHP44" s="3"/>
      <c r="AHQ44" s="3"/>
      <c r="AHR44" s="3"/>
      <c r="AHS44" s="3"/>
      <c r="AHT44" s="3"/>
      <c r="AHU44" s="3"/>
      <c r="AHV44" s="3"/>
      <c r="AHW44" s="3"/>
      <c r="AHX44" s="3"/>
      <c r="AHY44" s="3"/>
      <c r="AHZ44" s="3"/>
      <c r="AIA44" s="3"/>
      <c r="AIB44" s="3"/>
      <c r="AIC44" s="3"/>
      <c r="AID44" s="3"/>
      <c r="AIE44" s="3"/>
      <c r="AIF44" s="3"/>
      <c r="AIG44" s="3"/>
      <c r="AIH44" s="3"/>
      <c r="AII44" s="3"/>
      <c r="AIJ44" s="3"/>
      <c r="AIK44" s="3"/>
      <c r="AIL44" s="3"/>
      <c r="AIM44" s="3"/>
      <c r="AIN44" s="3"/>
      <c r="AIO44" s="3"/>
      <c r="AIP44" s="3"/>
      <c r="AIQ44" s="3"/>
      <c r="AIR44" s="3"/>
      <c r="AIS44" s="3"/>
      <c r="AIT44" s="3"/>
      <c r="AIU44" s="3"/>
      <c r="AIV44" s="3"/>
      <c r="AIW44" s="3"/>
      <c r="AIX44" s="3"/>
      <c r="AIY44" s="3"/>
      <c r="AIZ44" s="3"/>
      <c r="AJA44" s="3"/>
      <c r="AJB44" s="3"/>
      <c r="AJC44" s="3"/>
      <c r="AJD44" s="3"/>
      <c r="AJE44" s="3"/>
      <c r="AJF44" s="3"/>
      <c r="AJG44" s="3"/>
      <c r="AJH44" s="3"/>
      <c r="AJI44" s="3"/>
      <c r="AJJ44" s="3"/>
      <c r="AJK44" s="3"/>
      <c r="AJL44" s="3"/>
      <c r="AJM44" s="3"/>
      <c r="AJN44" s="3"/>
      <c r="AJO44" s="3"/>
      <c r="AJP44" s="3"/>
      <c r="AJQ44" s="3"/>
      <c r="AJR44" s="3"/>
      <c r="AJS44" s="3"/>
      <c r="AJT44" s="3"/>
      <c r="AJU44" s="3"/>
      <c r="AJV44" s="3"/>
      <c r="AJW44" s="3"/>
      <c r="AJX44" s="3"/>
      <c r="AJY44" s="3"/>
      <c r="AJZ44" s="3"/>
      <c r="AKA44" s="3"/>
      <c r="AKB44" s="3"/>
      <c r="AKC44" s="3"/>
      <c r="AKD44" s="3"/>
      <c r="AKE44" s="3"/>
      <c r="AKF44" s="3"/>
      <c r="AKG44" s="3"/>
      <c r="AKH44" s="3"/>
      <c r="AKI44" s="3"/>
      <c r="AKJ44" s="3"/>
      <c r="AKK44" s="3"/>
      <c r="AKL44" s="3"/>
      <c r="AKM44" s="3"/>
      <c r="AKN44" s="3"/>
      <c r="AKO44" s="3"/>
      <c r="AKP44" s="3"/>
      <c r="AKQ44" s="3"/>
      <c r="AKR44" s="3"/>
      <c r="AKS44" s="3"/>
      <c r="AKT44" s="3"/>
      <c r="AKU44" s="3"/>
      <c r="AKV44" s="3"/>
      <c r="AKW44" s="3"/>
      <c r="AKX44" s="3"/>
      <c r="AKY44" s="3"/>
      <c r="AKZ44" s="3"/>
    </row>
    <row r="45" spans="1:988" ht="15.6" hidden="1">
      <c r="A45" s="244"/>
      <c r="B45" s="244"/>
      <c r="C45" s="161"/>
      <c r="D45" s="326">
        <f t="shared" ref="D45:AM45" si="69">SUM(D41:D44)</f>
        <v>100.00000000000001</v>
      </c>
      <c r="E45" s="126">
        <f t="shared" si="69"/>
        <v>21079</v>
      </c>
      <c r="F45" s="126">
        <f t="shared" si="69"/>
        <v>429</v>
      </c>
      <c r="G45" s="126">
        <f t="shared" si="69"/>
        <v>470</v>
      </c>
      <c r="H45" s="126">
        <f t="shared" si="69"/>
        <v>407</v>
      </c>
      <c r="I45" s="126">
        <f t="shared" si="69"/>
        <v>421</v>
      </c>
      <c r="J45" s="126">
        <f t="shared" si="69"/>
        <v>365</v>
      </c>
      <c r="K45" s="126">
        <f t="shared" ref="K45:Y45" si="70">SUM(K41:K44)</f>
        <v>346</v>
      </c>
      <c r="L45" s="126">
        <f t="shared" si="70"/>
        <v>404</v>
      </c>
      <c r="M45" s="126">
        <f t="shared" si="70"/>
        <v>407</v>
      </c>
      <c r="N45" s="126">
        <f t="shared" si="70"/>
        <v>374</v>
      </c>
      <c r="O45" s="126">
        <f t="shared" si="70"/>
        <v>388</v>
      </c>
      <c r="P45" s="126">
        <f t="shared" si="70"/>
        <v>342</v>
      </c>
      <c r="Q45" s="126">
        <f t="shared" si="70"/>
        <v>372</v>
      </c>
      <c r="R45" s="126">
        <f t="shared" si="70"/>
        <v>409</v>
      </c>
      <c r="S45" s="126">
        <f t="shared" si="70"/>
        <v>377</v>
      </c>
      <c r="T45" s="126">
        <f t="shared" si="70"/>
        <v>324</v>
      </c>
      <c r="U45" s="126">
        <f t="shared" si="70"/>
        <v>340</v>
      </c>
      <c r="V45" s="126">
        <f t="shared" si="70"/>
        <v>383</v>
      </c>
      <c r="W45" s="126">
        <f t="shared" si="70"/>
        <v>380</v>
      </c>
      <c r="X45" s="126">
        <f t="shared" si="70"/>
        <v>338</v>
      </c>
      <c r="Y45" s="126">
        <f t="shared" si="70"/>
        <v>351</v>
      </c>
      <c r="Z45" s="126">
        <f t="shared" si="69"/>
        <v>1594</v>
      </c>
      <c r="AA45" s="126">
        <f t="shared" si="69"/>
        <v>1660</v>
      </c>
      <c r="AB45" s="126">
        <f t="shared" si="69"/>
        <v>1510</v>
      </c>
      <c r="AC45" s="126">
        <f t="shared" si="69"/>
        <v>1387</v>
      </c>
      <c r="AD45" s="126">
        <f t="shared" si="69"/>
        <v>1297</v>
      </c>
      <c r="AE45" s="126">
        <f t="shared" si="69"/>
        <v>1210</v>
      </c>
      <c r="AF45" s="126">
        <f t="shared" si="69"/>
        <v>1028</v>
      </c>
      <c r="AG45" s="126">
        <f t="shared" si="69"/>
        <v>924</v>
      </c>
      <c r="AH45" s="126">
        <f t="shared" si="69"/>
        <v>844</v>
      </c>
      <c r="AI45" s="126">
        <f t="shared" si="69"/>
        <v>691</v>
      </c>
      <c r="AJ45" s="126">
        <f t="shared" si="69"/>
        <v>449</v>
      </c>
      <c r="AK45" s="126">
        <f t="shared" si="69"/>
        <v>367</v>
      </c>
      <c r="AL45" s="126">
        <f t="shared" ref="AL45" si="71">SUM(AL41:AL44)</f>
        <v>234</v>
      </c>
      <c r="AM45" s="214">
        <f t="shared" si="69"/>
        <v>257</v>
      </c>
      <c r="AN45" s="93">
        <f>AN40-SUM(AN41:AN44)</f>
        <v>0</v>
      </c>
      <c r="AO45" s="93">
        <f t="shared" ref="AO45:AV45" si="72">AO40-SUM(AO41:AO44)</f>
        <v>0</v>
      </c>
      <c r="AP45" s="93">
        <f t="shared" ref="AP45:AQ45" si="73">AP40-SUM(AP41:AP44)</f>
        <v>0</v>
      </c>
      <c r="AQ45" s="93">
        <f t="shared" si="73"/>
        <v>0</v>
      </c>
      <c r="AR45" s="93">
        <f t="shared" si="72"/>
        <v>0</v>
      </c>
      <c r="AS45" s="93">
        <f t="shared" si="72"/>
        <v>0</v>
      </c>
      <c r="AT45" s="93">
        <f>AT40-SUM(AT41:AT44)</f>
        <v>0</v>
      </c>
      <c r="AU45" s="93">
        <f t="shared" si="72"/>
        <v>0</v>
      </c>
      <c r="AV45" s="93">
        <f t="shared" si="72"/>
        <v>0</v>
      </c>
      <c r="AW45" s="44"/>
      <c r="AX45" s="388">
        <f t="shared" si="25"/>
        <v>21079</v>
      </c>
      <c r="AY45" s="388">
        <f t="shared" si="26"/>
        <v>4725</v>
      </c>
      <c r="AZ45" s="388">
        <f t="shared" si="27"/>
        <v>2213</v>
      </c>
      <c r="BA45" s="388">
        <f t="shared" si="28"/>
        <v>3943</v>
      </c>
      <c r="BB45" s="388">
        <f t="shared" si="29"/>
        <v>7356</v>
      </c>
      <c r="BC45" s="388">
        <f t="shared" si="30"/>
        <v>2842</v>
      </c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  <c r="AEP45" s="3"/>
      <c r="AEQ45" s="3"/>
      <c r="AER45" s="3"/>
      <c r="AES45" s="3"/>
      <c r="AET45" s="3"/>
      <c r="AEU45" s="3"/>
      <c r="AEV45" s="3"/>
      <c r="AEW45" s="3"/>
      <c r="AEX45" s="3"/>
      <c r="AEY45" s="3"/>
      <c r="AEZ45" s="3"/>
      <c r="AFA45" s="3"/>
      <c r="AFB45" s="3"/>
      <c r="AFC45" s="3"/>
      <c r="AFD45" s="3"/>
      <c r="AFE45" s="3"/>
      <c r="AFF45" s="3"/>
      <c r="AFG45" s="3"/>
      <c r="AFH45" s="3"/>
      <c r="AFI45" s="3"/>
      <c r="AFJ45" s="3"/>
      <c r="AFK45" s="3"/>
      <c r="AFL45" s="3"/>
      <c r="AFM45" s="3"/>
      <c r="AFN45" s="3"/>
      <c r="AFO45" s="3"/>
      <c r="AFP45" s="3"/>
      <c r="AFQ45" s="3"/>
      <c r="AFR45" s="3"/>
      <c r="AFS45" s="3"/>
      <c r="AFT45" s="3"/>
      <c r="AFU45" s="3"/>
      <c r="AFV45" s="3"/>
      <c r="AFW45" s="3"/>
      <c r="AFX45" s="3"/>
      <c r="AFY45" s="3"/>
      <c r="AFZ45" s="3"/>
      <c r="AGA45" s="3"/>
      <c r="AGB45" s="3"/>
      <c r="AGC45" s="3"/>
      <c r="AGD45" s="3"/>
      <c r="AGE45" s="3"/>
      <c r="AGF45" s="3"/>
      <c r="AGG45" s="3"/>
      <c r="AGH45" s="3"/>
      <c r="AGI45" s="3"/>
      <c r="AGJ45" s="3"/>
      <c r="AGK45" s="3"/>
      <c r="AGL45" s="3"/>
      <c r="AGM45" s="3"/>
      <c r="AGN45" s="3"/>
      <c r="AGO45" s="3"/>
      <c r="AGP45" s="3"/>
      <c r="AGQ45" s="3"/>
      <c r="AGR45" s="3"/>
      <c r="AGS45" s="3"/>
      <c r="AGT45" s="3"/>
      <c r="AGU45" s="3"/>
      <c r="AGV45" s="3"/>
      <c r="AGW45" s="3"/>
      <c r="AGX45" s="3"/>
      <c r="AGY45" s="3"/>
      <c r="AGZ45" s="3"/>
      <c r="AHA45" s="3"/>
      <c r="AHB45" s="3"/>
      <c r="AHC45" s="3"/>
      <c r="AHD45" s="3"/>
      <c r="AHE45" s="3"/>
      <c r="AHF45" s="3"/>
      <c r="AHG45" s="3"/>
      <c r="AHH45" s="3"/>
      <c r="AHI45" s="3"/>
      <c r="AHJ45" s="3"/>
      <c r="AHK45" s="3"/>
      <c r="AHL45" s="3"/>
      <c r="AHM45" s="3"/>
      <c r="AHN45" s="3"/>
      <c r="AHO45" s="3"/>
      <c r="AHP45" s="3"/>
      <c r="AHQ45" s="3"/>
      <c r="AHR45" s="3"/>
      <c r="AHS45" s="3"/>
      <c r="AHT45" s="3"/>
      <c r="AHU45" s="3"/>
      <c r="AHV45" s="3"/>
      <c r="AHW45" s="3"/>
      <c r="AHX45" s="3"/>
      <c r="AHY45" s="3"/>
      <c r="AHZ45" s="3"/>
      <c r="AIA45" s="3"/>
      <c r="AIB45" s="3"/>
      <c r="AIC45" s="3"/>
      <c r="AID45" s="3"/>
      <c r="AIE45" s="3"/>
      <c r="AIF45" s="3"/>
      <c r="AIG45" s="3"/>
      <c r="AIH45" s="3"/>
      <c r="AII45" s="3"/>
      <c r="AIJ45" s="3"/>
      <c r="AIK45" s="3"/>
      <c r="AIL45" s="3"/>
      <c r="AIM45" s="3"/>
      <c r="AIN45" s="3"/>
      <c r="AIO45" s="3"/>
      <c r="AIP45" s="3"/>
      <c r="AIQ45" s="3"/>
      <c r="AIR45" s="3"/>
      <c r="AIS45" s="3"/>
      <c r="AIT45" s="3"/>
      <c r="AIU45" s="3"/>
      <c r="AIV45" s="3"/>
      <c r="AIW45" s="3"/>
      <c r="AIX45" s="3"/>
      <c r="AIY45" s="3"/>
      <c r="AIZ45" s="3"/>
      <c r="AJA45" s="3"/>
      <c r="AJB45" s="3"/>
      <c r="AJC45" s="3"/>
      <c r="AJD45" s="3"/>
      <c r="AJE45" s="3"/>
      <c r="AJF45" s="3"/>
      <c r="AJG45" s="3"/>
      <c r="AJH45" s="3"/>
      <c r="AJI45" s="3"/>
      <c r="AJJ45" s="3"/>
      <c r="AJK45" s="3"/>
      <c r="AJL45" s="3"/>
      <c r="AJM45" s="3"/>
      <c r="AJN45" s="3"/>
      <c r="AJO45" s="3"/>
      <c r="AJP45" s="3"/>
      <c r="AJQ45" s="3"/>
      <c r="AJR45" s="3"/>
      <c r="AJS45" s="3"/>
      <c r="AJT45" s="3"/>
      <c r="AJU45" s="3"/>
      <c r="AJV45" s="3"/>
      <c r="AJW45" s="3"/>
      <c r="AJX45" s="3"/>
      <c r="AJY45" s="3"/>
      <c r="AJZ45" s="3"/>
      <c r="AKA45" s="3"/>
      <c r="AKB45" s="3"/>
      <c r="AKC45" s="3"/>
      <c r="AKD45" s="3"/>
      <c r="AKE45" s="3"/>
      <c r="AKF45" s="3"/>
      <c r="AKG45" s="3"/>
      <c r="AKH45" s="3"/>
      <c r="AKI45" s="3"/>
      <c r="AKJ45" s="3"/>
      <c r="AKK45" s="3"/>
      <c r="AKL45" s="3"/>
      <c r="AKM45" s="3"/>
      <c r="AKN45" s="3"/>
      <c r="AKO45" s="3"/>
      <c r="AKP45" s="3"/>
      <c r="AKQ45" s="3"/>
      <c r="AKR45" s="3"/>
      <c r="AKS45" s="3"/>
      <c r="AKT45" s="3"/>
      <c r="AKU45" s="3"/>
      <c r="AKV45" s="3"/>
      <c r="AKW45" s="3"/>
      <c r="AKX45" s="3"/>
      <c r="AKY45" s="3"/>
      <c r="AKZ45" s="3"/>
    </row>
    <row r="46" spans="1:988" ht="15.6" hidden="1">
      <c r="A46" s="244"/>
      <c r="B46" s="244"/>
      <c r="C46" s="161"/>
      <c r="D46" s="203"/>
      <c r="E46" s="201"/>
      <c r="F46" s="85">
        <f t="shared" ref="F46:AV46" si="74">+F47*100/$E$47</f>
        <v>1.8750518543101302</v>
      </c>
      <c r="G46" s="85">
        <f t="shared" si="74"/>
        <v>2.099062474072845</v>
      </c>
      <c r="H46" s="85">
        <f t="shared" si="74"/>
        <v>1.8805829807240244</v>
      </c>
      <c r="I46" s="85">
        <f t="shared" si="74"/>
        <v>1.9856743825880141</v>
      </c>
      <c r="J46" s="85">
        <f t="shared" si="74"/>
        <v>1.9110041760004426</v>
      </c>
      <c r="K46" s="85">
        <f t="shared" si="74"/>
        <v>1.9607843137254901</v>
      </c>
      <c r="L46" s="85">
        <f t="shared" si="74"/>
        <v>1.8446306590337123</v>
      </c>
      <c r="M46" s="85">
        <f t="shared" si="74"/>
        <v>1.9110041760004426</v>
      </c>
      <c r="N46" s="85">
        <f t="shared" si="74"/>
        <v>1.9027074863796012</v>
      </c>
      <c r="O46" s="85">
        <f t="shared" si="74"/>
        <v>1.9939710722088553</v>
      </c>
      <c r="P46" s="85">
        <f t="shared" si="74"/>
        <v>2.0907657844520036</v>
      </c>
      <c r="Q46" s="85">
        <f t="shared" si="74"/>
        <v>1.9912055090019083</v>
      </c>
      <c r="R46" s="85">
        <f t="shared" si="74"/>
        <v>1.8473962222406592</v>
      </c>
      <c r="S46" s="85">
        <f t="shared" si="74"/>
        <v>1.8778174175170774</v>
      </c>
      <c r="T46" s="85">
        <f t="shared" si="74"/>
        <v>1.7312425675488814</v>
      </c>
      <c r="U46" s="85">
        <f t="shared" si="74"/>
        <v>1.7976160845156115</v>
      </c>
      <c r="V46" s="85">
        <f t="shared" si="74"/>
        <v>1.7754915788600349</v>
      </c>
      <c r="W46" s="85">
        <f t="shared" si="74"/>
        <v>1.7893193948947703</v>
      </c>
      <c r="X46" s="85">
        <f t="shared" si="74"/>
        <v>1.7948505213086645</v>
      </c>
      <c r="Y46" s="85">
        <f t="shared" si="74"/>
        <v>1.6427445449265743</v>
      </c>
      <c r="Z46" s="85">
        <f t="shared" si="74"/>
        <v>8.0837412539063589</v>
      </c>
      <c r="AA46" s="85">
        <f t="shared" si="74"/>
        <v>8.2662684255648671</v>
      </c>
      <c r="AB46" s="85">
        <f t="shared" si="74"/>
        <v>6.9111424541607898</v>
      </c>
      <c r="AC46" s="85">
        <f t="shared" si="74"/>
        <v>6.2418761580795925</v>
      </c>
      <c r="AD46" s="85">
        <f t="shared" si="74"/>
        <v>5.8298072402444756</v>
      </c>
      <c r="AE46" s="85">
        <f t="shared" si="74"/>
        <v>5.4177383224093587</v>
      </c>
      <c r="AF46" s="85">
        <f t="shared" si="74"/>
        <v>4.7014574518100609</v>
      </c>
      <c r="AG46" s="85">
        <f t="shared" si="74"/>
        <v>4.2064216377665309</v>
      </c>
      <c r="AH46" s="85">
        <f t="shared" si="74"/>
        <v>3.592466605824276</v>
      </c>
      <c r="AI46" s="85">
        <f t="shared" si="74"/>
        <v>2.8789512984319257</v>
      </c>
      <c r="AJ46" s="85">
        <f t="shared" si="74"/>
        <v>2.0852346580381096</v>
      </c>
      <c r="AK46" s="85">
        <f t="shared" si="74"/>
        <v>1.6731657402029922</v>
      </c>
      <c r="AL46" s="85">
        <f t="shared" si="74"/>
        <v>1.1200530988135733</v>
      </c>
      <c r="AM46" s="130">
        <f t="shared" si="74"/>
        <v>1.2887524544373461</v>
      </c>
      <c r="AN46" s="88">
        <f t="shared" si="74"/>
        <v>0.1078569650709367</v>
      </c>
      <c r="AO46" s="88">
        <f t="shared" si="74"/>
        <v>1.0564451450537902</v>
      </c>
      <c r="AP46" s="88">
        <f t="shared" si="74"/>
        <v>1.0453828922260018</v>
      </c>
      <c r="AQ46" s="88">
        <f t="shared" si="74"/>
        <v>2.2235128183854642</v>
      </c>
      <c r="AR46" s="88">
        <f t="shared" si="74"/>
        <v>50.114770873088304</v>
      </c>
      <c r="AS46" s="89">
        <f t="shared" si="74"/>
        <v>4.6544428772919604</v>
      </c>
      <c r="AT46" s="88">
        <f t="shared" si="74"/>
        <v>4.3308719820791506</v>
      </c>
      <c r="AU46" s="89">
        <f t="shared" si="74"/>
        <v>20.53430681158218</v>
      </c>
      <c r="AV46" s="88">
        <f t="shared" si="74"/>
        <v>2.5830360352885866</v>
      </c>
      <c r="AW46" s="44"/>
      <c r="AX46" s="388">
        <f t="shared" si="25"/>
        <v>0</v>
      </c>
      <c r="AY46" s="388">
        <f t="shared" si="26"/>
        <v>23.446444868497469</v>
      </c>
      <c r="AZ46" s="388">
        <f t="shared" si="27"/>
        <v>10.818883265577034</v>
      </c>
      <c r="BA46" s="388">
        <f t="shared" si="28"/>
        <v>19.787604745706464</v>
      </c>
      <c r="BB46" s="388">
        <f t="shared" si="29"/>
        <v>33.30844326447081</v>
      </c>
      <c r="BC46" s="388">
        <f t="shared" si="30"/>
        <v>12.638623855748222</v>
      </c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3"/>
      <c r="NO46" s="3"/>
      <c r="NP46" s="3"/>
      <c r="NQ46" s="3"/>
      <c r="NR46" s="3"/>
      <c r="NS46" s="3"/>
      <c r="NT46" s="3"/>
      <c r="NU46" s="3"/>
      <c r="NV46" s="3"/>
      <c r="NW46" s="3"/>
      <c r="NX46" s="3"/>
      <c r="NY46" s="3"/>
      <c r="NZ46" s="3"/>
      <c r="OA46" s="3"/>
      <c r="OB46" s="3"/>
      <c r="OC46" s="3"/>
      <c r="OD46" s="3"/>
      <c r="OE46" s="3"/>
      <c r="OF46" s="3"/>
      <c r="OG46" s="3"/>
      <c r="OH46" s="3"/>
      <c r="OI46" s="3"/>
      <c r="OJ46" s="3"/>
      <c r="OK46" s="3"/>
      <c r="OL46" s="3"/>
      <c r="OM46" s="3"/>
      <c r="ON46" s="3"/>
      <c r="OO46" s="3"/>
      <c r="OP46" s="3"/>
      <c r="OQ46" s="3"/>
      <c r="OR46" s="3"/>
      <c r="OS46" s="3"/>
      <c r="OT46" s="3"/>
      <c r="OU46" s="3"/>
      <c r="OV46" s="3"/>
      <c r="OW46" s="3"/>
      <c r="OX46" s="3"/>
      <c r="OY46" s="3"/>
      <c r="OZ46" s="3"/>
      <c r="PA46" s="3"/>
      <c r="PB46" s="3"/>
      <c r="PC46" s="3"/>
      <c r="PD46" s="3"/>
      <c r="PE46" s="3"/>
      <c r="PF46" s="3"/>
      <c r="PG46" s="3"/>
      <c r="PH46" s="3"/>
      <c r="PI46" s="3"/>
      <c r="PJ46" s="3"/>
      <c r="PK46" s="3"/>
      <c r="PL46" s="3"/>
      <c r="PM46" s="3"/>
      <c r="PN46" s="3"/>
      <c r="PO46" s="3"/>
      <c r="PP46" s="3"/>
      <c r="PQ46" s="3"/>
      <c r="PR46" s="3"/>
      <c r="PS46" s="3"/>
      <c r="PT46" s="3"/>
      <c r="PU46" s="3"/>
      <c r="PV46" s="3"/>
      <c r="PW46" s="3"/>
      <c r="PX46" s="3"/>
      <c r="PY46" s="3"/>
      <c r="PZ46" s="3"/>
      <c r="QA46" s="3"/>
      <c r="QB46" s="3"/>
      <c r="QC46" s="3"/>
      <c r="QD46" s="3"/>
      <c r="QE46" s="3"/>
      <c r="QF46" s="3"/>
      <c r="QG46" s="3"/>
      <c r="QH46" s="3"/>
      <c r="QI46" s="3"/>
      <c r="QJ46" s="3"/>
      <c r="QK46" s="3"/>
      <c r="QL46" s="3"/>
      <c r="QM46" s="3"/>
      <c r="QN46" s="3"/>
      <c r="QO46" s="3"/>
      <c r="QP46" s="3"/>
      <c r="QQ46" s="3"/>
      <c r="QR46" s="3"/>
      <c r="QS46" s="3"/>
      <c r="QT46" s="3"/>
      <c r="QU46" s="3"/>
      <c r="QV46" s="3"/>
      <c r="QW46" s="3"/>
      <c r="QX46" s="3"/>
      <c r="QY46" s="3"/>
      <c r="QZ46" s="3"/>
      <c r="RA46" s="3"/>
      <c r="RB46" s="3"/>
      <c r="RC46" s="3"/>
      <c r="RD46" s="3"/>
      <c r="RE46" s="3"/>
      <c r="RF46" s="3"/>
      <c r="RG46" s="3"/>
      <c r="RH46" s="3"/>
      <c r="RI46" s="3"/>
      <c r="RJ46" s="3"/>
      <c r="RK46" s="3"/>
      <c r="RL46" s="3"/>
      <c r="RM46" s="3"/>
      <c r="RN46" s="3"/>
      <c r="RO46" s="3"/>
      <c r="RP46" s="3"/>
      <c r="RQ46" s="3"/>
      <c r="RR46" s="3"/>
      <c r="RS46" s="3"/>
      <c r="RT46" s="3"/>
      <c r="RU46" s="3"/>
      <c r="RV46" s="3"/>
      <c r="RW46" s="3"/>
      <c r="RX46" s="3"/>
      <c r="RY46" s="3"/>
      <c r="RZ46" s="3"/>
      <c r="SA46" s="3"/>
      <c r="SB46" s="3"/>
      <c r="SC46" s="3"/>
      <c r="SD46" s="3"/>
      <c r="SE46" s="3"/>
      <c r="SF46" s="3"/>
      <c r="SG46" s="3"/>
      <c r="SH46" s="3"/>
      <c r="SI46" s="3"/>
      <c r="SJ46" s="3"/>
      <c r="SK46" s="3"/>
      <c r="SL46" s="3"/>
      <c r="SM46" s="3"/>
      <c r="SN46" s="3"/>
      <c r="SO46" s="3"/>
      <c r="SP46" s="3"/>
      <c r="SQ46" s="3"/>
      <c r="SR46" s="3"/>
      <c r="SS46" s="3"/>
      <c r="ST46" s="3"/>
      <c r="SU46" s="3"/>
      <c r="SV46" s="3"/>
      <c r="SW46" s="3"/>
      <c r="SX46" s="3"/>
      <c r="SY46" s="3"/>
      <c r="SZ46" s="3"/>
      <c r="TA46" s="3"/>
      <c r="TB46" s="3"/>
      <c r="TC46" s="3"/>
      <c r="TD46" s="3"/>
      <c r="TE46" s="3"/>
      <c r="TF46" s="3"/>
      <c r="TG46" s="3"/>
      <c r="TH46" s="3"/>
      <c r="TI46" s="3"/>
      <c r="TJ46" s="3"/>
      <c r="TK46" s="3"/>
      <c r="TL46" s="3"/>
      <c r="TM46" s="3"/>
      <c r="TN46" s="3"/>
      <c r="TO46" s="3"/>
      <c r="TP46" s="3"/>
      <c r="TQ46" s="3"/>
      <c r="TR46" s="3"/>
      <c r="TS46" s="3"/>
      <c r="TT46" s="3"/>
      <c r="TU46" s="3"/>
      <c r="TV46" s="3"/>
      <c r="TW46" s="3"/>
      <c r="TX46" s="3"/>
      <c r="TY46" s="3"/>
      <c r="TZ46" s="3"/>
      <c r="UA46" s="3"/>
      <c r="UB46" s="3"/>
      <c r="UC46" s="3"/>
      <c r="UD46" s="3"/>
      <c r="UE46" s="3"/>
      <c r="UF46" s="3"/>
      <c r="UG46" s="3"/>
      <c r="UH46" s="3"/>
      <c r="UI46" s="3"/>
      <c r="UJ46" s="3"/>
      <c r="UK46" s="3"/>
      <c r="UL46" s="3"/>
      <c r="UM46" s="3"/>
      <c r="UN46" s="3"/>
      <c r="UO46" s="3"/>
      <c r="UP46" s="3"/>
      <c r="UQ46" s="3"/>
      <c r="UR46" s="3"/>
      <c r="US46" s="3"/>
      <c r="UT46" s="3"/>
      <c r="UU46" s="3"/>
      <c r="UV46" s="3"/>
      <c r="UW46" s="3"/>
      <c r="UX46" s="3"/>
      <c r="UY46" s="3"/>
      <c r="UZ46" s="3"/>
      <c r="VA46" s="3"/>
      <c r="VB46" s="3"/>
      <c r="VC46" s="3"/>
      <c r="VD46" s="3"/>
      <c r="VE46" s="3"/>
      <c r="VF46" s="3"/>
      <c r="VG46" s="3"/>
      <c r="VH46" s="3"/>
      <c r="VI46" s="3"/>
      <c r="VJ46" s="3"/>
      <c r="VK46" s="3"/>
      <c r="VL46" s="3"/>
      <c r="VM46" s="3"/>
      <c r="VN46" s="3"/>
      <c r="VO46" s="3"/>
      <c r="VP46" s="3"/>
      <c r="VQ46" s="3"/>
      <c r="VR46" s="3"/>
      <c r="VS46" s="3"/>
      <c r="VT46" s="3"/>
      <c r="VU46" s="3"/>
      <c r="VV46" s="3"/>
      <c r="VW46" s="3"/>
      <c r="VX46" s="3"/>
      <c r="VY46" s="3"/>
      <c r="VZ46" s="3"/>
      <c r="WA46" s="3"/>
      <c r="WB46" s="3"/>
      <c r="WC46" s="3"/>
      <c r="WD46" s="3"/>
      <c r="WE46" s="3"/>
      <c r="WF46" s="3"/>
      <c r="WG46" s="3"/>
      <c r="WH46" s="3"/>
      <c r="WI46" s="3"/>
      <c r="WJ46" s="3"/>
      <c r="WK46" s="3"/>
      <c r="WL46" s="3"/>
      <c r="WM46" s="3"/>
      <c r="WN46" s="3"/>
      <c r="WO46" s="3"/>
      <c r="WP46" s="3"/>
      <c r="WQ46" s="3"/>
      <c r="WR46" s="3"/>
      <c r="WS46" s="3"/>
      <c r="WT46" s="3"/>
      <c r="WU46" s="3"/>
      <c r="WV46" s="3"/>
      <c r="WW46" s="3"/>
      <c r="WX46" s="3"/>
      <c r="WY46" s="3"/>
      <c r="WZ46" s="3"/>
      <c r="XA46" s="3"/>
      <c r="XB46" s="3"/>
      <c r="XC46" s="3"/>
      <c r="XD46" s="3"/>
      <c r="XE46" s="3"/>
      <c r="XF46" s="3"/>
      <c r="XG46" s="3"/>
      <c r="XH46" s="3"/>
      <c r="XI46" s="3"/>
      <c r="XJ46" s="3"/>
      <c r="XK46" s="3"/>
      <c r="XL46" s="3"/>
      <c r="XM46" s="3"/>
      <c r="XN46" s="3"/>
      <c r="XO46" s="3"/>
      <c r="XP46" s="3"/>
      <c r="XQ46" s="3"/>
      <c r="XR46" s="3"/>
      <c r="XS46" s="3"/>
      <c r="XT46" s="3"/>
      <c r="XU46" s="3"/>
      <c r="XV46" s="3"/>
      <c r="XW46" s="3"/>
      <c r="XX46" s="3"/>
      <c r="XY46" s="3"/>
      <c r="XZ46" s="3"/>
      <c r="YA46" s="3"/>
      <c r="YB46" s="3"/>
      <c r="YC46" s="3"/>
      <c r="YD46" s="3"/>
      <c r="YE46" s="3"/>
      <c r="YF46" s="3"/>
      <c r="YG46" s="3"/>
      <c r="YH46" s="3"/>
      <c r="YI46" s="3"/>
      <c r="YJ46" s="3"/>
      <c r="YK46" s="3"/>
      <c r="YL46" s="3"/>
      <c r="YM46" s="3"/>
      <c r="YN46" s="3"/>
      <c r="YO46" s="3"/>
      <c r="YP46" s="3"/>
      <c r="YQ46" s="3"/>
      <c r="YR46" s="3"/>
      <c r="YS46" s="3"/>
      <c r="YT46" s="3"/>
      <c r="YU46" s="3"/>
      <c r="YV46" s="3"/>
      <c r="YW46" s="3"/>
      <c r="YX46" s="3"/>
      <c r="YY46" s="3"/>
      <c r="YZ46" s="3"/>
      <c r="ZA46" s="3"/>
      <c r="ZB46" s="3"/>
      <c r="ZC46" s="3"/>
      <c r="ZD46" s="3"/>
      <c r="ZE46" s="3"/>
      <c r="ZF46" s="3"/>
      <c r="ZG46" s="3"/>
      <c r="ZH46" s="3"/>
      <c r="ZI46" s="3"/>
      <c r="ZJ46" s="3"/>
      <c r="ZK46" s="3"/>
      <c r="ZL46" s="3"/>
      <c r="ZM46" s="3"/>
      <c r="ZN46" s="3"/>
      <c r="ZO46" s="3"/>
      <c r="ZP46" s="3"/>
      <c r="ZQ46" s="3"/>
      <c r="ZR46" s="3"/>
      <c r="ZS46" s="3"/>
      <c r="ZT46" s="3"/>
      <c r="ZU46" s="3"/>
      <c r="ZV46" s="3"/>
      <c r="ZW46" s="3"/>
      <c r="ZX46" s="3"/>
      <c r="ZY46" s="3"/>
      <c r="ZZ46" s="3"/>
      <c r="AAA46" s="3"/>
      <c r="AAB46" s="3"/>
      <c r="AAC46" s="3"/>
      <c r="AAD46" s="3"/>
      <c r="AAE46" s="3"/>
      <c r="AAF46" s="3"/>
      <c r="AAG46" s="3"/>
      <c r="AAH46" s="3"/>
      <c r="AAI46" s="3"/>
      <c r="AAJ46" s="3"/>
      <c r="AAK46" s="3"/>
      <c r="AAL46" s="3"/>
      <c r="AAM46" s="3"/>
      <c r="AAN46" s="3"/>
      <c r="AAO46" s="3"/>
      <c r="AAP46" s="3"/>
      <c r="AAQ46" s="3"/>
      <c r="AAR46" s="3"/>
      <c r="AAS46" s="3"/>
      <c r="AAT46" s="3"/>
      <c r="AAU46" s="3"/>
      <c r="AAV46" s="3"/>
      <c r="AAW46" s="3"/>
      <c r="AAX46" s="3"/>
      <c r="AAY46" s="3"/>
      <c r="AAZ46" s="3"/>
      <c r="ABA46" s="3"/>
      <c r="ABB46" s="3"/>
      <c r="ABC46" s="3"/>
      <c r="ABD46" s="3"/>
      <c r="ABE46" s="3"/>
      <c r="ABF46" s="3"/>
      <c r="ABG46" s="3"/>
      <c r="ABH46" s="3"/>
      <c r="ABI46" s="3"/>
      <c r="ABJ46" s="3"/>
      <c r="ABK46" s="3"/>
      <c r="ABL46" s="3"/>
      <c r="ABM46" s="3"/>
      <c r="ABN46" s="3"/>
      <c r="ABO46" s="3"/>
      <c r="ABP46" s="3"/>
      <c r="ABQ46" s="3"/>
      <c r="ABR46" s="3"/>
      <c r="ABS46" s="3"/>
      <c r="ABT46" s="3"/>
      <c r="ABU46" s="3"/>
      <c r="ABV46" s="3"/>
      <c r="ABW46" s="3"/>
      <c r="ABX46" s="3"/>
      <c r="ABY46" s="3"/>
      <c r="ABZ46" s="3"/>
      <c r="ACA46" s="3"/>
      <c r="ACB46" s="3"/>
      <c r="ACC46" s="3"/>
      <c r="ACD46" s="3"/>
      <c r="ACE46" s="3"/>
      <c r="ACF46" s="3"/>
      <c r="ACG46" s="3"/>
      <c r="ACH46" s="3"/>
      <c r="ACI46" s="3"/>
      <c r="ACJ46" s="3"/>
      <c r="ACK46" s="3"/>
      <c r="ACL46" s="3"/>
      <c r="ACM46" s="3"/>
      <c r="ACN46" s="3"/>
      <c r="ACO46" s="3"/>
      <c r="ACP46" s="3"/>
      <c r="ACQ46" s="3"/>
      <c r="ACR46" s="3"/>
      <c r="ACS46" s="3"/>
      <c r="ACT46" s="3"/>
      <c r="ACU46" s="3"/>
      <c r="ACV46" s="3"/>
      <c r="ACW46" s="3"/>
      <c r="ACX46" s="3"/>
      <c r="ACY46" s="3"/>
      <c r="ACZ46" s="3"/>
      <c r="ADA46" s="3"/>
      <c r="ADB46" s="3"/>
      <c r="ADC46" s="3"/>
      <c r="ADD46" s="3"/>
      <c r="ADE46" s="3"/>
      <c r="ADF46" s="3"/>
      <c r="ADG46" s="3"/>
      <c r="ADH46" s="3"/>
      <c r="ADI46" s="3"/>
      <c r="ADJ46" s="3"/>
      <c r="ADK46" s="3"/>
      <c r="ADL46" s="3"/>
      <c r="ADM46" s="3"/>
      <c r="ADN46" s="3"/>
      <c r="ADO46" s="3"/>
      <c r="ADP46" s="3"/>
      <c r="ADQ46" s="3"/>
      <c r="ADR46" s="3"/>
      <c r="ADS46" s="3"/>
      <c r="ADT46" s="3"/>
      <c r="ADU46" s="3"/>
      <c r="ADV46" s="3"/>
      <c r="ADW46" s="3"/>
      <c r="ADX46" s="3"/>
      <c r="ADY46" s="3"/>
      <c r="ADZ46" s="3"/>
      <c r="AEA46" s="3"/>
      <c r="AEB46" s="3"/>
      <c r="AEC46" s="3"/>
      <c r="AED46" s="3"/>
      <c r="AEE46" s="3"/>
      <c r="AEF46" s="3"/>
      <c r="AEG46" s="3"/>
      <c r="AEH46" s="3"/>
      <c r="AEI46" s="3"/>
      <c r="AEJ46" s="3"/>
      <c r="AEK46" s="3"/>
      <c r="AEL46" s="3"/>
      <c r="AEM46" s="3"/>
      <c r="AEN46" s="3"/>
      <c r="AEO46" s="3"/>
      <c r="AEP46" s="3"/>
      <c r="AEQ46" s="3"/>
      <c r="AER46" s="3"/>
      <c r="AES46" s="3"/>
      <c r="AET46" s="3"/>
      <c r="AEU46" s="3"/>
      <c r="AEV46" s="3"/>
      <c r="AEW46" s="3"/>
      <c r="AEX46" s="3"/>
      <c r="AEY46" s="3"/>
      <c r="AEZ46" s="3"/>
      <c r="AFA46" s="3"/>
      <c r="AFB46" s="3"/>
      <c r="AFC46" s="3"/>
      <c r="AFD46" s="3"/>
      <c r="AFE46" s="3"/>
      <c r="AFF46" s="3"/>
      <c r="AFG46" s="3"/>
      <c r="AFH46" s="3"/>
      <c r="AFI46" s="3"/>
      <c r="AFJ46" s="3"/>
      <c r="AFK46" s="3"/>
      <c r="AFL46" s="3"/>
      <c r="AFM46" s="3"/>
      <c r="AFN46" s="3"/>
      <c r="AFO46" s="3"/>
      <c r="AFP46" s="3"/>
      <c r="AFQ46" s="3"/>
      <c r="AFR46" s="3"/>
      <c r="AFS46" s="3"/>
      <c r="AFT46" s="3"/>
      <c r="AFU46" s="3"/>
      <c r="AFV46" s="3"/>
      <c r="AFW46" s="3"/>
      <c r="AFX46" s="3"/>
      <c r="AFY46" s="3"/>
      <c r="AFZ46" s="3"/>
      <c r="AGA46" s="3"/>
      <c r="AGB46" s="3"/>
      <c r="AGC46" s="3"/>
      <c r="AGD46" s="3"/>
      <c r="AGE46" s="3"/>
      <c r="AGF46" s="3"/>
      <c r="AGG46" s="3"/>
      <c r="AGH46" s="3"/>
      <c r="AGI46" s="3"/>
      <c r="AGJ46" s="3"/>
      <c r="AGK46" s="3"/>
      <c r="AGL46" s="3"/>
      <c r="AGM46" s="3"/>
      <c r="AGN46" s="3"/>
      <c r="AGO46" s="3"/>
      <c r="AGP46" s="3"/>
      <c r="AGQ46" s="3"/>
      <c r="AGR46" s="3"/>
      <c r="AGS46" s="3"/>
      <c r="AGT46" s="3"/>
      <c r="AGU46" s="3"/>
      <c r="AGV46" s="3"/>
      <c r="AGW46" s="3"/>
      <c r="AGX46" s="3"/>
      <c r="AGY46" s="3"/>
      <c r="AGZ46" s="3"/>
      <c r="AHA46" s="3"/>
      <c r="AHB46" s="3"/>
      <c r="AHC46" s="3"/>
      <c r="AHD46" s="3"/>
      <c r="AHE46" s="3"/>
      <c r="AHF46" s="3"/>
      <c r="AHG46" s="3"/>
      <c r="AHH46" s="3"/>
      <c r="AHI46" s="3"/>
      <c r="AHJ46" s="3"/>
      <c r="AHK46" s="3"/>
      <c r="AHL46" s="3"/>
      <c r="AHM46" s="3"/>
      <c r="AHN46" s="3"/>
      <c r="AHO46" s="3"/>
      <c r="AHP46" s="3"/>
      <c r="AHQ46" s="3"/>
      <c r="AHR46" s="3"/>
      <c r="AHS46" s="3"/>
      <c r="AHT46" s="3"/>
      <c r="AHU46" s="3"/>
      <c r="AHV46" s="3"/>
      <c r="AHW46" s="3"/>
      <c r="AHX46" s="3"/>
      <c r="AHY46" s="3"/>
      <c r="AHZ46" s="3"/>
      <c r="AIA46" s="3"/>
      <c r="AIB46" s="3"/>
      <c r="AIC46" s="3"/>
      <c r="AID46" s="3"/>
      <c r="AIE46" s="3"/>
      <c r="AIF46" s="3"/>
      <c r="AIG46" s="3"/>
      <c r="AIH46" s="3"/>
      <c r="AII46" s="3"/>
      <c r="AIJ46" s="3"/>
      <c r="AIK46" s="3"/>
      <c r="AIL46" s="3"/>
      <c r="AIM46" s="3"/>
      <c r="AIN46" s="3"/>
      <c r="AIO46" s="3"/>
      <c r="AIP46" s="3"/>
      <c r="AIQ46" s="3"/>
      <c r="AIR46" s="3"/>
      <c r="AIS46" s="3"/>
      <c r="AIT46" s="3"/>
      <c r="AIU46" s="3"/>
      <c r="AIV46" s="3"/>
      <c r="AIW46" s="3"/>
      <c r="AIX46" s="3"/>
      <c r="AIY46" s="3"/>
      <c r="AIZ46" s="3"/>
      <c r="AJA46" s="3"/>
      <c r="AJB46" s="3"/>
      <c r="AJC46" s="3"/>
      <c r="AJD46" s="3"/>
      <c r="AJE46" s="3"/>
      <c r="AJF46" s="3"/>
      <c r="AJG46" s="3"/>
      <c r="AJH46" s="3"/>
      <c r="AJI46" s="3"/>
      <c r="AJJ46" s="3"/>
      <c r="AJK46" s="3"/>
      <c r="AJL46" s="3"/>
      <c r="AJM46" s="3"/>
      <c r="AJN46" s="3"/>
      <c r="AJO46" s="3"/>
      <c r="AJP46" s="3"/>
      <c r="AJQ46" s="3"/>
      <c r="AJR46" s="3"/>
      <c r="AJS46" s="3"/>
      <c r="AJT46" s="3"/>
      <c r="AJU46" s="3"/>
      <c r="AJV46" s="3"/>
      <c r="AJW46" s="3"/>
      <c r="AJX46" s="3"/>
      <c r="AJY46" s="3"/>
      <c r="AJZ46" s="3"/>
      <c r="AKA46" s="3"/>
      <c r="AKB46" s="3"/>
      <c r="AKC46" s="3"/>
      <c r="AKD46" s="3"/>
      <c r="AKE46" s="3"/>
      <c r="AKF46" s="3"/>
      <c r="AKG46" s="3"/>
      <c r="AKH46" s="3"/>
      <c r="AKI46" s="3"/>
      <c r="AKJ46" s="3"/>
      <c r="AKK46" s="3"/>
      <c r="AKL46" s="3"/>
      <c r="AKM46" s="3"/>
      <c r="AKN46" s="3"/>
      <c r="AKO46" s="3"/>
      <c r="AKP46" s="3"/>
      <c r="AKQ46" s="3"/>
      <c r="AKR46" s="3"/>
      <c r="AKS46" s="3"/>
      <c r="AKT46" s="3"/>
      <c r="AKU46" s="3"/>
      <c r="AKV46" s="3"/>
      <c r="AKW46" s="3"/>
      <c r="AKX46" s="3"/>
      <c r="AKY46" s="3"/>
      <c r="AKZ46" s="3"/>
    </row>
    <row r="47" spans="1:988" s="13" customFormat="1" ht="15.6">
      <c r="A47" s="159">
        <v>5</v>
      </c>
      <c r="B47" s="159"/>
      <c r="C47" s="368" t="s">
        <v>309</v>
      </c>
      <c r="D47" s="196"/>
      <c r="E47" s="259">
        <v>36159</v>
      </c>
      <c r="F47" s="198">
        <v>678</v>
      </c>
      <c r="G47" s="50">
        <v>759</v>
      </c>
      <c r="H47" s="50">
        <v>680</v>
      </c>
      <c r="I47" s="50">
        <v>718</v>
      </c>
      <c r="J47" s="50">
        <v>691</v>
      </c>
      <c r="K47" s="50">
        <v>709</v>
      </c>
      <c r="L47" s="50">
        <v>667</v>
      </c>
      <c r="M47" s="50">
        <v>691</v>
      </c>
      <c r="N47" s="50">
        <v>688</v>
      </c>
      <c r="O47" s="50">
        <v>721</v>
      </c>
      <c r="P47" s="50">
        <v>756</v>
      </c>
      <c r="Q47" s="50">
        <v>720</v>
      </c>
      <c r="R47" s="50">
        <v>668</v>
      </c>
      <c r="S47" s="50">
        <v>679</v>
      </c>
      <c r="T47" s="50">
        <v>626</v>
      </c>
      <c r="U47" s="50">
        <v>650</v>
      </c>
      <c r="V47" s="50">
        <v>642</v>
      </c>
      <c r="W47" s="50">
        <v>647</v>
      </c>
      <c r="X47" s="50">
        <v>649</v>
      </c>
      <c r="Y47" s="50">
        <v>594</v>
      </c>
      <c r="Z47" s="50">
        <v>2923</v>
      </c>
      <c r="AA47" s="50">
        <v>2989</v>
      </c>
      <c r="AB47" s="50">
        <v>2499</v>
      </c>
      <c r="AC47" s="50">
        <v>2257</v>
      </c>
      <c r="AD47" s="50">
        <v>2108</v>
      </c>
      <c r="AE47" s="255">
        <v>1959</v>
      </c>
      <c r="AF47" s="255">
        <v>1700</v>
      </c>
      <c r="AG47" s="255">
        <v>1521</v>
      </c>
      <c r="AH47" s="255">
        <v>1299</v>
      </c>
      <c r="AI47" s="255">
        <v>1041</v>
      </c>
      <c r="AJ47" s="255">
        <v>754</v>
      </c>
      <c r="AK47" s="255">
        <v>605</v>
      </c>
      <c r="AL47" s="349">
        <v>405</v>
      </c>
      <c r="AM47" s="260">
        <v>466</v>
      </c>
      <c r="AN47" s="259">
        <v>39</v>
      </c>
      <c r="AO47" s="254">
        <v>382</v>
      </c>
      <c r="AP47" s="254">
        <v>378</v>
      </c>
      <c r="AQ47" s="254">
        <v>804</v>
      </c>
      <c r="AR47" s="254">
        <v>18121</v>
      </c>
      <c r="AS47" s="254">
        <v>1683</v>
      </c>
      <c r="AT47" s="259">
        <v>1566</v>
      </c>
      <c r="AU47" s="254">
        <v>7425</v>
      </c>
      <c r="AV47" s="259">
        <v>934</v>
      </c>
      <c r="AW47" s="44"/>
      <c r="AX47" s="384">
        <f t="shared" si="25"/>
        <v>36159</v>
      </c>
      <c r="AY47" s="384">
        <f t="shared" si="26"/>
        <v>8478</v>
      </c>
      <c r="AZ47" s="384">
        <f t="shared" si="27"/>
        <v>3912</v>
      </c>
      <c r="BA47" s="384">
        <f t="shared" si="28"/>
        <v>7155</v>
      </c>
      <c r="BB47" s="384">
        <f t="shared" si="29"/>
        <v>12044</v>
      </c>
      <c r="BC47" s="384">
        <f t="shared" si="30"/>
        <v>4570</v>
      </c>
    </row>
    <row r="48" spans="1:988" ht="15.6">
      <c r="A48" s="267">
        <v>1</v>
      </c>
      <c r="B48" s="76" t="s">
        <v>310</v>
      </c>
      <c r="C48" s="161" t="s">
        <v>311</v>
      </c>
      <c r="D48" s="323">
        <v>69.459999999999994</v>
      </c>
      <c r="E48" s="300">
        <f>ROUND($E$47*D48/100,0)</f>
        <v>25116</v>
      </c>
      <c r="F48" s="79">
        <f>+ROUND($E$48*F46/100,0)</f>
        <v>471</v>
      </c>
      <c r="G48" s="79">
        <f t="shared" ref="G48:AU48" si="75">+ROUND($E$48*G46/100,0)</f>
        <v>527</v>
      </c>
      <c r="H48" s="79">
        <f t="shared" si="75"/>
        <v>472</v>
      </c>
      <c r="I48" s="79">
        <f t="shared" si="75"/>
        <v>499</v>
      </c>
      <c r="J48" s="79">
        <f>+ROUND($E$48*J46/100,0)+1</f>
        <v>481</v>
      </c>
      <c r="K48" s="79">
        <f t="shared" si="75"/>
        <v>492</v>
      </c>
      <c r="L48" s="79">
        <f t="shared" si="75"/>
        <v>463</v>
      </c>
      <c r="M48" s="79">
        <f t="shared" si="75"/>
        <v>480</v>
      </c>
      <c r="N48" s="79">
        <f t="shared" si="75"/>
        <v>478</v>
      </c>
      <c r="O48" s="79">
        <f t="shared" si="75"/>
        <v>501</v>
      </c>
      <c r="P48" s="79">
        <f t="shared" si="75"/>
        <v>525</v>
      </c>
      <c r="Q48" s="79">
        <f t="shared" si="75"/>
        <v>500</v>
      </c>
      <c r="R48" s="79">
        <f t="shared" si="75"/>
        <v>464</v>
      </c>
      <c r="S48" s="79">
        <f>+ROUND($E$48*S46/100,0)-1</f>
        <v>471</v>
      </c>
      <c r="T48" s="79">
        <f t="shared" si="75"/>
        <v>435</v>
      </c>
      <c r="U48" s="79">
        <f>+ROUND($E$48*U46/100,0)+1</f>
        <v>452</v>
      </c>
      <c r="V48" s="79">
        <f>+ROUND($E$48*V46/100,0)-1</f>
        <v>445</v>
      </c>
      <c r="W48" s="79">
        <f>+ROUND($E$48*W46/100,0)+1</f>
        <v>450</v>
      </c>
      <c r="X48" s="79">
        <f t="shared" si="75"/>
        <v>451</v>
      </c>
      <c r="Y48" s="79">
        <f t="shared" si="75"/>
        <v>413</v>
      </c>
      <c r="Z48" s="79">
        <f t="shared" si="75"/>
        <v>2030</v>
      </c>
      <c r="AA48" s="79">
        <f t="shared" si="75"/>
        <v>2076</v>
      </c>
      <c r="AB48" s="79">
        <f t="shared" si="75"/>
        <v>1736</v>
      </c>
      <c r="AC48" s="79">
        <f t="shared" si="75"/>
        <v>1568</v>
      </c>
      <c r="AD48" s="79">
        <f>+ROUND($E$48*AD46/100,0)+1</f>
        <v>1465</v>
      </c>
      <c r="AE48" s="79">
        <f>+ROUND($E$48*AE46/100,0)-1</f>
        <v>1360</v>
      </c>
      <c r="AF48" s="79">
        <f t="shared" si="75"/>
        <v>1181</v>
      </c>
      <c r="AG48" s="79">
        <f>+ROUND($E$48*AG46/100,0)+1</f>
        <v>1057</v>
      </c>
      <c r="AH48" s="79">
        <f t="shared" si="75"/>
        <v>902</v>
      </c>
      <c r="AI48" s="79">
        <f>+ROUND($E$48*AI46/100,0)-1</f>
        <v>722</v>
      </c>
      <c r="AJ48" s="79">
        <f>+ROUND($E$48*AJ46/100,0)-1</f>
        <v>523</v>
      </c>
      <c r="AK48" s="79">
        <f t="shared" si="75"/>
        <v>420</v>
      </c>
      <c r="AL48" s="79">
        <f t="shared" si="75"/>
        <v>281</v>
      </c>
      <c r="AM48" s="79">
        <f>+ROUND($E$48*AM46/100,0)+1</f>
        <v>325</v>
      </c>
      <c r="AN48" s="79">
        <f t="shared" si="75"/>
        <v>27</v>
      </c>
      <c r="AO48" s="79">
        <f t="shared" si="75"/>
        <v>265</v>
      </c>
      <c r="AP48" s="79">
        <f t="shared" si="75"/>
        <v>263</v>
      </c>
      <c r="AQ48" s="79">
        <f>+ROUND($E$48*AQ46/100,0)+1</f>
        <v>559</v>
      </c>
      <c r="AR48" s="79">
        <f t="shared" si="75"/>
        <v>12587</v>
      </c>
      <c r="AS48" s="79">
        <f t="shared" si="75"/>
        <v>1169</v>
      </c>
      <c r="AT48" s="79">
        <f t="shared" si="75"/>
        <v>1088</v>
      </c>
      <c r="AU48" s="79">
        <f t="shared" si="75"/>
        <v>5157</v>
      </c>
      <c r="AV48" s="79">
        <f>+ROUND($E$48*AV46/100,0)-1</f>
        <v>648</v>
      </c>
      <c r="AW48" s="44">
        <f t="shared" si="52"/>
        <v>0</v>
      </c>
      <c r="AX48" s="426">
        <f t="shared" si="25"/>
        <v>25116</v>
      </c>
      <c r="AY48" s="388">
        <f t="shared" si="26"/>
        <v>5889</v>
      </c>
      <c r="AZ48" s="426">
        <f t="shared" si="27"/>
        <v>2717</v>
      </c>
      <c r="BA48" s="388">
        <f t="shared" si="28"/>
        <v>4970</v>
      </c>
      <c r="BB48" s="426">
        <f t="shared" si="29"/>
        <v>8367</v>
      </c>
      <c r="BC48" s="426">
        <f t="shared" si="30"/>
        <v>3173</v>
      </c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3"/>
      <c r="NO48" s="3"/>
      <c r="NP48" s="3"/>
      <c r="NQ48" s="3"/>
      <c r="NR48" s="3"/>
      <c r="NS48" s="3"/>
      <c r="NT48" s="3"/>
      <c r="NU48" s="3"/>
      <c r="NV48" s="3"/>
      <c r="NW48" s="3"/>
      <c r="NX48" s="3"/>
      <c r="NY48" s="3"/>
      <c r="NZ48" s="3"/>
      <c r="OA48" s="3"/>
      <c r="OB48" s="3"/>
      <c r="OC48" s="3"/>
      <c r="OD48" s="3"/>
      <c r="OE48" s="3"/>
      <c r="OF48" s="3"/>
      <c r="OG48" s="3"/>
      <c r="OH48" s="3"/>
      <c r="OI48" s="3"/>
      <c r="OJ48" s="3"/>
      <c r="OK48" s="3"/>
      <c r="OL48" s="3"/>
      <c r="OM48" s="3"/>
      <c r="ON48" s="3"/>
      <c r="OO48" s="3"/>
      <c r="OP48" s="3"/>
      <c r="OQ48" s="3"/>
      <c r="OR48" s="3"/>
      <c r="OS48" s="3"/>
      <c r="OT48" s="3"/>
      <c r="OU48" s="3"/>
      <c r="OV48" s="3"/>
      <c r="OW48" s="3"/>
      <c r="OX48" s="3"/>
      <c r="OY48" s="3"/>
      <c r="OZ48" s="3"/>
      <c r="PA48" s="3"/>
      <c r="PB48" s="3"/>
      <c r="PC48" s="3"/>
      <c r="PD48" s="3"/>
      <c r="PE48" s="3"/>
      <c r="PF48" s="3"/>
      <c r="PG48" s="3"/>
      <c r="PH48" s="3"/>
      <c r="PI48" s="3"/>
      <c r="PJ48" s="3"/>
      <c r="PK48" s="3"/>
      <c r="PL48" s="3"/>
      <c r="PM48" s="3"/>
      <c r="PN48" s="3"/>
      <c r="PO48" s="3"/>
      <c r="PP48" s="3"/>
      <c r="PQ48" s="3"/>
      <c r="PR48" s="3"/>
      <c r="PS48" s="3"/>
      <c r="PT48" s="3"/>
      <c r="PU48" s="3"/>
      <c r="PV48" s="3"/>
      <c r="PW48" s="3"/>
      <c r="PX48" s="3"/>
      <c r="PY48" s="3"/>
      <c r="PZ48" s="3"/>
      <c r="QA48" s="3"/>
      <c r="QB48" s="3"/>
      <c r="QC48" s="3"/>
      <c r="QD48" s="3"/>
      <c r="QE48" s="3"/>
      <c r="QF48" s="3"/>
      <c r="QG48" s="3"/>
      <c r="QH48" s="3"/>
      <c r="QI48" s="3"/>
      <c r="QJ48" s="3"/>
      <c r="QK48" s="3"/>
      <c r="QL48" s="3"/>
      <c r="QM48" s="3"/>
      <c r="QN48" s="3"/>
      <c r="QO48" s="3"/>
      <c r="QP48" s="3"/>
      <c r="QQ48" s="3"/>
      <c r="QR48" s="3"/>
      <c r="QS48" s="3"/>
      <c r="QT48" s="3"/>
      <c r="QU48" s="3"/>
      <c r="QV48" s="3"/>
      <c r="QW48" s="3"/>
      <c r="QX48" s="3"/>
      <c r="QY48" s="3"/>
      <c r="QZ48" s="3"/>
      <c r="RA48" s="3"/>
      <c r="RB48" s="3"/>
      <c r="RC48" s="3"/>
      <c r="RD48" s="3"/>
      <c r="RE48" s="3"/>
      <c r="RF48" s="3"/>
      <c r="RG48" s="3"/>
      <c r="RH48" s="3"/>
      <c r="RI48" s="3"/>
      <c r="RJ48" s="3"/>
      <c r="RK48" s="3"/>
      <c r="RL48" s="3"/>
      <c r="RM48" s="3"/>
      <c r="RN48" s="3"/>
      <c r="RO48" s="3"/>
      <c r="RP48" s="3"/>
      <c r="RQ48" s="3"/>
      <c r="RR48" s="3"/>
      <c r="RS48" s="3"/>
      <c r="RT48" s="3"/>
      <c r="RU48" s="3"/>
      <c r="RV48" s="3"/>
      <c r="RW48" s="3"/>
      <c r="RX48" s="3"/>
      <c r="RY48" s="3"/>
      <c r="RZ48" s="3"/>
      <c r="SA48" s="3"/>
      <c r="SB48" s="3"/>
      <c r="SC48" s="3"/>
      <c r="SD48" s="3"/>
      <c r="SE48" s="3"/>
      <c r="SF48" s="3"/>
      <c r="SG48" s="3"/>
      <c r="SH48" s="3"/>
      <c r="SI48" s="3"/>
      <c r="SJ48" s="3"/>
      <c r="SK48" s="3"/>
      <c r="SL48" s="3"/>
      <c r="SM48" s="3"/>
      <c r="SN48" s="3"/>
      <c r="SO48" s="3"/>
      <c r="SP48" s="3"/>
      <c r="SQ48" s="3"/>
      <c r="SR48" s="3"/>
      <c r="SS48" s="3"/>
      <c r="ST48" s="3"/>
      <c r="SU48" s="3"/>
      <c r="SV48" s="3"/>
      <c r="SW48" s="3"/>
      <c r="SX48" s="3"/>
      <c r="SY48" s="3"/>
      <c r="SZ48" s="3"/>
      <c r="TA48" s="3"/>
      <c r="TB48" s="3"/>
      <c r="TC48" s="3"/>
      <c r="TD48" s="3"/>
      <c r="TE48" s="3"/>
      <c r="TF48" s="3"/>
      <c r="TG48" s="3"/>
      <c r="TH48" s="3"/>
      <c r="TI48" s="3"/>
      <c r="TJ48" s="3"/>
      <c r="TK48" s="3"/>
      <c r="TL48" s="3"/>
      <c r="TM48" s="3"/>
      <c r="TN48" s="3"/>
      <c r="TO48" s="3"/>
      <c r="TP48" s="3"/>
      <c r="TQ48" s="3"/>
      <c r="TR48" s="3"/>
      <c r="TS48" s="3"/>
      <c r="TT48" s="3"/>
      <c r="TU48" s="3"/>
      <c r="TV48" s="3"/>
      <c r="TW48" s="3"/>
      <c r="TX48" s="3"/>
      <c r="TY48" s="3"/>
      <c r="TZ48" s="3"/>
      <c r="UA48" s="3"/>
      <c r="UB48" s="3"/>
      <c r="UC48" s="3"/>
      <c r="UD48" s="3"/>
      <c r="UE48" s="3"/>
      <c r="UF48" s="3"/>
      <c r="UG48" s="3"/>
      <c r="UH48" s="3"/>
      <c r="UI48" s="3"/>
      <c r="UJ48" s="3"/>
      <c r="UK48" s="3"/>
      <c r="UL48" s="3"/>
      <c r="UM48" s="3"/>
      <c r="UN48" s="3"/>
      <c r="UO48" s="3"/>
      <c r="UP48" s="3"/>
      <c r="UQ48" s="3"/>
      <c r="UR48" s="3"/>
      <c r="US48" s="3"/>
      <c r="UT48" s="3"/>
      <c r="UU48" s="3"/>
      <c r="UV48" s="3"/>
      <c r="UW48" s="3"/>
      <c r="UX48" s="3"/>
      <c r="UY48" s="3"/>
      <c r="UZ48" s="3"/>
      <c r="VA48" s="3"/>
      <c r="VB48" s="3"/>
      <c r="VC48" s="3"/>
      <c r="VD48" s="3"/>
      <c r="VE48" s="3"/>
      <c r="VF48" s="3"/>
      <c r="VG48" s="3"/>
      <c r="VH48" s="3"/>
      <c r="VI48" s="3"/>
      <c r="VJ48" s="3"/>
      <c r="VK48" s="3"/>
      <c r="VL48" s="3"/>
      <c r="VM48" s="3"/>
      <c r="VN48" s="3"/>
      <c r="VO48" s="3"/>
      <c r="VP48" s="3"/>
      <c r="VQ48" s="3"/>
      <c r="VR48" s="3"/>
      <c r="VS48" s="3"/>
      <c r="VT48" s="3"/>
      <c r="VU48" s="3"/>
      <c r="VV48" s="3"/>
      <c r="VW48" s="3"/>
      <c r="VX48" s="3"/>
      <c r="VY48" s="3"/>
      <c r="VZ48" s="3"/>
      <c r="WA48" s="3"/>
      <c r="WB48" s="3"/>
      <c r="WC48" s="3"/>
      <c r="WD48" s="3"/>
      <c r="WE48" s="3"/>
      <c r="WF48" s="3"/>
      <c r="WG48" s="3"/>
      <c r="WH48" s="3"/>
      <c r="WI48" s="3"/>
      <c r="WJ48" s="3"/>
      <c r="WK48" s="3"/>
      <c r="WL48" s="3"/>
      <c r="WM48" s="3"/>
      <c r="WN48" s="3"/>
      <c r="WO48" s="3"/>
      <c r="WP48" s="3"/>
      <c r="WQ48" s="3"/>
      <c r="WR48" s="3"/>
      <c r="WS48" s="3"/>
      <c r="WT48" s="3"/>
      <c r="WU48" s="3"/>
      <c r="WV48" s="3"/>
      <c r="WW48" s="3"/>
      <c r="WX48" s="3"/>
      <c r="WY48" s="3"/>
      <c r="WZ48" s="3"/>
      <c r="XA48" s="3"/>
      <c r="XB48" s="3"/>
      <c r="XC48" s="3"/>
      <c r="XD48" s="3"/>
      <c r="XE48" s="3"/>
      <c r="XF48" s="3"/>
      <c r="XG48" s="3"/>
      <c r="XH48" s="3"/>
      <c r="XI48" s="3"/>
      <c r="XJ48" s="3"/>
      <c r="XK48" s="3"/>
      <c r="XL48" s="3"/>
      <c r="XM48" s="3"/>
      <c r="XN48" s="3"/>
      <c r="XO48" s="3"/>
      <c r="XP48" s="3"/>
      <c r="XQ48" s="3"/>
      <c r="XR48" s="3"/>
      <c r="XS48" s="3"/>
      <c r="XT48" s="3"/>
      <c r="XU48" s="3"/>
      <c r="XV48" s="3"/>
      <c r="XW48" s="3"/>
      <c r="XX48" s="3"/>
      <c r="XY48" s="3"/>
      <c r="XZ48" s="3"/>
      <c r="YA48" s="3"/>
      <c r="YB48" s="3"/>
      <c r="YC48" s="3"/>
      <c r="YD48" s="3"/>
      <c r="YE48" s="3"/>
      <c r="YF48" s="3"/>
      <c r="YG48" s="3"/>
      <c r="YH48" s="3"/>
      <c r="YI48" s="3"/>
      <c r="YJ48" s="3"/>
      <c r="YK48" s="3"/>
      <c r="YL48" s="3"/>
      <c r="YM48" s="3"/>
      <c r="YN48" s="3"/>
      <c r="YO48" s="3"/>
      <c r="YP48" s="3"/>
      <c r="YQ48" s="3"/>
      <c r="YR48" s="3"/>
      <c r="YS48" s="3"/>
      <c r="YT48" s="3"/>
      <c r="YU48" s="3"/>
      <c r="YV48" s="3"/>
      <c r="YW48" s="3"/>
      <c r="YX48" s="3"/>
      <c r="YY48" s="3"/>
      <c r="YZ48" s="3"/>
      <c r="ZA48" s="3"/>
      <c r="ZB48" s="3"/>
      <c r="ZC48" s="3"/>
      <c r="ZD48" s="3"/>
      <c r="ZE48" s="3"/>
      <c r="ZF48" s="3"/>
      <c r="ZG48" s="3"/>
      <c r="ZH48" s="3"/>
      <c r="ZI48" s="3"/>
      <c r="ZJ48" s="3"/>
      <c r="ZK48" s="3"/>
      <c r="ZL48" s="3"/>
      <c r="ZM48" s="3"/>
      <c r="ZN48" s="3"/>
      <c r="ZO48" s="3"/>
      <c r="ZP48" s="3"/>
      <c r="ZQ48" s="3"/>
      <c r="ZR48" s="3"/>
      <c r="ZS48" s="3"/>
      <c r="ZT48" s="3"/>
      <c r="ZU48" s="3"/>
      <c r="ZV48" s="3"/>
      <c r="ZW48" s="3"/>
      <c r="ZX48" s="3"/>
      <c r="ZY48" s="3"/>
      <c r="ZZ48" s="3"/>
      <c r="AAA48" s="3"/>
      <c r="AAB48" s="3"/>
      <c r="AAC48" s="3"/>
      <c r="AAD48" s="3"/>
      <c r="AAE48" s="3"/>
      <c r="AAF48" s="3"/>
      <c r="AAG48" s="3"/>
      <c r="AAH48" s="3"/>
      <c r="AAI48" s="3"/>
      <c r="AAJ48" s="3"/>
      <c r="AAK48" s="3"/>
      <c r="AAL48" s="3"/>
      <c r="AAM48" s="3"/>
      <c r="AAN48" s="3"/>
      <c r="AAO48" s="3"/>
      <c r="AAP48" s="3"/>
      <c r="AAQ48" s="3"/>
      <c r="AAR48" s="3"/>
      <c r="AAS48" s="3"/>
      <c r="AAT48" s="3"/>
      <c r="AAU48" s="3"/>
      <c r="AAV48" s="3"/>
      <c r="AAW48" s="3"/>
      <c r="AAX48" s="3"/>
      <c r="AAY48" s="3"/>
      <c r="AAZ48" s="3"/>
      <c r="ABA48" s="3"/>
      <c r="ABB48" s="3"/>
      <c r="ABC48" s="3"/>
      <c r="ABD48" s="3"/>
      <c r="ABE48" s="3"/>
      <c r="ABF48" s="3"/>
      <c r="ABG48" s="3"/>
      <c r="ABH48" s="3"/>
      <c r="ABI48" s="3"/>
      <c r="ABJ48" s="3"/>
      <c r="ABK48" s="3"/>
      <c r="ABL48" s="3"/>
      <c r="ABM48" s="3"/>
      <c r="ABN48" s="3"/>
      <c r="ABO48" s="3"/>
      <c r="ABP48" s="3"/>
      <c r="ABQ48" s="3"/>
      <c r="ABR48" s="3"/>
      <c r="ABS48" s="3"/>
      <c r="ABT48" s="3"/>
      <c r="ABU48" s="3"/>
      <c r="ABV48" s="3"/>
      <c r="ABW48" s="3"/>
      <c r="ABX48" s="3"/>
      <c r="ABY48" s="3"/>
      <c r="ABZ48" s="3"/>
      <c r="ACA48" s="3"/>
      <c r="ACB48" s="3"/>
      <c r="ACC48" s="3"/>
      <c r="ACD48" s="3"/>
      <c r="ACE48" s="3"/>
      <c r="ACF48" s="3"/>
      <c r="ACG48" s="3"/>
      <c r="ACH48" s="3"/>
      <c r="ACI48" s="3"/>
      <c r="ACJ48" s="3"/>
      <c r="ACK48" s="3"/>
      <c r="ACL48" s="3"/>
      <c r="ACM48" s="3"/>
      <c r="ACN48" s="3"/>
      <c r="ACO48" s="3"/>
      <c r="ACP48" s="3"/>
      <c r="ACQ48" s="3"/>
      <c r="ACR48" s="3"/>
      <c r="ACS48" s="3"/>
      <c r="ACT48" s="3"/>
      <c r="ACU48" s="3"/>
      <c r="ACV48" s="3"/>
      <c r="ACW48" s="3"/>
      <c r="ACX48" s="3"/>
      <c r="ACY48" s="3"/>
      <c r="ACZ48" s="3"/>
      <c r="ADA48" s="3"/>
      <c r="ADB48" s="3"/>
      <c r="ADC48" s="3"/>
      <c r="ADD48" s="3"/>
      <c r="ADE48" s="3"/>
      <c r="ADF48" s="3"/>
      <c r="ADG48" s="3"/>
      <c r="ADH48" s="3"/>
      <c r="ADI48" s="3"/>
      <c r="ADJ48" s="3"/>
      <c r="ADK48" s="3"/>
      <c r="ADL48" s="3"/>
      <c r="ADM48" s="3"/>
      <c r="ADN48" s="3"/>
      <c r="ADO48" s="3"/>
      <c r="ADP48" s="3"/>
      <c r="ADQ48" s="3"/>
      <c r="ADR48" s="3"/>
      <c r="ADS48" s="3"/>
      <c r="ADT48" s="3"/>
      <c r="ADU48" s="3"/>
      <c r="ADV48" s="3"/>
      <c r="ADW48" s="3"/>
      <c r="ADX48" s="3"/>
      <c r="ADY48" s="3"/>
      <c r="ADZ48" s="3"/>
      <c r="AEA48" s="3"/>
      <c r="AEB48" s="3"/>
      <c r="AEC48" s="3"/>
      <c r="AED48" s="3"/>
      <c r="AEE48" s="3"/>
      <c r="AEF48" s="3"/>
      <c r="AEG48" s="3"/>
      <c r="AEH48" s="3"/>
      <c r="AEI48" s="3"/>
      <c r="AEJ48" s="3"/>
      <c r="AEK48" s="3"/>
      <c r="AEL48" s="3"/>
      <c r="AEM48" s="3"/>
      <c r="AEN48" s="3"/>
      <c r="AEO48" s="3"/>
      <c r="AEP48" s="3"/>
      <c r="AEQ48" s="3"/>
      <c r="AER48" s="3"/>
      <c r="AES48" s="3"/>
      <c r="AET48" s="3"/>
      <c r="AEU48" s="3"/>
      <c r="AEV48" s="3"/>
      <c r="AEW48" s="3"/>
      <c r="AEX48" s="3"/>
      <c r="AEY48" s="3"/>
      <c r="AEZ48" s="3"/>
      <c r="AFA48" s="3"/>
      <c r="AFB48" s="3"/>
      <c r="AFC48" s="3"/>
      <c r="AFD48" s="3"/>
      <c r="AFE48" s="3"/>
      <c r="AFF48" s="3"/>
      <c r="AFG48" s="3"/>
      <c r="AFH48" s="3"/>
      <c r="AFI48" s="3"/>
      <c r="AFJ48" s="3"/>
      <c r="AFK48" s="3"/>
      <c r="AFL48" s="3"/>
      <c r="AFM48" s="3"/>
      <c r="AFN48" s="3"/>
      <c r="AFO48" s="3"/>
      <c r="AFP48" s="3"/>
      <c r="AFQ48" s="3"/>
      <c r="AFR48" s="3"/>
      <c r="AFS48" s="3"/>
      <c r="AFT48" s="3"/>
      <c r="AFU48" s="3"/>
      <c r="AFV48" s="3"/>
      <c r="AFW48" s="3"/>
      <c r="AFX48" s="3"/>
      <c r="AFY48" s="3"/>
      <c r="AFZ48" s="3"/>
      <c r="AGA48" s="3"/>
      <c r="AGB48" s="3"/>
      <c r="AGC48" s="3"/>
      <c r="AGD48" s="3"/>
      <c r="AGE48" s="3"/>
      <c r="AGF48" s="3"/>
      <c r="AGG48" s="3"/>
      <c r="AGH48" s="3"/>
      <c r="AGI48" s="3"/>
      <c r="AGJ48" s="3"/>
      <c r="AGK48" s="3"/>
      <c r="AGL48" s="3"/>
      <c r="AGM48" s="3"/>
      <c r="AGN48" s="3"/>
      <c r="AGO48" s="3"/>
      <c r="AGP48" s="3"/>
      <c r="AGQ48" s="3"/>
      <c r="AGR48" s="3"/>
      <c r="AGS48" s="3"/>
      <c r="AGT48" s="3"/>
      <c r="AGU48" s="3"/>
      <c r="AGV48" s="3"/>
      <c r="AGW48" s="3"/>
      <c r="AGX48" s="3"/>
      <c r="AGY48" s="3"/>
      <c r="AGZ48" s="3"/>
      <c r="AHA48" s="3"/>
      <c r="AHB48" s="3"/>
      <c r="AHC48" s="3"/>
      <c r="AHD48" s="3"/>
      <c r="AHE48" s="3"/>
      <c r="AHF48" s="3"/>
      <c r="AHG48" s="3"/>
      <c r="AHH48" s="3"/>
      <c r="AHI48" s="3"/>
      <c r="AHJ48" s="3"/>
      <c r="AHK48" s="3"/>
      <c r="AHL48" s="3"/>
      <c r="AHM48" s="3"/>
      <c r="AHN48" s="3"/>
      <c r="AHO48" s="3"/>
      <c r="AHP48" s="3"/>
      <c r="AHQ48" s="3"/>
      <c r="AHR48" s="3"/>
      <c r="AHS48" s="3"/>
      <c r="AHT48" s="3"/>
      <c r="AHU48" s="3"/>
      <c r="AHV48" s="3"/>
      <c r="AHW48" s="3"/>
      <c r="AHX48" s="3"/>
      <c r="AHY48" s="3"/>
      <c r="AHZ48" s="3"/>
      <c r="AIA48" s="3"/>
      <c r="AIB48" s="3"/>
      <c r="AIC48" s="3"/>
      <c r="AID48" s="3"/>
      <c r="AIE48" s="3"/>
      <c r="AIF48" s="3"/>
      <c r="AIG48" s="3"/>
      <c r="AIH48" s="3"/>
      <c r="AII48" s="3"/>
      <c r="AIJ48" s="3"/>
      <c r="AIK48" s="3"/>
      <c r="AIL48" s="3"/>
      <c r="AIM48" s="3"/>
      <c r="AIN48" s="3"/>
      <c r="AIO48" s="3"/>
      <c r="AIP48" s="3"/>
      <c r="AIQ48" s="3"/>
      <c r="AIR48" s="3"/>
      <c r="AIS48" s="3"/>
      <c r="AIT48" s="3"/>
      <c r="AIU48" s="3"/>
      <c r="AIV48" s="3"/>
      <c r="AIW48" s="3"/>
      <c r="AIX48" s="3"/>
      <c r="AIY48" s="3"/>
      <c r="AIZ48" s="3"/>
      <c r="AJA48" s="3"/>
      <c r="AJB48" s="3"/>
      <c r="AJC48" s="3"/>
      <c r="AJD48" s="3"/>
      <c r="AJE48" s="3"/>
      <c r="AJF48" s="3"/>
      <c r="AJG48" s="3"/>
      <c r="AJH48" s="3"/>
      <c r="AJI48" s="3"/>
      <c r="AJJ48" s="3"/>
      <c r="AJK48" s="3"/>
      <c r="AJL48" s="3"/>
      <c r="AJM48" s="3"/>
      <c r="AJN48" s="3"/>
      <c r="AJO48" s="3"/>
      <c r="AJP48" s="3"/>
      <c r="AJQ48" s="3"/>
      <c r="AJR48" s="3"/>
      <c r="AJS48" s="3"/>
      <c r="AJT48" s="3"/>
      <c r="AJU48" s="3"/>
      <c r="AJV48" s="3"/>
      <c r="AJW48" s="3"/>
      <c r="AJX48" s="3"/>
      <c r="AJY48" s="3"/>
      <c r="AJZ48" s="3"/>
      <c r="AKA48" s="3"/>
      <c r="AKB48" s="3"/>
      <c r="AKC48" s="3"/>
      <c r="AKD48" s="3"/>
      <c r="AKE48" s="3"/>
      <c r="AKF48" s="3"/>
      <c r="AKG48" s="3"/>
      <c r="AKH48" s="3"/>
      <c r="AKI48" s="3"/>
      <c r="AKJ48" s="3"/>
      <c r="AKK48" s="3"/>
      <c r="AKL48" s="3"/>
      <c r="AKM48" s="3"/>
      <c r="AKN48" s="3"/>
      <c r="AKO48" s="3"/>
      <c r="AKP48" s="3"/>
      <c r="AKQ48" s="3"/>
      <c r="AKR48" s="3"/>
      <c r="AKS48" s="3"/>
      <c r="AKT48" s="3"/>
      <c r="AKU48" s="3"/>
      <c r="AKV48" s="3"/>
      <c r="AKW48" s="3"/>
      <c r="AKX48" s="3"/>
      <c r="AKY48" s="3"/>
      <c r="AKZ48" s="3"/>
    </row>
    <row r="49" spans="1:988" ht="15.6">
      <c r="A49" s="256">
        <f>1+A48</f>
        <v>2</v>
      </c>
      <c r="B49" s="76" t="s">
        <v>312</v>
      </c>
      <c r="C49" s="161" t="s">
        <v>313</v>
      </c>
      <c r="D49" s="323">
        <v>9.3000000000000007</v>
      </c>
      <c r="E49" s="293">
        <f t="shared" ref="E49:E53" si="76">ROUND($E$47*D49/100,0)</f>
        <v>3363</v>
      </c>
      <c r="F49" s="79">
        <f>+ROUND($E$49*F46/100,0)</f>
        <v>63</v>
      </c>
      <c r="G49" s="79">
        <f t="shared" ref="G49:AV49" si="77">+ROUND($E$49*G46/100,0)</f>
        <v>71</v>
      </c>
      <c r="H49" s="79">
        <f t="shared" si="77"/>
        <v>63</v>
      </c>
      <c r="I49" s="79">
        <f t="shared" si="77"/>
        <v>67</v>
      </c>
      <c r="J49" s="79">
        <f t="shared" si="77"/>
        <v>64</v>
      </c>
      <c r="K49" s="79">
        <f t="shared" si="77"/>
        <v>66</v>
      </c>
      <c r="L49" s="79">
        <f>+ROUND($E$49*L46/100,0)+1</f>
        <v>63</v>
      </c>
      <c r="M49" s="79">
        <f>+ROUND($E$49*M46/100,0)+1</f>
        <v>65</v>
      </c>
      <c r="N49" s="79">
        <f t="shared" si="77"/>
        <v>64</v>
      </c>
      <c r="O49" s="79">
        <f t="shared" si="77"/>
        <v>67</v>
      </c>
      <c r="P49" s="79">
        <f t="shared" si="77"/>
        <v>70</v>
      </c>
      <c r="Q49" s="79">
        <f t="shared" si="77"/>
        <v>67</v>
      </c>
      <c r="R49" s="79">
        <f t="shared" si="77"/>
        <v>62</v>
      </c>
      <c r="S49" s="79">
        <f t="shared" si="77"/>
        <v>63</v>
      </c>
      <c r="T49" s="79">
        <f t="shared" si="77"/>
        <v>58</v>
      </c>
      <c r="U49" s="79">
        <f t="shared" si="77"/>
        <v>60</v>
      </c>
      <c r="V49" s="79">
        <f t="shared" si="77"/>
        <v>60</v>
      </c>
      <c r="W49" s="79">
        <f t="shared" si="77"/>
        <v>60</v>
      </c>
      <c r="X49" s="79">
        <f t="shared" si="77"/>
        <v>60</v>
      </c>
      <c r="Y49" s="79">
        <f t="shared" si="77"/>
        <v>55</v>
      </c>
      <c r="Z49" s="79">
        <f>+ROUND($E$49*Z46/100,0)+1</f>
        <v>273</v>
      </c>
      <c r="AA49" s="79">
        <f t="shared" si="77"/>
        <v>278</v>
      </c>
      <c r="AB49" s="79">
        <f t="shared" si="77"/>
        <v>232</v>
      </c>
      <c r="AC49" s="79">
        <f t="shared" si="77"/>
        <v>210</v>
      </c>
      <c r="AD49" s="79">
        <f t="shared" si="77"/>
        <v>196</v>
      </c>
      <c r="AE49" s="79">
        <f t="shared" si="77"/>
        <v>182</v>
      </c>
      <c r="AF49" s="79">
        <f t="shared" si="77"/>
        <v>158</v>
      </c>
      <c r="AG49" s="79">
        <f t="shared" si="77"/>
        <v>141</v>
      </c>
      <c r="AH49" s="79">
        <f t="shared" si="77"/>
        <v>121</v>
      </c>
      <c r="AI49" s="79">
        <f t="shared" si="77"/>
        <v>97</v>
      </c>
      <c r="AJ49" s="79">
        <f t="shared" si="77"/>
        <v>70</v>
      </c>
      <c r="AK49" s="79">
        <f t="shared" si="77"/>
        <v>56</v>
      </c>
      <c r="AL49" s="79">
        <f t="shared" si="77"/>
        <v>38</v>
      </c>
      <c r="AM49" s="79">
        <f t="shared" si="77"/>
        <v>43</v>
      </c>
      <c r="AN49" s="79">
        <f t="shared" si="77"/>
        <v>4</v>
      </c>
      <c r="AO49" s="79">
        <f t="shared" si="77"/>
        <v>36</v>
      </c>
      <c r="AP49" s="79">
        <f t="shared" si="77"/>
        <v>35</v>
      </c>
      <c r="AQ49" s="79">
        <f t="shared" si="77"/>
        <v>75</v>
      </c>
      <c r="AR49" s="79">
        <f t="shared" si="77"/>
        <v>1685</v>
      </c>
      <c r="AS49" s="79">
        <f t="shared" si="77"/>
        <v>157</v>
      </c>
      <c r="AT49" s="79">
        <f t="shared" si="77"/>
        <v>146</v>
      </c>
      <c r="AU49" s="79">
        <f t="shared" si="77"/>
        <v>691</v>
      </c>
      <c r="AV49" s="79">
        <f t="shared" si="77"/>
        <v>87</v>
      </c>
      <c r="AW49" s="44">
        <f t="shared" si="52"/>
        <v>0</v>
      </c>
      <c r="AX49" s="427">
        <f t="shared" si="25"/>
        <v>3363</v>
      </c>
      <c r="AY49" s="388">
        <f t="shared" si="26"/>
        <v>790</v>
      </c>
      <c r="AZ49" s="427">
        <f t="shared" si="27"/>
        <v>363</v>
      </c>
      <c r="BA49" s="388">
        <f t="shared" si="28"/>
        <v>666</v>
      </c>
      <c r="BB49" s="427">
        <f t="shared" si="29"/>
        <v>1119</v>
      </c>
      <c r="BC49" s="427">
        <f t="shared" si="30"/>
        <v>425</v>
      </c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"/>
      <c r="KA49" s="3"/>
      <c r="KB49" s="3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  <c r="KP49" s="3"/>
      <c r="KQ49" s="3"/>
      <c r="KR49" s="3"/>
      <c r="KS49" s="3"/>
      <c r="KT49" s="3"/>
      <c r="KU49" s="3"/>
      <c r="KV49" s="3"/>
      <c r="KW49" s="3"/>
      <c r="KX49" s="3"/>
      <c r="KY49" s="3"/>
      <c r="KZ49" s="3"/>
      <c r="LA49" s="3"/>
      <c r="LB49" s="3"/>
      <c r="LC49" s="3"/>
      <c r="LD49" s="3"/>
      <c r="LE49" s="3"/>
      <c r="LF49" s="3"/>
      <c r="LG49" s="3"/>
      <c r="LH49" s="3"/>
      <c r="LI49" s="3"/>
      <c r="LJ49" s="3"/>
      <c r="LK49" s="3"/>
      <c r="LL49" s="3"/>
      <c r="LM49" s="3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  <c r="MA49" s="3"/>
      <c r="MB49" s="3"/>
      <c r="MC49" s="3"/>
      <c r="MD49" s="3"/>
      <c r="ME49" s="3"/>
      <c r="MF49" s="3"/>
      <c r="MG49" s="3"/>
      <c r="MH49" s="3"/>
      <c r="MI49" s="3"/>
      <c r="MJ49" s="3"/>
      <c r="MK49" s="3"/>
      <c r="ML49" s="3"/>
      <c r="MM49" s="3"/>
      <c r="MN49" s="3"/>
      <c r="MO49" s="3"/>
      <c r="MP49" s="3"/>
      <c r="MQ49" s="3"/>
      <c r="MR49" s="3"/>
      <c r="MS49" s="3"/>
      <c r="MT49" s="3"/>
      <c r="MU49" s="3"/>
      <c r="MV49" s="3"/>
      <c r="MW49" s="3"/>
      <c r="MX49" s="3"/>
      <c r="MY49" s="3"/>
      <c r="MZ49" s="3"/>
      <c r="NA49" s="3"/>
      <c r="NB49" s="3"/>
      <c r="NC49" s="3"/>
      <c r="ND49" s="3"/>
      <c r="NE49" s="3"/>
      <c r="NF49" s="3"/>
      <c r="NG49" s="3"/>
      <c r="NH49" s="3"/>
      <c r="NI49" s="3"/>
      <c r="NJ49" s="3"/>
      <c r="NK49" s="3"/>
      <c r="NL49" s="3"/>
      <c r="NM49" s="3"/>
      <c r="NN49" s="3"/>
      <c r="NO49" s="3"/>
      <c r="NP49" s="3"/>
      <c r="NQ49" s="3"/>
      <c r="NR49" s="3"/>
      <c r="NS49" s="3"/>
      <c r="NT49" s="3"/>
      <c r="NU49" s="3"/>
      <c r="NV49" s="3"/>
      <c r="NW49" s="3"/>
      <c r="NX49" s="3"/>
      <c r="NY49" s="3"/>
      <c r="NZ49" s="3"/>
      <c r="OA49" s="3"/>
      <c r="OB49" s="3"/>
      <c r="OC49" s="3"/>
      <c r="OD49" s="3"/>
      <c r="OE49" s="3"/>
      <c r="OF49" s="3"/>
      <c r="OG49" s="3"/>
      <c r="OH49" s="3"/>
      <c r="OI49" s="3"/>
      <c r="OJ49" s="3"/>
      <c r="OK49" s="3"/>
      <c r="OL49" s="3"/>
      <c r="OM49" s="3"/>
      <c r="ON49" s="3"/>
      <c r="OO49" s="3"/>
      <c r="OP49" s="3"/>
      <c r="OQ49" s="3"/>
      <c r="OR49" s="3"/>
      <c r="OS49" s="3"/>
      <c r="OT49" s="3"/>
      <c r="OU49" s="3"/>
      <c r="OV49" s="3"/>
      <c r="OW49" s="3"/>
      <c r="OX49" s="3"/>
      <c r="OY49" s="3"/>
      <c r="OZ49" s="3"/>
      <c r="PA49" s="3"/>
      <c r="PB49" s="3"/>
      <c r="PC49" s="3"/>
      <c r="PD49" s="3"/>
      <c r="PE49" s="3"/>
      <c r="PF49" s="3"/>
      <c r="PG49" s="3"/>
      <c r="PH49" s="3"/>
      <c r="PI49" s="3"/>
      <c r="PJ49" s="3"/>
      <c r="PK49" s="3"/>
      <c r="PL49" s="3"/>
      <c r="PM49" s="3"/>
      <c r="PN49" s="3"/>
      <c r="PO49" s="3"/>
      <c r="PP49" s="3"/>
      <c r="PQ49" s="3"/>
      <c r="PR49" s="3"/>
      <c r="PS49" s="3"/>
      <c r="PT49" s="3"/>
      <c r="PU49" s="3"/>
      <c r="PV49" s="3"/>
      <c r="PW49" s="3"/>
      <c r="PX49" s="3"/>
      <c r="PY49" s="3"/>
      <c r="PZ49" s="3"/>
      <c r="QA49" s="3"/>
      <c r="QB49" s="3"/>
      <c r="QC49" s="3"/>
      <c r="QD49" s="3"/>
      <c r="QE49" s="3"/>
      <c r="QF49" s="3"/>
      <c r="QG49" s="3"/>
      <c r="QH49" s="3"/>
      <c r="QI49" s="3"/>
      <c r="QJ49" s="3"/>
      <c r="QK49" s="3"/>
      <c r="QL49" s="3"/>
      <c r="QM49" s="3"/>
      <c r="QN49" s="3"/>
      <c r="QO49" s="3"/>
      <c r="QP49" s="3"/>
      <c r="QQ49" s="3"/>
      <c r="QR49" s="3"/>
      <c r="QS49" s="3"/>
      <c r="QT49" s="3"/>
      <c r="QU49" s="3"/>
      <c r="QV49" s="3"/>
      <c r="QW49" s="3"/>
      <c r="QX49" s="3"/>
      <c r="QY49" s="3"/>
      <c r="QZ49" s="3"/>
      <c r="RA49" s="3"/>
      <c r="RB49" s="3"/>
      <c r="RC49" s="3"/>
      <c r="RD49" s="3"/>
      <c r="RE49" s="3"/>
      <c r="RF49" s="3"/>
      <c r="RG49" s="3"/>
      <c r="RH49" s="3"/>
      <c r="RI49" s="3"/>
      <c r="RJ49" s="3"/>
      <c r="RK49" s="3"/>
      <c r="RL49" s="3"/>
      <c r="RM49" s="3"/>
      <c r="RN49" s="3"/>
      <c r="RO49" s="3"/>
      <c r="RP49" s="3"/>
      <c r="RQ49" s="3"/>
      <c r="RR49" s="3"/>
      <c r="RS49" s="3"/>
      <c r="RT49" s="3"/>
      <c r="RU49" s="3"/>
      <c r="RV49" s="3"/>
      <c r="RW49" s="3"/>
      <c r="RX49" s="3"/>
      <c r="RY49" s="3"/>
      <c r="RZ49" s="3"/>
      <c r="SA49" s="3"/>
      <c r="SB49" s="3"/>
      <c r="SC49" s="3"/>
      <c r="SD49" s="3"/>
      <c r="SE49" s="3"/>
      <c r="SF49" s="3"/>
      <c r="SG49" s="3"/>
      <c r="SH49" s="3"/>
      <c r="SI49" s="3"/>
      <c r="SJ49" s="3"/>
      <c r="SK49" s="3"/>
      <c r="SL49" s="3"/>
      <c r="SM49" s="3"/>
      <c r="SN49" s="3"/>
      <c r="SO49" s="3"/>
      <c r="SP49" s="3"/>
      <c r="SQ49" s="3"/>
      <c r="SR49" s="3"/>
      <c r="SS49" s="3"/>
      <c r="ST49" s="3"/>
      <c r="SU49" s="3"/>
      <c r="SV49" s="3"/>
      <c r="SW49" s="3"/>
      <c r="SX49" s="3"/>
      <c r="SY49" s="3"/>
      <c r="SZ49" s="3"/>
      <c r="TA49" s="3"/>
      <c r="TB49" s="3"/>
      <c r="TC49" s="3"/>
      <c r="TD49" s="3"/>
      <c r="TE49" s="3"/>
      <c r="TF49" s="3"/>
      <c r="TG49" s="3"/>
      <c r="TH49" s="3"/>
      <c r="TI49" s="3"/>
      <c r="TJ49" s="3"/>
      <c r="TK49" s="3"/>
      <c r="TL49" s="3"/>
      <c r="TM49" s="3"/>
      <c r="TN49" s="3"/>
      <c r="TO49" s="3"/>
      <c r="TP49" s="3"/>
      <c r="TQ49" s="3"/>
      <c r="TR49" s="3"/>
      <c r="TS49" s="3"/>
      <c r="TT49" s="3"/>
      <c r="TU49" s="3"/>
      <c r="TV49" s="3"/>
      <c r="TW49" s="3"/>
      <c r="TX49" s="3"/>
      <c r="TY49" s="3"/>
      <c r="TZ49" s="3"/>
      <c r="UA49" s="3"/>
      <c r="UB49" s="3"/>
      <c r="UC49" s="3"/>
      <c r="UD49" s="3"/>
      <c r="UE49" s="3"/>
      <c r="UF49" s="3"/>
      <c r="UG49" s="3"/>
      <c r="UH49" s="3"/>
      <c r="UI49" s="3"/>
      <c r="UJ49" s="3"/>
      <c r="UK49" s="3"/>
      <c r="UL49" s="3"/>
      <c r="UM49" s="3"/>
      <c r="UN49" s="3"/>
      <c r="UO49" s="3"/>
      <c r="UP49" s="3"/>
      <c r="UQ49" s="3"/>
      <c r="UR49" s="3"/>
      <c r="US49" s="3"/>
      <c r="UT49" s="3"/>
      <c r="UU49" s="3"/>
      <c r="UV49" s="3"/>
      <c r="UW49" s="3"/>
      <c r="UX49" s="3"/>
      <c r="UY49" s="3"/>
      <c r="UZ49" s="3"/>
      <c r="VA49" s="3"/>
      <c r="VB49" s="3"/>
      <c r="VC49" s="3"/>
      <c r="VD49" s="3"/>
      <c r="VE49" s="3"/>
      <c r="VF49" s="3"/>
      <c r="VG49" s="3"/>
      <c r="VH49" s="3"/>
      <c r="VI49" s="3"/>
      <c r="VJ49" s="3"/>
      <c r="VK49" s="3"/>
      <c r="VL49" s="3"/>
      <c r="VM49" s="3"/>
      <c r="VN49" s="3"/>
      <c r="VO49" s="3"/>
      <c r="VP49" s="3"/>
      <c r="VQ49" s="3"/>
      <c r="VR49" s="3"/>
      <c r="VS49" s="3"/>
      <c r="VT49" s="3"/>
      <c r="VU49" s="3"/>
      <c r="VV49" s="3"/>
      <c r="VW49" s="3"/>
      <c r="VX49" s="3"/>
      <c r="VY49" s="3"/>
      <c r="VZ49" s="3"/>
      <c r="WA49" s="3"/>
      <c r="WB49" s="3"/>
      <c r="WC49" s="3"/>
      <c r="WD49" s="3"/>
      <c r="WE49" s="3"/>
      <c r="WF49" s="3"/>
      <c r="WG49" s="3"/>
      <c r="WH49" s="3"/>
      <c r="WI49" s="3"/>
      <c r="WJ49" s="3"/>
      <c r="WK49" s="3"/>
      <c r="WL49" s="3"/>
      <c r="WM49" s="3"/>
      <c r="WN49" s="3"/>
      <c r="WO49" s="3"/>
      <c r="WP49" s="3"/>
      <c r="WQ49" s="3"/>
      <c r="WR49" s="3"/>
      <c r="WS49" s="3"/>
      <c r="WT49" s="3"/>
      <c r="WU49" s="3"/>
      <c r="WV49" s="3"/>
      <c r="WW49" s="3"/>
      <c r="WX49" s="3"/>
      <c r="WY49" s="3"/>
      <c r="WZ49" s="3"/>
      <c r="XA49" s="3"/>
      <c r="XB49" s="3"/>
      <c r="XC49" s="3"/>
      <c r="XD49" s="3"/>
      <c r="XE49" s="3"/>
      <c r="XF49" s="3"/>
      <c r="XG49" s="3"/>
      <c r="XH49" s="3"/>
      <c r="XI49" s="3"/>
      <c r="XJ49" s="3"/>
      <c r="XK49" s="3"/>
      <c r="XL49" s="3"/>
      <c r="XM49" s="3"/>
      <c r="XN49" s="3"/>
      <c r="XO49" s="3"/>
      <c r="XP49" s="3"/>
      <c r="XQ49" s="3"/>
      <c r="XR49" s="3"/>
      <c r="XS49" s="3"/>
      <c r="XT49" s="3"/>
      <c r="XU49" s="3"/>
      <c r="XV49" s="3"/>
      <c r="XW49" s="3"/>
      <c r="XX49" s="3"/>
      <c r="XY49" s="3"/>
      <c r="XZ49" s="3"/>
      <c r="YA49" s="3"/>
      <c r="YB49" s="3"/>
      <c r="YC49" s="3"/>
      <c r="YD49" s="3"/>
      <c r="YE49" s="3"/>
      <c r="YF49" s="3"/>
      <c r="YG49" s="3"/>
      <c r="YH49" s="3"/>
      <c r="YI49" s="3"/>
      <c r="YJ49" s="3"/>
      <c r="YK49" s="3"/>
      <c r="YL49" s="3"/>
      <c r="YM49" s="3"/>
      <c r="YN49" s="3"/>
      <c r="YO49" s="3"/>
      <c r="YP49" s="3"/>
      <c r="YQ49" s="3"/>
      <c r="YR49" s="3"/>
      <c r="YS49" s="3"/>
      <c r="YT49" s="3"/>
      <c r="YU49" s="3"/>
      <c r="YV49" s="3"/>
      <c r="YW49" s="3"/>
      <c r="YX49" s="3"/>
      <c r="YY49" s="3"/>
      <c r="YZ49" s="3"/>
      <c r="ZA49" s="3"/>
      <c r="ZB49" s="3"/>
      <c r="ZC49" s="3"/>
      <c r="ZD49" s="3"/>
      <c r="ZE49" s="3"/>
      <c r="ZF49" s="3"/>
      <c r="ZG49" s="3"/>
      <c r="ZH49" s="3"/>
      <c r="ZI49" s="3"/>
      <c r="ZJ49" s="3"/>
      <c r="ZK49" s="3"/>
      <c r="ZL49" s="3"/>
      <c r="ZM49" s="3"/>
      <c r="ZN49" s="3"/>
      <c r="ZO49" s="3"/>
      <c r="ZP49" s="3"/>
      <c r="ZQ49" s="3"/>
      <c r="ZR49" s="3"/>
      <c r="ZS49" s="3"/>
      <c r="ZT49" s="3"/>
      <c r="ZU49" s="3"/>
      <c r="ZV49" s="3"/>
      <c r="ZW49" s="3"/>
      <c r="ZX49" s="3"/>
      <c r="ZY49" s="3"/>
      <c r="ZZ49" s="3"/>
      <c r="AAA49" s="3"/>
      <c r="AAB49" s="3"/>
      <c r="AAC49" s="3"/>
      <c r="AAD49" s="3"/>
      <c r="AAE49" s="3"/>
      <c r="AAF49" s="3"/>
      <c r="AAG49" s="3"/>
      <c r="AAH49" s="3"/>
      <c r="AAI49" s="3"/>
      <c r="AAJ49" s="3"/>
      <c r="AAK49" s="3"/>
      <c r="AAL49" s="3"/>
      <c r="AAM49" s="3"/>
      <c r="AAN49" s="3"/>
      <c r="AAO49" s="3"/>
      <c r="AAP49" s="3"/>
      <c r="AAQ49" s="3"/>
      <c r="AAR49" s="3"/>
      <c r="AAS49" s="3"/>
      <c r="AAT49" s="3"/>
      <c r="AAU49" s="3"/>
      <c r="AAV49" s="3"/>
      <c r="AAW49" s="3"/>
      <c r="AAX49" s="3"/>
      <c r="AAY49" s="3"/>
      <c r="AAZ49" s="3"/>
      <c r="ABA49" s="3"/>
      <c r="ABB49" s="3"/>
      <c r="ABC49" s="3"/>
      <c r="ABD49" s="3"/>
      <c r="ABE49" s="3"/>
      <c r="ABF49" s="3"/>
      <c r="ABG49" s="3"/>
      <c r="ABH49" s="3"/>
      <c r="ABI49" s="3"/>
      <c r="ABJ49" s="3"/>
      <c r="ABK49" s="3"/>
      <c r="ABL49" s="3"/>
      <c r="ABM49" s="3"/>
      <c r="ABN49" s="3"/>
      <c r="ABO49" s="3"/>
      <c r="ABP49" s="3"/>
      <c r="ABQ49" s="3"/>
      <c r="ABR49" s="3"/>
      <c r="ABS49" s="3"/>
      <c r="ABT49" s="3"/>
      <c r="ABU49" s="3"/>
      <c r="ABV49" s="3"/>
      <c r="ABW49" s="3"/>
      <c r="ABX49" s="3"/>
      <c r="ABY49" s="3"/>
      <c r="ABZ49" s="3"/>
      <c r="ACA49" s="3"/>
      <c r="ACB49" s="3"/>
      <c r="ACC49" s="3"/>
      <c r="ACD49" s="3"/>
      <c r="ACE49" s="3"/>
      <c r="ACF49" s="3"/>
      <c r="ACG49" s="3"/>
      <c r="ACH49" s="3"/>
      <c r="ACI49" s="3"/>
      <c r="ACJ49" s="3"/>
      <c r="ACK49" s="3"/>
      <c r="ACL49" s="3"/>
      <c r="ACM49" s="3"/>
      <c r="ACN49" s="3"/>
      <c r="ACO49" s="3"/>
      <c r="ACP49" s="3"/>
      <c r="ACQ49" s="3"/>
      <c r="ACR49" s="3"/>
      <c r="ACS49" s="3"/>
      <c r="ACT49" s="3"/>
      <c r="ACU49" s="3"/>
      <c r="ACV49" s="3"/>
      <c r="ACW49" s="3"/>
      <c r="ACX49" s="3"/>
      <c r="ACY49" s="3"/>
      <c r="ACZ49" s="3"/>
      <c r="ADA49" s="3"/>
      <c r="ADB49" s="3"/>
      <c r="ADC49" s="3"/>
      <c r="ADD49" s="3"/>
      <c r="ADE49" s="3"/>
      <c r="ADF49" s="3"/>
      <c r="ADG49" s="3"/>
      <c r="ADH49" s="3"/>
      <c r="ADI49" s="3"/>
      <c r="ADJ49" s="3"/>
      <c r="ADK49" s="3"/>
      <c r="ADL49" s="3"/>
      <c r="ADM49" s="3"/>
      <c r="ADN49" s="3"/>
      <c r="ADO49" s="3"/>
      <c r="ADP49" s="3"/>
      <c r="ADQ49" s="3"/>
      <c r="ADR49" s="3"/>
      <c r="ADS49" s="3"/>
      <c r="ADT49" s="3"/>
      <c r="ADU49" s="3"/>
      <c r="ADV49" s="3"/>
      <c r="ADW49" s="3"/>
      <c r="ADX49" s="3"/>
      <c r="ADY49" s="3"/>
      <c r="ADZ49" s="3"/>
      <c r="AEA49" s="3"/>
      <c r="AEB49" s="3"/>
      <c r="AEC49" s="3"/>
      <c r="AED49" s="3"/>
      <c r="AEE49" s="3"/>
      <c r="AEF49" s="3"/>
      <c r="AEG49" s="3"/>
      <c r="AEH49" s="3"/>
      <c r="AEI49" s="3"/>
      <c r="AEJ49" s="3"/>
      <c r="AEK49" s="3"/>
      <c r="AEL49" s="3"/>
      <c r="AEM49" s="3"/>
      <c r="AEN49" s="3"/>
      <c r="AEO49" s="3"/>
      <c r="AEP49" s="3"/>
      <c r="AEQ49" s="3"/>
      <c r="AER49" s="3"/>
      <c r="AES49" s="3"/>
      <c r="AET49" s="3"/>
      <c r="AEU49" s="3"/>
      <c r="AEV49" s="3"/>
      <c r="AEW49" s="3"/>
      <c r="AEX49" s="3"/>
      <c r="AEY49" s="3"/>
      <c r="AEZ49" s="3"/>
      <c r="AFA49" s="3"/>
      <c r="AFB49" s="3"/>
      <c r="AFC49" s="3"/>
      <c r="AFD49" s="3"/>
      <c r="AFE49" s="3"/>
      <c r="AFF49" s="3"/>
      <c r="AFG49" s="3"/>
      <c r="AFH49" s="3"/>
      <c r="AFI49" s="3"/>
      <c r="AFJ49" s="3"/>
      <c r="AFK49" s="3"/>
      <c r="AFL49" s="3"/>
      <c r="AFM49" s="3"/>
      <c r="AFN49" s="3"/>
      <c r="AFO49" s="3"/>
      <c r="AFP49" s="3"/>
      <c r="AFQ49" s="3"/>
      <c r="AFR49" s="3"/>
      <c r="AFS49" s="3"/>
      <c r="AFT49" s="3"/>
      <c r="AFU49" s="3"/>
      <c r="AFV49" s="3"/>
      <c r="AFW49" s="3"/>
      <c r="AFX49" s="3"/>
      <c r="AFY49" s="3"/>
      <c r="AFZ49" s="3"/>
      <c r="AGA49" s="3"/>
      <c r="AGB49" s="3"/>
      <c r="AGC49" s="3"/>
      <c r="AGD49" s="3"/>
      <c r="AGE49" s="3"/>
      <c r="AGF49" s="3"/>
      <c r="AGG49" s="3"/>
      <c r="AGH49" s="3"/>
      <c r="AGI49" s="3"/>
      <c r="AGJ49" s="3"/>
      <c r="AGK49" s="3"/>
      <c r="AGL49" s="3"/>
      <c r="AGM49" s="3"/>
      <c r="AGN49" s="3"/>
      <c r="AGO49" s="3"/>
      <c r="AGP49" s="3"/>
      <c r="AGQ49" s="3"/>
      <c r="AGR49" s="3"/>
      <c r="AGS49" s="3"/>
      <c r="AGT49" s="3"/>
      <c r="AGU49" s="3"/>
      <c r="AGV49" s="3"/>
      <c r="AGW49" s="3"/>
      <c r="AGX49" s="3"/>
      <c r="AGY49" s="3"/>
      <c r="AGZ49" s="3"/>
      <c r="AHA49" s="3"/>
      <c r="AHB49" s="3"/>
      <c r="AHC49" s="3"/>
      <c r="AHD49" s="3"/>
      <c r="AHE49" s="3"/>
      <c r="AHF49" s="3"/>
      <c r="AHG49" s="3"/>
      <c r="AHH49" s="3"/>
      <c r="AHI49" s="3"/>
      <c r="AHJ49" s="3"/>
      <c r="AHK49" s="3"/>
      <c r="AHL49" s="3"/>
      <c r="AHM49" s="3"/>
      <c r="AHN49" s="3"/>
      <c r="AHO49" s="3"/>
      <c r="AHP49" s="3"/>
      <c r="AHQ49" s="3"/>
      <c r="AHR49" s="3"/>
      <c r="AHS49" s="3"/>
      <c r="AHT49" s="3"/>
      <c r="AHU49" s="3"/>
      <c r="AHV49" s="3"/>
      <c r="AHW49" s="3"/>
      <c r="AHX49" s="3"/>
      <c r="AHY49" s="3"/>
      <c r="AHZ49" s="3"/>
      <c r="AIA49" s="3"/>
      <c r="AIB49" s="3"/>
      <c r="AIC49" s="3"/>
      <c r="AID49" s="3"/>
      <c r="AIE49" s="3"/>
      <c r="AIF49" s="3"/>
      <c r="AIG49" s="3"/>
      <c r="AIH49" s="3"/>
      <c r="AII49" s="3"/>
      <c r="AIJ49" s="3"/>
      <c r="AIK49" s="3"/>
      <c r="AIL49" s="3"/>
      <c r="AIM49" s="3"/>
      <c r="AIN49" s="3"/>
      <c r="AIO49" s="3"/>
      <c r="AIP49" s="3"/>
      <c r="AIQ49" s="3"/>
      <c r="AIR49" s="3"/>
      <c r="AIS49" s="3"/>
      <c r="AIT49" s="3"/>
      <c r="AIU49" s="3"/>
      <c r="AIV49" s="3"/>
      <c r="AIW49" s="3"/>
      <c r="AIX49" s="3"/>
      <c r="AIY49" s="3"/>
      <c r="AIZ49" s="3"/>
      <c r="AJA49" s="3"/>
      <c r="AJB49" s="3"/>
      <c r="AJC49" s="3"/>
      <c r="AJD49" s="3"/>
      <c r="AJE49" s="3"/>
      <c r="AJF49" s="3"/>
      <c r="AJG49" s="3"/>
      <c r="AJH49" s="3"/>
      <c r="AJI49" s="3"/>
      <c r="AJJ49" s="3"/>
      <c r="AJK49" s="3"/>
      <c r="AJL49" s="3"/>
      <c r="AJM49" s="3"/>
      <c r="AJN49" s="3"/>
      <c r="AJO49" s="3"/>
      <c r="AJP49" s="3"/>
      <c r="AJQ49" s="3"/>
      <c r="AJR49" s="3"/>
      <c r="AJS49" s="3"/>
      <c r="AJT49" s="3"/>
      <c r="AJU49" s="3"/>
      <c r="AJV49" s="3"/>
      <c r="AJW49" s="3"/>
      <c r="AJX49" s="3"/>
      <c r="AJY49" s="3"/>
      <c r="AJZ49" s="3"/>
      <c r="AKA49" s="3"/>
      <c r="AKB49" s="3"/>
      <c r="AKC49" s="3"/>
      <c r="AKD49" s="3"/>
      <c r="AKE49" s="3"/>
      <c r="AKF49" s="3"/>
      <c r="AKG49" s="3"/>
      <c r="AKH49" s="3"/>
      <c r="AKI49" s="3"/>
      <c r="AKJ49" s="3"/>
      <c r="AKK49" s="3"/>
      <c r="AKL49" s="3"/>
      <c r="AKM49" s="3"/>
      <c r="AKN49" s="3"/>
      <c r="AKO49" s="3"/>
      <c r="AKP49" s="3"/>
      <c r="AKQ49" s="3"/>
      <c r="AKR49" s="3"/>
      <c r="AKS49" s="3"/>
      <c r="AKT49" s="3"/>
      <c r="AKU49" s="3"/>
      <c r="AKV49" s="3"/>
      <c r="AKW49" s="3"/>
      <c r="AKX49" s="3"/>
      <c r="AKY49" s="3"/>
      <c r="AKZ49" s="3"/>
    </row>
    <row r="50" spans="1:988" ht="15.6">
      <c r="A50" s="256">
        <f>1+A49</f>
        <v>3</v>
      </c>
      <c r="B50" s="76" t="s">
        <v>314</v>
      </c>
      <c r="C50" s="161" t="s">
        <v>315</v>
      </c>
      <c r="D50" s="323">
        <v>5.25</v>
      </c>
      <c r="E50" s="293">
        <f t="shared" si="76"/>
        <v>1898</v>
      </c>
      <c r="F50" s="79">
        <f>+ROUND($E$50*F46/100,0)-1</f>
        <v>35</v>
      </c>
      <c r="G50" s="79">
        <f t="shared" ref="G50:AV50" si="78">+ROUND($E$50*G46/100,0)</f>
        <v>40</v>
      </c>
      <c r="H50" s="79">
        <f t="shared" si="78"/>
        <v>36</v>
      </c>
      <c r="I50" s="79">
        <f t="shared" si="78"/>
        <v>38</v>
      </c>
      <c r="J50" s="79">
        <f t="shared" si="78"/>
        <v>36</v>
      </c>
      <c r="K50" s="79">
        <f t="shared" si="78"/>
        <v>37</v>
      </c>
      <c r="L50" s="79">
        <f t="shared" si="78"/>
        <v>35</v>
      </c>
      <c r="M50" s="79">
        <f t="shared" si="78"/>
        <v>36</v>
      </c>
      <c r="N50" s="79">
        <f t="shared" si="78"/>
        <v>36</v>
      </c>
      <c r="O50" s="79">
        <f t="shared" si="78"/>
        <v>38</v>
      </c>
      <c r="P50" s="79">
        <f t="shared" si="78"/>
        <v>40</v>
      </c>
      <c r="Q50" s="79">
        <f t="shared" si="78"/>
        <v>38</v>
      </c>
      <c r="R50" s="79">
        <f t="shared" si="78"/>
        <v>35</v>
      </c>
      <c r="S50" s="79">
        <f t="shared" si="78"/>
        <v>36</v>
      </c>
      <c r="T50" s="79">
        <f t="shared" si="78"/>
        <v>33</v>
      </c>
      <c r="U50" s="79">
        <f t="shared" si="78"/>
        <v>34</v>
      </c>
      <c r="V50" s="79">
        <f t="shared" si="78"/>
        <v>34</v>
      </c>
      <c r="W50" s="79">
        <f t="shared" si="78"/>
        <v>34</v>
      </c>
      <c r="X50" s="79">
        <f t="shared" si="78"/>
        <v>34</v>
      </c>
      <c r="Y50" s="79">
        <f t="shared" si="78"/>
        <v>31</v>
      </c>
      <c r="Z50" s="79">
        <f t="shared" si="78"/>
        <v>153</v>
      </c>
      <c r="AA50" s="79">
        <f t="shared" si="78"/>
        <v>157</v>
      </c>
      <c r="AB50" s="79">
        <f t="shared" si="78"/>
        <v>131</v>
      </c>
      <c r="AC50" s="79">
        <f t="shared" si="78"/>
        <v>118</v>
      </c>
      <c r="AD50" s="79">
        <f t="shared" si="78"/>
        <v>111</v>
      </c>
      <c r="AE50" s="79">
        <f t="shared" si="78"/>
        <v>103</v>
      </c>
      <c r="AF50" s="79">
        <f t="shared" si="78"/>
        <v>89</v>
      </c>
      <c r="AG50" s="79">
        <f t="shared" si="78"/>
        <v>80</v>
      </c>
      <c r="AH50" s="79">
        <f t="shared" si="78"/>
        <v>68</v>
      </c>
      <c r="AI50" s="79">
        <f t="shared" si="78"/>
        <v>55</v>
      </c>
      <c r="AJ50" s="79">
        <f t="shared" si="78"/>
        <v>40</v>
      </c>
      <c r="AK50" s="79">
        <f t="shared" si="78"/>
        <v>32</v>
      </c>
      <c r="AL50" s="79">
        <f t="shared" si="78"/>
        <v>21</v>
      </c>
      <c r="AM50" s="79">
        <f t="shared" si="78"/>
        <v>24</v>
      </c>
      <c r="AN50" s="79">
        <f t="shared" si="78"/>
        <v>2</v>
      </c>
      <c r="AO50" s="79">
        <f t="shared" si="78"/>
        <v>20</v>
      </c>
      <c r="AP50" s="79">
        <f t="shared" si="78"/>
        <v>20</v>
      </c>
      <c r="AQ50" s="79">
        <f t="shared" si="78"/>
        <v>42</v>
      </c>
      <c r="AR50" s="79">
        <f t="shared" si="78"/>
        <v>951</v>
      </c>
      <c r="AS50" s="79">
        <f t="shared" si="78"/>
        <v>88</v>
      </c>
      <c r="AT50" s="79">
        <f t="shared" si="78"/>
        <v>82</v>
      </c>
      <c r="AU50" s="79">
        <f t="shared" si="78"/>
        <v>390</v>
      </c>
      <c r="AV50" s="79">
        <f t="shared" si="78"/>
        <v>49</v>
      </c>
      <c r="AW50" s="44">
        <f t="shared" si="52"/>
        <v>0</v>
      </c>
      <c r="AX50" s="427">
        <f t="shared" si="25"/>
        <v>1898</v>
      </c>
      <c r="AY50" s="388">
        <f t="shared" si="26"/>
        <v>445</v>
      </c>
      <c r="AZ50" s="427">
        <f t="shared" si="27"/>
        <v>206</v>
      </c>
      <c r="BA50" s="388">
        <f t="shared" si="28"/>
        <v>375</v>
      </c>
      <c r="BB50" s="427">
        <f t="shared" si="29"/>
        <v>632</v>
      </c>
      <c r="BC50" s="427">
        <f t="shared" si="30"/>
        <v>240</v>
      </c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3"/>
      <c r="LB50" s="3"/>
      <c r="LC50" s="3"/>
      <c r="LD50" s="3"/>
      <c r="LE50" s="3"/>
      <c r="LF50" s="3"/>
      <c r="LG50" s="3"/>
      <c r="LH50" s="3"/>
      <c r="LI50" s="3"/>
      <c r="LJ50" s="3"/>
      <c r="LK50" s="3"/>
      <c r="LL50" s="3"/>
      <c r="LM50" s="3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  <c r="MA50" s="3"/>
      <c r="MB50" s="3"/>
      <c r="MC50" s="3"/>
      <c r="MD50" s="3"/>
      <c r="ME50" s="3"/>
      <c r="MF50" s="3"/>
      <c r="MG50" s="3"/>
      <c r="MH50" s="3"/>
      <c r="MI50" s="3"/>
      <c r="MJ50" s="3"/>
      <c r="MK50" s="3"/>
      <c r="ML50" s="3"/>
      <c r="MM50" s="3"/>
      <c r="MN50" s="3"/>
      <c r="MO50" s="3"/>
      <c r="MP50" s="3"/>
      <c r="MQ50" s="3"/>
      <c r="MR50" s="3"/>
      <c r="MS50" s="3"/>
      <c r="MT50" s="3"/>
      <c r="MU50" s="3"/>
      <c r="MV50" s="3"/>
      <c r="MW50" s="3"/>
      <c r="MX50" s="3"/>
      <c r="MY50" s="3"/>
      <c r="MZ50" s="3"/>
      <c r="NA50" s="3"/>
      <c r="NB50" s="3"/>
      <c r="NC50" s="3"/>
      <c r="ND50" s="3"/>
      <c r="NE50" s="3"/>
      <c r="NF50" s="3"/>
      <c r="NG50" s="3"/>
      <c r="NH50" s="3"/>
      <c r="NI50" s="3"/>
      <c r="NJ50" s="3"/>
      <c r="NK50" s="3"/>
      <c r="NL50" s="3"/>
      <c r="NM50" s="3"/>
      <c r="NN50" s="3"/>
      <c r="NO50" s="3"/>
      <c r="NP50" s="3"/>
      <c r="NQ50" s="3"/>
      <c r="NR50" s="3"/>
      <c r="NS50" s="3"/>
      <c r="NT50" s="3"/>
      <c r="NU50" s="3"/>
      <c r="NV50" s="3"/>
      <c r="NW50" s="3"/>
      <c r="NX50" s="3"/>
      <c r="NY50" s="3"/>
      <c r="NZ50" s="3"/>
      <c r="OA50" s="3"/>
      <c r="OB50" s="3"/>
      <c r="OC50" s="3"/>
      <c r="OD50" s="3"/>
      <c r="OE50" s="3"/>
      <c r="OF50" s="3"/>
      <c r="OG50" s="3"/>
      <c r="OH50" s="3"/>
      <c r="OI50" s="3"/>
      <c r="OJ50" s="3"/>
      <c r="OK50" s="3"/>
      <c r="OL50" s="3"/>
      <c r="OM50" s="3"/>
      <c r="ON50" s="3"/>
      <c r="OO50" s="3"/>
      <c r="OP50" s="3"/>
      <c r="OQ50" s="3"/>
      <c r="OR50" s="3"/>
      <c r="OS50" s="3"/>
      <c r="OT50" s="3"/>
      <c r="OU50" s="3"/>
      <c r="OV50" s="3"/>
      <c r="OW50" s="3"/>
      <c r="OX50" s="3"/>
      <c r="OY50" s="3"/>
      <c r="OZ50" s="3"/>
      <c r="PA50" s="3"/>
      <c r="PB50" s="3"/>
      <c r="PC50" s="3"/>
      <c r="PD50" s="3"/>
      <c r="PE50" s="3"/>
      <c r="PF50" s="3"/>
      <c r="PG50" s="3"/>
      <c r="PH50" s="3"/>
      <c r="PI50" s="3"/>
      <c r="PJ50" s="3"/>
      <c r="PK50" s="3"/>
      <c r="PL50" s="3"/>
      <c r="PM50" s="3"/>
      <c r="PN50" s="3"/>
      <c r="PO50" s="3"/>
      <c r="PP50" s="3"/>
      <c r="PQ50" s="3"/>
      <c r="PR50" s="3"/>
      <c r="PS50" s="3"/>
      <c r="PT50" s="3"/>
      <c r="PU50" s="3"/>
      <c r="PV50" s="3"/>
      <c r="PW50" s="3"/>
      <c r="PX50" s="3"/>
      <c r="PY50" s="3"/>
      <c r="PZ50" s="3"/>
      <c r="QA50" s="3"/>
      <c r="QB50" s="3"/>
      <c r="QC50" s="3"/>
      <c r="QD50" s="3"/>
      <c r="QE50" s="3"/>
      <c r="QF50" s="3"/>
      <c r="QG50" s="3"/>
      <c r="QH50" s="3"/>
      <c r="QI50" s="3"/>
      <c r="QJ50" s="3"/>
      <c r="QK50" s="3"/>
      <c r="QL50" s="3"/>
      <c r="QM50" s="3"/>
      <c r="QN50" s="3"/>
      <c r="QO50" s="3"/>
      <c r="QP50" s="3"/>
      <c r="QQ50" s="3"/>
      <c r="QR50" s="3"/>
      <c r="QS50" s="3"/>
      <c r="QT50" s="3"/>
      <c r="QU50" s="3"/>
      <c r="QV50" s="3"/>
      <c r="QW50" s="3"/>
      <c r="QX50" s="3"/>
      <c r="QY50" s="3"/>
      <c r="QZ50" s="3"/>
      <c r="RA50" s="3"/>
      <c r="RB50" s="3"/>
      <c r="RC50" s="3"/>
      <c r="RD50" s="3"/>
      <c r="RE50" s="3"/>
      <c r="RF50" s="3"/>
      <c r="RG50" s="3"/>
      <c r="RH50" s="3"/>
      <c r="RI50" s="3"/>
      <c r="RJ50" s="3"/>
      <c r="RK50" s="3"/>
      <c r="RL50" s="3"/>
      <c r="RM50" s="3"/>
      <c r="RN50" s="3"/>
      <c r="RO50" s="3"/>
      <c r="RP50" s="3"/>
      <c r="RQ50" s="3"/>
      <c r="RR50" s="3"/>
      <c r="RS50" s="3"/>
      <c r="RT50" s="3"/>
      <c r="RU50" s="3"/>
      <c r="RV50" s="3"/>
      <c r="RW50" s="3"/>
      <c r="RX50" s="3"/>
      <c r="RY50" s="3"/>
      <c r="RZ50" s="3"/>
      <c r="SA50" s="3"/>
      <c r="SB50" s="3"/>
      <c r="SC50" s="3"/>
      <c r="SD50" s="3"/>
      <c r="SE50" s="3"/>
      <c r="SF50" s="3"/>
      <c r="SG50" s="3"/>
      <c r="SH50" s="3"/>
      <c r="SI50" s="3"/>
      <c r="SJ50" s="3"/>
      <c r="SK50" s="3"/>
      <c r="SL50" s="3"/>
      <c r="SM50" s="3"/>
      <c r="SN50" s="3"/>
      <c r="SO50" s="3"/>
      <c r="SP50" s="3"/>
      <c r="SQ50" s="3"/>
      <c r="SR50" s="3"/>
      <c r="SS50" s="3"/>
      <c r="ST50" s="3"/>
      <c r="SU50" s="3"/>
      <c r="SV50" s="3"/>
      <c r="SW50" s="3"/>
      <c r="SX50" s="3"/>
      <c r="SY50" s="3"/>
      <c r="SZ50" s="3"/>
      <c r="TA50" s="3"/>
      <c r="TB50" s="3"/>
      <c r="TC50" s="3"/>
      <c r="TD50" s="3"/>
      <c r="TE50" s="3"/>
      <c r="TF50" s="3"/>
      <c r="TG50" s="3"/>
      <c r="TH50" s="3"/>
      <c r="TI50" s="3"/>
      <c r="TJ50" s="3"/>
      <c r="TK50" s="3"/>
      <c r="TL50" s="3"/>
      <c r="TM50" s="3"/>
      <c r="TN50" s="3"/>
      <c r="TO50" s="3"/>
      <c r="TP50" s="3"/>
      <c r="TQ50" s="3"/>
      <c r="TR50" s="3"/>
      <c r="TS50" s="3"/>
      <c r="TT50" s="3"/>
      <c r="TU50" s="3"/>
      <c r="TV50" s="3"/>
      <c r="TW50" s="3"/>
      <c r="TX50" s="3"/>
      <c r="TY50" s="3"/>
      <c r="TZ50" s="3"/>
      <c r="UA50" s="3"/>
      <c r="UB50" s="3"/>
      <c r="UC50" s="3"/>
      <c r="UD50" s="3"/>
      <c r="UE50" s="3"/>
      <c r="UF50" s="3"/>
      <c r="UG50" s="3"/>
      <c r="UH50" s="3"/>
      <c r="UI50" s="3"/>
      <c r="UJ50" s="3"/>
      <c r="UK50" s="3"/>
      <c r="UL50" s="3"/>
      <c r="UM50" s="3"/>
      <c r="UN50" s="3"/>
      <c r="UO50" s="3"/>
      <c r="UP50" s="3"/>
      <c r="UQ50" s="3"/>
      <c r="UR50" s="3"/>
      <c r="US50" s="3"/>
      <c r="UT50" s="3"/>
      <c r="UU50" s="3"/>
      <c r="UV50" s="3"/>
      <c r="UW50" s="3"/>
      <c r="UX50" s="3"/>
      <c r="UY50" s="3"/>
      <c r="UZ50" s="3"/>
      <c r="VA50" s="3"/>
      <c r="VB50" s="3"/>
      <c r="VC50" s="3"/>
      <c r="VD50" s="3"/>
      <c r="VE50" s="3"/>
      <c r="VF50" s="3"/>
      <c r="VG50" s="3"/>
      <c r="VH50" s="3"/>
      <c r="VI50" s="3"/>
      <c r="VJ50" s="3"/>
      <c r="VK50" s="3"/>
      <c r="VL50" s="3"/>
      <c r="VM50" s="3"/>
      <c r="VN50" s="3"/>
      <c r="VO50" s="3"/>
      <c r="VP50" s="3"/>
      <c r="VQ50" s="3"/>
      <c r="VR50" s="3"/>
      <c r="VS50" s="3"/>
      <c r="VT50" s="3"/>
      <c r="VU50" s="3"/>
      <c r="VV50" s="3"/>
      <c r="VW50" s="3"/>
      <c r="VX50" s="3"/>
      <c r="VY50" s="3"/>
      <c r="VZ50" s="3"/>
      <c r="WA50" s="3"/>
      <c r="WB50" s="3"/>
      <c r="WC50" s="3"/>
      <c r="WD50" s="3"/>
      <c r="WE50" s="3"/>
      <c r="WF50" s="3"/>
      <c r="WG50" s="3"/>
      <c r="WH50" s="3"/>
      <c r="WI50" s="3"/>
      <c r="WJ50" s="3"/>
      <c r="WK50" s="3"/>
      <c r="WL50" s="3"/>
      <c r="WM50" s="3"/>
      <c r="WN50" s="3"/>
      <c r="WO50" s="3"/>
      <c r="WP50" s="3"/>
      <c r="WQ50" s="3"/>
      <c r="WR50" s="3"/>
      <c r="WS50" s="3"/>
      <c r="WT50" s="3"/>
      <c r="WU50" s="3"/>
      <c r="WV50" s="3"/>
      <c r="WW50" s="3"/>
      <c r="WX50" s="3"/>
      <c r="WY50" s="3"/>
      <c r="WZ50" s="3"/>
      <c r="XA50" s="3"/>
      <c r="XB50" s="3"/>
      <c r="XC50" s="3"/>
      <c r="XD50" s="3"/>
      <c r="XE50" s="3"/>
      <c r="XF50" s="3"/>
      <c r="XG50" s="3"/>
      <c r="XH50" s="3"/>
      <c r="XI50" s="3"/>
      <c r="XJ50" s="3"/>
      <c r="XK50" s="3"/>
      <c r="XL50" s="3"/>
      <c r="XM50" s="3"/>
      <c r="XN50" s="3"/>
      <c r="XO50" s="3"/>
      <c r="XP50" s="3"/>
      <c r="XQ50" s="3"/>
      <c r="XR50" s="3"/>
      <c r="XS50" s="3"/>
      <c r="XT50" s="3"/>
      <c r="XU50" s="3"/>
      <c r="XV50" s="3"/>
      <c r="XW50" s="3"/>
      <c r="XX50" s="3"/>
      <c r="XY50" s="3"/>
      <c r="XZ50" s="3"/>
      <c r="YA50" s="3"/>
      <c r="YB50" s="3"/>
      <c r="YC50" s="3"/>
      <c r="YD50" s="3"/>
      <c r="YE50" s="3"/>
      <c r="YF50" s="3"/>
      <c r="YG50" s="3"/>
      <c r="YH50" s="3"/>
      <c r="YI50" s="3"/>
      <c r="YJ50" s="3"/>
      <c r="YK50" s="3"/>
      <c r="YL50" s="3"/>
      <c r="YM50" s="3"/>
      <c r="YN50" s="3"/>
      <c r="YO50" s="3"/>
      <c r="YP50" s="3"/>
      <c r="YQ50" s="3"/>
      <c r="YR50" s="3"/>
      <c r="YS50" s="3"/>
      <c r="YT50" s="3"/>
      <c r="YU50" s="3"/>
      <c r="YV50" s="3"/>
      <c r="YW50" s="3"/>
      <c r="YX50" s="3"/>
      <c r="YY50" s="3"/>
      <c r="YZ50" s="3"/>
      <c r="ZA50" s="3"/>
      <c r="ZB50" s="3"/>
      <c r="ZC50" s="3"/>
      <c r="ZD50" s="3"/>
      <c r="ZE50" s="3"/>
      <c r="ZF50" s="3"/>
      <c r="ZG50" s="3"/>
      <c r="ZH50" s="3"/>
      <c r="ZI50" s="3"/>
      <c r="ZJ50" s="3"/>
      <c r="ZK50" s="3"/>
      <c r="ZL50" s="3"/>
      <c r="ZM50" s="3"/>
      <c r="ZN50" s="3"/>
      <c r="ZO50" s="3"/>
      <c r="ZP50" s="3"/>
      <c r="ZQ50" s="3"/>
      <c r="ZR50" s="3"/>
      <c r="ZS50" s="3"/>
      <c r="ZT50" s="3"/>
      <c r="ZU50" s="3"/>
      <c r="ZV50" s="3"/>
      <c r="ZW50" s="3"/>
      <c r="ZX50" s="3"/>
      <c r="ZY50" s="3"/>
      <c r="ZZ50" s="3"/>
      <c r="AAA50" s="3"/>
      <c r="AAB50" s="3"/>
      <c r="AAC50" s="3"/>
      <c r="AAD50" s="3"/>
      <c r="AAE50" s="3"/>
      <c r="AAF50" s="3"/>
      <c r="AAG50" s="3"/>
      <c r="AAH50" s="3"/>
      <c r="AAI50" s="3"/>
      <c r="AAJ50" s="3"/>
      <c r="AAK50" s="3"/>
      <c r="AAL50" s="3"/>
      <c r="AAM50" s="3"/>
      <c r="AAN50" s="3"/>
      <c r="AAO50" s="3"/>
      <c r="AAP50" s="3"/>
      <c r="AAQ50" s="3"/>
      <c r="AAR50" s="3"/>
      <c r="AAS50" s="3"/>
      <c r="AAT50" s="3"/>
      <c r="AAU50" s="3"/>
      <c r="AAV50" s="3"/>
      <c r="AAW50" s="3"/>
      <c r="AAX50" s="3"/>
      <c r="AAY50" s="3"/>
      <c r="AAZ50" s="3"/>
      <c r="ABA50" s="3"/>
      <c r="ABB50" s="3"/>
      <c r="ABC50" s="3"/>
      <c r="ABD50" s="3"/>
      <c r="ABE50" s="3"/>
      <c r="ABF50" s="3"/>
      <c r="ABG50" s="3"/>
      <c r="ABH50" s="3"/>
      <c r="ABI50" s="3"/>
      <c r="ABJ50" s="3"/>
      <c r="ABK50" s="3"/>
      <c r="ABL50" s="3"/>
      <c r="ABM50" s="3"/>
      <c r="ABN50" s="3"/>
      <c r="ABO50" s="3"/>
      <c r="ABP50" s="3"/>
      <c r="ABQ50" s="3"/>
      <c r="ABR50" s="3"/>
      <c r="ABS50" s="3"/>
      <c r="ABT50" s="3"/>
      <c r="ABU50" s="3"/>
      <c r="ABV50" s="3"/>
      <c r="ABW50" s="3"/>
      <c r="ABX50" s="3"/>
      <c r="ABY50" s="3"/>
      <c r="ABZ50" s="3"/>
      <c r="ACA50" s="3"/>
      <c r="ACB50" s="3"/>
      <c r="ACC50" s="3"/>
      <c r="ACD50" s="3"/>
      <c r="ACE50" s="3"/>
      <c r="ACF50" s="3"/>
      <c r="ACG50" s="3"/>
      <c r="ACH50" s="3"/>
      <c r="ACI50" s="3"/>
      <c r="ACJ50" s="3"/>
      <c r="ACK50" s="3"/>
      <c r="ACL50" s="3"/>
      <c r="ACM50" s="3"/>
      <c r="ACN50" s="3"/>
      <c r="ACO50" s="3"/>
      <c r="ACP50" s="3"/>
      <c r="ACQ50" s="3"/>
      <c r="ACR50" s="3"/>
      <c r="ACS50" s="3"/>
      <c r="ACT50" s="3"/>
      <c r="ACU50" s="3"/>
      <c r="ACV50" s="3"/>
      <c r="ACW50" s="3"/>
      <c r="ACX50" s="3"/>
      <c r="ACY50" s="3"/>
      <c r="ACZ50" s="3"/>
      <c r="ADA50" s="3"/>
      <c r="ADB50" s="3"/>
      <c r="ADC50" s="3"/>
      <c r="ADD50" s="3"/>
      <c r="ADE50" s="3"/>
      <c r="ADF50" s="3"/>
      <c r="ADG50" s="3"/>
      <c r="ADH50" s="3"/>
      <c r="ADI50" s="3"/>
      <c r="ADJ50" s="3"/>
      <c r="ADK50" s="3"/>
      <c r="ADL50" s="3"/>
      <c r="ADM50" s="3"/>
      <c r="ADN50" s="3"/>
      <c r="ADO50" s="3"/>
      <c r="ADP50" s="3"/>
      <c r="ADQ50" s="3"/>
      <c r="ADR50" s="3"/>
      <c r="ADS50" s="3"/>
      <c r="ADT50" s="3"/>
      <c r="ADU50" s="3"/>
      <c r="ADV50" s="3"/>
      <c r="ADW50" s="3"/>
      <c r="ADX50" s="3"/>
      <c r="ADY50" s="3"/>
      <c r="ADZ50" s="3"/>
      <c r="AEA50" s="3"/>
      <c r="AEB50" s="3"/>
      <c r="AEC50" s="3"/>
      <c r="AED50" s="3"/>
      <c r="AEE50" s="3"/>
      <c r="AEF50" s="3"/>
      <c r="AEG50" s="3"/>
      <c r="AEH50" s="3"/>
      <c r="AEI50" s="3"/>
      <c r="AEJ50" s="3"/>
      <c r="AEK50" s="3"/>
      <c r="AEL50" s="3"/>
      <c r="AEM50" s="3"/>
      <c r="AEN50" s="3"/>
      <c r="AEO50" s="3"/>
      <c r="AEP50" s="3"/>
      <c r="AEQ50" s="3"/>
      <c r="AER50" s="3"/>
      <c r="AES50" s="3"/>
      <c r="AET50" s="3"/>
      <c r="AEU50" s="3"/>
      <c r="AEV50" s="3"/>
      <c r="AEW50" s="3"/>
      <c r="AEX50" s="3"/>
      <c r="AEY50" s="3"/>
      <c r="AEZ50" s="3"/>
      <c r="AFA50" s="3"/>
      <c r="AFB50" s="3"/>
      <c r="AFC50" s="3"/>
      <c r="AFD50" s="3"/>
      <c r="AFE50" s="3"/>
      <c r="AFF50" s="3"/>
      <c r="AFG50" s="3"/>
      <c r="AFH50" s="3"/>
      <c r="AFI50" s="3"/>
      <c r="AFJ50" s="3"/>
      <c r="AFK50" s="3"/>
      <c r="AFL50" s="3"/>
      <c r="AFM50" s="3"/>
      <c r="AFN50" s="3"/>
      <c r="AFO50" s="3"/>
      <c r="AFP50" s="3"/>
      <c r="AFQ50" s="3"/>
      <c r="AFR50" s="3"/>
      <c r="AFS50" s="3"/>
      <c r="AFT50" s="3"/>
      <c r="AFU50" s="3"/>
      <c r="AFV50" s="3"/>
      <c r="AFW50" s="3"/>
      <c r="AFX50" s="3"/>
      <c r="AFY50" s="3"/>
      <c r="AFZ50" s="3"/>
      <c r="AGA50" s="3"/>
      <c r="AGB50" s="3"/>
      <c r="AGC50" s="3"/>
      <c r="AGD50" s="3"/>
      <c r="AGE50" s="3"/>
      <c r="AGF50" s="3"/>
      <c r="AGG50" s="3"/>
      <c r="AGH50" s="3"/>
      <c r="AGI50" s="3"/>
      <c r="AGJ50" s="3"/>
      <c r="AGK50" s="3"/>
      <c r="AGL50" s="3"/>
      <c r="AGM50" s="3"/>
      <c r="AGN50" s="3"/>
      <c r="AGO50" s="3"/>
      <c r="AGP50" s="3"/>
      <c r="AGQ50" s="3"/>
      <c r="AGR50" s="3"/>
      <c r="AGS50" s="3"/>
      <c r="AGT50" s="3"/>
      <c r="AGU50" s="3"/>
      <c r="AGV50" s="3"/>
      <c r="AGW50" s="3"/>
      <c r="AGX50" s="3"/>
      <c r="AGY50" s="3"/>
      <c r="AGZ50" s="3"/>
      <c r="AHA50" s="3"/>
      <c r="AHB50" s="3"/>
      <c r="AHC50" s="3"/>
      <c r="AHD50" s="3"/>
      <c r="AHE50" s="3"/>
      <c r="AHF50" s="3"/>
      <c r="AHG50" s="3"/>
      <c r="AHH50" s="3"/>
      <c r="AHI50" s="3"/>
      <c r="AHJ50" s="3"/>
      <c r="AHK50" s="3"/>
      <c r="AHL50" s="3"/>
      <c r="AHM50" s="3"/>
      <c r="AHN50" s="3"/>
      <c r="AHO50" s="3"/>
      <c r="AHP50" s="3"/>
      <c r="AHQ50" s="3"/>
      <c r="AHR50" s="3"/>
      <c r="AHS50" s="3"/>
      <c r="AHT50" s="3"/>
      <c r="AHU50" s="3"/>
      <c r="AHV50" s="3"/>
      <c r="AHW50" s="3"/>
      <c r="AHX50" s="3"/>
      <c r="AHY50" s="3"/>
      <c r="AHZ50" s="3"/>
      <c r="AIA50" s="3"/>
      <c r="AIB50" s="3"/>
      <c r="AIC50" s="3"/>
      <c r="AID50" s="3"/>
      <c r="AIE50" s="3"/>
      <c r="AIF50" s="3"/>
      <c r="AIG50" s="3"/>
      <c r="AIH50" s="3"/>
      <c r="AII50" s="3"/>
      <c r="AIJ50" s="3"/>
      <c r="AIK50" s="3"/>
      <c r="AIL50" s="3"/>
      <c r="AIM50" s="3"/>
      <c r="AIN50" s="3"/>
      <c r="AIO50" s="3"/>
      <c r="AIP50" s="3"/>
      <c r="AIQ50" s="3"/>
      <c r="AIR50" s="3"/>
      <c r="AIS50" s="3"/>
      <c r="AIT50" s="3"/>
      <c r="AIU50" s="3"/>
      <c r="AIV50" s="3"/>
      <c r="AIW50" s="3"/>
      <c r="AIX50" s="3"/>
      <c r="AIY50" s="3"/>
      <c r="AIZ50" s="3"/>
      <c r="AJA50" s="3"/>
      <c r="AJB50" s="3"/>
      <c r="AJC50" s="3"/>
      <c r="AJD50" s="3"/>
      <c r="AJE50" s="3"/>
      <c r="AJF50" s="3"/>
      <c r="AJG50" s="3"/>
      <c r="AJH50" s="3"/>
      <c r="AJI50" s="3"/>
      <c r="AJJ50" s="3"/>
      <c r="AJK50" s="3"/>
      <c r="AJL50" s="3"/>
      <c r="AJM50" s="3"/>
      <c r="AJN50" s="3"/>
      <c r="AJO50" s="3"/>
      <c r="AJP50" s="3"/>
      <c r="AJQ50" s="3"/>
      <c r="AJR50" s="3"/>
      <c r="AJS50" s="3"/>
      <c r="AJT50" s="3"/>
      <c r="AJU50" s="3"/>
      <c r="AJV50" s="3"/>
      <c r="AJW50" s="3"/>
      <c r="AJX50" s="3"/>
      <c r="AJY50" s="3"/>
      <c r="AJZ50" s="3"/>
      <c r="AKA50" s="3"/>
      <c r="AKB50" s="3"/>
      <c r="AKC50" s="3"/>
      <c r="AKD50" s="3"/>
      <c r="AKE50" s="3"/>
      <c r="AKF50" s="3"/>
      <c r="AKG50" s="3"/>
      <c r="AKH50" s="3"/>
      <c r="AKI50" s="3"/>
      <c r="AKJ50" s="3"/>
      <c r="AKK50" s="3"/>
      <c r="AKL50" s="3"/>
      <c r="AKM50" s="3"/>
      <c r="AKN50" s="3"/>
      <c r="AKO50" s="3"/>
      <c r="AKP50" s="3"/>
      <c r="AKQ50" s="3"/>
      <c r="AKR50" s="3"/>
      <c r="AKS50" s="3"/>
      <c r="AKT50" s="3"/>
      <c r="AKU50" s="3"/>
      <c r="AKV50" s="3"/>
      <c r="AKW50" s="3"/>
      <c r="AKX50" s="3"/>
      <c r="AKY50" s="3"/>
      <c r="AKZ50" s="3"/>
    </row>
    <row r="51" spans="1:988" ht="15.6">
      <c r="A51" s="256">
        <f>1+A50</f>
        <v>4</v>
      </c>
      <c r="B51" s="76" t="s">
        <v>316</v>
      </c>
      <c r="C51" s="161" t="s">
        <v>317</v>
      </c>
      <c r="D51" s="323">
        <v>3.52</v>
      </c>
      <c r="E51" s="293">
        <f>ROUND($E$47*D51/100,0)</f>
        <v>1273</v>
      </c>
      <c r="F51" s="79">
        <f t="shared" ref="F51" si="79">+ROUND($E$51*F46/100,0)</f>
        <v>24</v>
      </c>
      <c r="G51" s="79">
        <f t="shared" ref="G51:AV51" si="80">+ROUND($E$51*G46/100,0)</f>
        <v>27</v>
      </c>
      <c r="H51" s="79">
        <f t="shared" si="80"/>
        <v>24</v>
      </c>
      <c r="I51" s="79">
        <f t="shared" si="80"/>
        <v>25</v>
      </c>
      <c r="J51" s="79">
        <f t="shared" si="80"/>
        <v>24</v>
      </c>
      <c r="K51" s="79">
        <f t="shared" si="80"/>
        <v>25</v>
      </c>
      <c r="L51" s="79">
        <f t="shared" si="80"/>
        <v>23</v>
      </c>
      <c r="M51" s="79">
        <f t="shared" si="80"/>
        <v>24</v>
      </c>
      <c r="N51" s="79">
        <f t="shared" si="80"/>
        <v>24</v>
      </c>
      <c r="O51" s="79">
        <f t="shared" si="80"/>
        <v>25</v>
      </c>
      <c r="P51" s="79">
        <f t="shared" si="80"/>
        <v>27</v>
      </c>
      <c r="Q51" s="79">
        <f t="shared" si="80"/>
        <v>25</v>
      </c>
      <c r="R51" s="79">
        <f t="shared" si="80"/>
        <v>24</v>
      </c>
      <c r="S51" s="79">
        <f t="shared" si="80"/>
        <v>24</v>
      </c>
      <c r="T51" s="79">
        <f t="shared" si="80"/>
        <v>22</v>
      </c>
      <c r="U51" s="79">
        <f t="shared" si="80"/>
        <v>23</v>
      </c>
      <c r="V51" s="79">
        <f t="shared" si="80"/>
        <v>23</v>
      </c>
      <c r="W51" s="79">
        <f t="shared" si="80"/>
        <v>23</v>
      </c>
      <c r="X51" s="79">
        <f t="shared" si="80"/>
        <v>23</v>
      </c>
      <c r="Y51" s="79">
        <f t="shared" si="80"/>
        <v>21</v>
      </c>
      <c r="Z51" s="79">
        <f t="shared" si="80"/>
        <v>103</v>
      </c>
      <c r="AA51" s="79">
        <f t="shared" si="80"/>
        <v>105</v>
      </c>
      <c r="AB51" s="79">
        <f t="shared" si="80"/>
        <v>88</v>
      </c>
      <c r="AC51" s="79">
        <f t="shared" si="80"/>
        <v>79</v>
      </c>
      <c r="AD51" s="79">
        <f t="shared" si="80"/>
        <v>74</v>
      </c>
      <c r="AE51" s="79">
        <f t="shared" si="80"/>
        <v>69</v>
      </c>
      <c r="AF51" s="79">
        <f t="shared" si="80"/>
        <v>60</v>
      </c>
      <c r="AG51" s="79">
        <f t="shared" si="80"/>
        <v>54</v>
      </c>
      <c r="AH51" s="79">
        <f t="shared" si="80"/>
        <v>46</v>
      </c>
      <c r="AI51" s="79">
        <f t="shared" si="80"/>
        <v>37</v>
      </c>
      <c r="AJ51" s="79">
        <f t="shared" si="80"/>
        <v>27</v>
      </c>
      <c r="AK51" s="79">
        <f t="shared" si="80"/>
        <v>21</v>
      </c>
      <c r="AL51" s="79">
        <f t="shared" si="80"/>
        <v>14</v>
      </c>
      <c r="AM51" s="79">
        <f t="shared" si="80"/>
        <v>16</v>
      </c>
      <c r="AN51" s="79">
        <f t="shared" si="80"/>
        <v>1</v>
      </c>
      <c r="AO51" s="79">
        <f t="shared" si="80"/>
        <v>13</v>
      </c>
      <c r="AP51" s="79">
        <f t="shared" si="80"/>
        <v>13</v>
      </c>
      <c r="AQ51" s="79">
        <f t="shared" si="80"/>
        <v>28</v>
      </c>
      <c r="AR51" s="79">
        <f t="shared" si="80"/>
        <v>638</v>
      </c>
      <c r="AS51" s="79">
        <f t="shared" si="80"/>
        <v>59</v>
      </c>
      <c r="AT51" s="79">
        <f t="shared" si="80"/>
        <v>55</v>
      </c>
      <c r="AU51" s="79">
        <f t="shared" si="80"/>
        <v>261</v>
      </c>
      <c r="AV51" s="79">
        <f t="shared" si="80"/>
        <v>33</v>
      </c>
      <c r="AW51" s="44">
        <f t="shared" si="52"/>
        <v>0</v>
      </c>
      <c r="AX51" s="427">
        <f t="shared" si="25"/>
        <v>1273</v>
      </c>
      <c r="AY51" s="388">
        <f t="shared" si="26"/>
        <v>297</v>
      </c>
      <c r="AZ51" s="427">
        <f t="shared" si="27"/>
        <v>139</v>
      </c>
      <c r="BA51" s="388">
        <f t="shared" si="28"/>
        <v>252</v>
      </c>
      <c r="BB51" s="427">
        <f t="shared" si="29"/>
        <v>424</v>
      </c>
      <c r="BC51" s="427">
        <f t="shared" si="30"/>
        <v>161</v>
      </c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/>
      <c r="KA51" s="3"/>
      <c r="KB51" s="3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3"/>
      <c r="KO51" s="3"/>
      <c r="KP51" s="3"/>
      <c r="KQ51" s="3"/>
      <c r="KR51" s="3"/>
      <c r="KS51" s="3"/>
      <c r="KT51" s="3"/>
      <c r="KU51" s="3"/>
      <c r="KV51" s="3"/>
      <c r="KW51" s="3"/>
      <c r="KX51" s="3"/>
      <c r="KY51" s="3"/>
      <c r="KZ51" s="3"/>
      <c r="LA51" s="3"/>
      <c r="LB51" s="3"/>
      <c r="LC51" s="3"/>
      <c r="LD51" s="3"/>
      <c r="LE51" s="3"/>
      <c r="LF51" s="3"/>
      <c r="LG51" s="3"/>
      <c r="LH51" s="3"/>
      <c r="LI51" s="3"/>
      <c r="LJ51" s="3"/>
      <c r="LK51" s="3"/>
      <c r="LL51" s="3"/>
      <c r="LM51" s="3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  <c r="MA51" s="3"/>
      <c r="MB51" s="3"/>
      <c r="MC51" s="3"/>
      <c r="MD51" s="3"/>
      <c r="ME51" s="3"/>
      <c r="MF51" s="3"/>
      <c r="MG51" s="3"/>
      <c r="MH51" s="3"/>
      <c r="MI51" s="3"/>
      <c r="MJ51" s="3"/>
      <c r="MK51" s="3"/>
      <c r="ML51" s="3"/>
      <c r="MM51" s="3"/>
      <c r="MN51" s="3"/>
      <c r="MO51" s="3"/>
      <c r="MP51" s="3"/>
      <c r="MQ51" s="3"/>
      <c r="MR51" s="3"/>
      <c r="MS51" s="3"/>
      <c r="MT51" s="3"/>
      <c r="MU51" s="3"/>
      <c r="MV51" s="3"/>
      <c r="MW51" s="3"/>
      <c r="MX51" s="3"/>
      <c r="MY51" s="3"/>
      <c r="MZ51" s="3"/>
      <c r="NA51" s="3"/>
      <c r="NB51" s="3"/>
      <c r="NC51" s="3"/>
      <c r="ND51" s="3"/>
      <c r="NE51" s="3"/>
      <c r="NF51" s="3"/>
      <c r="NG51" s="3"/>
      <c r="NH51" s="3"/>
      <c r="NI51" s="3"/>
      <c r="NJ51" s="3"/>
      <c r="NK51" s="3"/>
      <c r="NL51" s="3"/>
      <c r="NM51" s="3"/>
      <c r="NN51" s="3"/>
      <c r="NO51" s="3"/>
      <c r="NP51" s="3"/>
      <c r="NQ51" s="3"/>
      <c r="NR51" s="3"/>
      <c r="NS51" s="3"/>
      <c r="NT51" s="3"/>
      <c r="NU51" s="3"/>
      <c r="NV51" s="3"/>
      <c r="NW51" s="3"/>
      <c r="NX51" s="3"/>
      <c r="NY51" s="3"/>
      <c r="NZ51" s="3"/>
      <c r="OA51" s="3"/>
      <c r="OB51" s="3"/>
      <c r="OC51" s="3"/>
      <c r="OD51" s="3"/>
      <c r="OE51" s="3"/>
      <c r="OF51" s="3"/>
      <c r="OG51" s="3"/>
      <c r="OH51" s="3"/>
      <c r="OI51" s="3"/>
      <c r="OJ51" s="3"/>
      <c r="OK51" s="3"/>
      <c r="OL51" s="3"/>
      <c r="OM51" s="3"/>
      <c r="ON51" s="3"/>
      <c r="OO51" s="3"/>
      <c r="OP51" s="3"/>
      <c r="OQ51" s="3"/>
      <c r="OR51" s="3"/>
      <c r="OS51" s="3"/>
      <c r="OT51" s="3"/>
      <c r="OU51" s="3"/>
      <c r="OV51" s="3"/>
      <c r="OW51" s="3"/>
      <c r="OX51" s="3"/>
      <c r="OY51" s="3"/>
      <c r="OZ51" s="3"/>
      <c r="PA51" s="3"/>
      <c r="PB51" s="3"/>
      <c r="PC51" s="3"/>
      <c r="PD51" s="3"/>
      <c r="PE51" s="3"/>
      <c r="PF51" s="3"/>
      <c r="PG51" s="3"/>
      <c r="PH51" s="3"/>
      <c r="PI51" s="3"/>
      <c r="PJ51" s="3"/>
      <c r="PK51" s="3"/>
      <c r="PL51" s="3"/>
      <c r="PM51" s="3"/>
      <c r="PN51" s="3"/>
      <c r="PO51" s="3"/>
      <c r="PP51" s="3"/>
      <c r="PQ51" s="3"/>
      <c r="PR51" s="3"/>
      <c r="PS51" s="3"/>
      <c r="PT51" s="3"/>
      <c r="PU51" s="3"/>
      <c r="PV51" s="3"/>
      <c r="PW51" s="3"/>
      <c r="PX51" s="3"/>
      <c r="PY51" s="3"/>
      <c r="PZ51" s="3"/>
      <c r="QA51" s="3"/>
      <c r="QB51" s="3"/>
      <c r="QC51" s="3"/>
      <c r="QD51" s="3"/>
      <c r="QE51" s="3"/>
      <c r="QF51" s="3"/>
      <c r="QG51" s="3"/>
      <c r="QH51" s="3"/>
      <c r="QI51" s="3"/>
      <c r="QJ51" s="3"/>
      <c r="QK51" s="3"/>
      <c r="QL51" s="3"/>
      <c r="QM51" s="3"/>
      <c r="QN51" s="3"/>
      <c r="QO51" s="3"/>
      <c r="QP51" s="3"/>
      <c r="QQ51" s="3"/>
      <c r="QR51" s="3"/>
      <c r="QS51" s="3"/>
      <c r="QT51" s="3"/>
      <c r="QU51" s="3"/>
      <c r="QV51" s="3"/>
      <c r="QW51" s="3"/>
      <c r="QX51" s="3"/>
      <c r="QY51" s="3"/>
      <c r="QZ51" s="3"/>
      <c r="RA51" s="3"/>
      <c r="RB51" s="3"/>
      <c r="RC51" s="3"/>
      <c r="RD51" s="3"/>
      <c r="RE51" s="3"/>
      <c r="RF51" s="3"/>
      <c r="RG51" s="3"/>
      <c r="RH51" s="3"/>
      <c r="RI51" s="3"/>
      <c r="RJ51" s="3"/>
      <c r="RK51" s="3"/>
      <c r="RL51" s="3"/>
      <c r="RM51" s="3"/>
      <c r="RN51" s="3"/>
      <c r="RO51" s="3"/>
      <c r="RP51" s="3"/>
      <c r="RQ51" s="3"/>
      <c r="RR51" s="3"/>
      <c r="RS51" s="3"/>
      <c r="RT51" s="3"/>
      <c r="RU51" s="3"/>
      <c r="RV51" s="3"/>
      <c r="RW51" s="3"/>
      <c r="RX51" s="3"/>
      <c r="RY51" s="3"/>
      <c r="RZ51" s="3"/>
      <c r="SA51" s="3"/>
      <c r="SB51" s="3"/>
      <c r="SC51" s="3"/>
      <c r="SD51" s="3"/>
      <c r="SE51" s="3"/>
      <c r="SF51" s="3"/>
      <c r="SG51" s="3"/>
      <c r="SH51" s="3"/>
      <c r="SI51" s="3"/>
      <c r="SJ51" s="3"/>
      <c r="SK51" s="3"/>
      <c r="SL51" s="3"/>
      <c r="SM51" s="3"/>
      <c r="SN51" s="3"/>
      <c r="SO51" s="3"/>
      <c r="SP51" s="3"/>
      <c r="SQ51" s="3"/>
      <c r="SR51" s="3"/>
      <c r="SS51" s="3"/>
      <c r="ST51" s="3"/>
      <c r="SU51" s="3"/>
      <c r="SV51" s="3"/>
      <c r="SW51" s="3"/>
      <c r="SX51" s="3"/>
      <c r="SY51" s="3"/>
      <c r="SZ51" s="3"/>
      <c r="TA51" s="3"/>
      <c r="TB51" s="3"/>
      <c r="TC51" s="3"/>
      <c r="TD51" s="3"/>
      <c r="TE51" s="3"/>
      <c r="TF51" s="3"/>
      <c r="TG51" s="3"/>
      <c r="TH51" s="3"/>
      <c r="TI51" s="3"/>
      <c r="TJ51" s="3"/>
      <c r="TK51" s="3"/>
      <c r="TL51" s="3"/>
      <c r="TM51" s="3"/>
      <c r="TN51" s="3"/>
      <c r="TO51" s="3"/>
      <c r="TP51" s="3"/>
      <c r="TQ51" s="3"/>
      <c r="TR51" s="3"/>
      <c r="TS51" s="3"/>
      <c r="TT51" s="3"/>
      <c r="TU51" s="3"/>
      <c r="TV51" s="3"/>
      <c r="TW51" s="3"/>
      <c r="TX51" s="3"/>
      <c r="TY51" s="3"/>
      <c r="TZ51" s="3"/>
      <c r="UA51" s="3"/>
      <c r="UB51" s="3"/>
      <c r="UC51" s="3"/>
      <c r="UD51" s="3"/>
      <c r="UE51" s="3"/>
      <c r="UF51" s="3"/>
      <c r="UG51" s="3"/>
      <c r="UH51" s="3"/>
      <c r="UI51" s="3"/>
      <c r="UJ51" s="3"/>
      <c r="UK51" s="3"/>
      <c r="UL51" s="3"/>
      <c r="UM51" s="3"/>
      <c r="UN51" s="3"/>
      <c r="UO51" s="3"/>
      <c r="UP51" s="3"/>
      <c r="UQ51" s="3"/>
      <c r="UR51" s="3"/>
      <c r="US51" s="3"/>
      <c r="UT51" s="3"/>
      <c r="UU51" s="3"/>
      <c r="UV51" s="3"/>
      <c r="UW51" s="3"/>
      <c r="UX51" s="3"/>
      <c r="UY51" s="3"/>
      <c r="UZ51" s="3"/>
      <c r="VA51" s="3"/>
      <c r="VB51" s="3"/>
      <c r="VC51" s="3"/>
      <c r="VD51" s="3"/>
      <c r="VE51" s="3"/>
      <c r="VF51" s="3"/>
      <c r="VG51" s="3"/>
      <c r="VH51" s="3"/>
      <c r="VI51" s="3"/>
      <c r="VJ51" s="3"/>
      <c r="VK51" s="3"/>
      <c r="VL51" s="3"/>
      <c r="VM51" s="3"/>
      <c r="VN51" s="3"/>
      <c r="VO51" s="3"/>
      <c r="VP51" s="3"/>
      <c r="VQ51" s="3"/>
      <c r="VR51" s="3"/>
      <c r="VS51" s="3"/>
      <c r="VT51" s="3"/>
      <c r="VU51" s="3"/>
      <c r="VV51" s="3"/>
      <c r="VW51" s="3"/>
      <c r="VX51" s="3"/>
      <c r="VY51" s="3"/>
      <c r="VZ51" s="3"/>
      <c r="WA51" s="3"/>
      <c r="WB51" s="3"/>
      <c r="WC51" s="3"/>
      <c r="WD51" s="3"/>
      <c r="WE51" s="3"/>
      <c r="WF51" s="3"/>
      <c r="WG51" s="3"/>
      <c r="WH51" s="3"/>
      <c r="WI51" s="3"/>
      <c r="WJ51" s="3"/>
      <c r="WK51" s="3"/>
      <c r="WL51" s="3"/>
      <c r="WM51" s="3"/>
      <c r="WN51" s="3"/>
      <c r="WO51" s="3"/>
      <c r="WP51" s="3"/>
      <c r="WQ51" s="3"/>
      <c r="WR51" s="3"/>
      <c r="WS51" s="3"/>
      <c r="WT51" s="3"/>
      <c r="WU51" s="3"/>
      <c r="WV51" s="3"/>
      <c r="WW51" s="3"/>
      <c r="WX51" s="3"/>
      <c r="WY51" s="3"/>
      <c r="WZ51" s="3"/>
      <c r="XA51" s="3"/>
      <c r="XB51" s="3"/>
      <c r="XC51" s="3"/>
      <c r="XD51" s="3"/>
      <c r="XE51" s="3"/>
      <c r="XF51" s="3"/>
      <c r="XG51" s="3"/>
      <c r="XH51" s="3"/>
      <c r="XI51" s="3"/>
      <c r="XJ51" s="3"/>
      <c r="XK51" s="3"/>
      <c r="XL51" s="3"/>
      <c r="XM51" s="3"/>
      <c r="XN51" s="3"/>
      <c r="XO51" s="3"/>
      <c r="XP51" s="3"/>
      <c r="XQ51" s="3"/>
      <c r="XR51" s="3"/>
      <c r="XS51" s="3"/>
      <c r="XT51" s="3"/>
      <c r="XU51" s="3"/>
      <c r="XV51" s="3"/>
      <c r="XW51" s="3"/>
      <c r="XX51" s="3"/>
      <c r="XY51" s="3"/>
      <c r="XZ51" s="3"/>
      <c r="YA51" s="3"/>
      <c r="YB51" s="3"/>
      <c r="YC51" s="3"/>
      <c r="YD51" s="3"/>
      <c r="YE51" s="3"/>
      <c r="YF51" s="3"/>
      <c r="YG51" s="3"/>
      <c r="YH51" s="3"/>
      <c r="YI51" s="3"/>
      <c r="YJ51" s="3"/>
      <c r="YK51" s="3"/>
      <c r="YL51" s="3"/>
      <c r="YM51" s="3"/>
      <c r="YN51" s="3"/>
      <c r="YO51" s="3"/>
      <c r="YP51" s="3"/>
      <c r="YQ51" s="3"/>
      <c r="YR51" s="3"/>
      <c r="YS51" s="3"/>
      <c r="YT51" s="3"/>
      <c r="YU51" s="3"/>
      <c r="YV51" s="3"/>
      <c r="YW51" s="3"/>
      <c r="YX51" s="3"/>
      <c r="YY51" s="3"/>
      <c r="YZ51" s="3"/>
      <c r="ZA51" s="3"/>
      <c r="ZB51" s="3"/>
      <c r="ZC51" s="3"/>
      <c r="ZD51" s="3"/>
      <c r="ZE51" s="3"/>
      <c r="ZF51" s="3"/>
      <c r="ZG51" s="3"/>
      <c r="ZH51" s="3"/>
      <c r="ZI51" s="3"/>
      <c r="ZJ51" s="3"/>
      <c r="ZK51" s="3"/>
      <c r="ZL51" s="3"/>
      <c r="ZM51" s="3"/>
      <c r="ZN51" s="3"/>
      <c r="ZO51" s="3"/>
      <c r="ZP51" s="3"/>
      <c r="ZQ51" s="3"/>
      <c r="ZR51" s="3"/>
      <c r="ZS51" s="3"/>
      <c r="ZT51" s="3"/>
      <c r="ZU51" s="3"/>
      <c r="ZV51" s="3"/>
      <c r="ZW51" s="3"/>
      <c r="ZX51" s="3"/>
      <c r="ZY51" s="3"/>
      <c r="ZZ51" s="3"/>
      <c r="AAA51" s="3"/>
      <c r="AAB51" s="3"/>
      <c r="AAC51" s="3"/>
      <c r="AAD51" s="3"/>
      <c r="AAE51" s="3"/>
      <c r="AAF51" s="3"/>
      <c r="AAG51" s="3"/>
      <c r="AAH51" s="3"/>
      <c r="AAI51" s="3"/>
      <c r="AAJ51" s="3"/>
      <c r="AAK51" s="3"/>
      <c r="AAL51" s="3"/>
      <c r="AAM51" s="3"/>
      <c r="AAN51" s="3"/>
      <c r="AAO51" s="3"/>
      <c r="AAP51" s="3"/>
      <c r="AAQ51" s="3"/>
      <c r="AAR51" s="3"/>
      <c r="AAS51" s="3"/>
      <c r="AAT51" s="3"/>
      <c r="AAU51" s="3"/>
      <c r="AAV51" s="3"/>
      <c r="AAW51" s="3"/>
      <c r="AAX51" s="3"/>
      <c r="AAY51" s="3"/>
      <c r="AAZ51" s="3"/>
      <c r="ABA51" s="3"/>
      <c r="ABB51" s="3"/>
      <c r="ABC51" s="3"/>
      <c r="ABD51" s="3"/>
      <c r="ABE51" s="3"/>
      <c r="ABF51" s="3"/>
      <c r="ABG51" s="3"/>
      <c r="ABH51" s="3"/>
      <c r="ABI51" s="3"/>
      <c r="ABJ51" s="3"/>
      <c r="ABK51" s="3"/>
      <c r="ABL51" s="3"/>
      <c r="ABM51" s="3"/>
      <c r="ABN51" s="3"/>
      <c r="ABO51" s="3"/>
      <c r="ABP51" s="3"/>
      <c r="ABQ51" s="3"/>
      <c r="ABR51" s="3"/>
      <c r="ABS51" s="3"/>
      <c r="ABT51" s="3"/>
      <c r="ABU51" s="3"/>
      <c r="ABV51" s="3"/>
      <c r="ABW51" s="3"/>
      <c r="ABX51" s="3"/>
      <c r="ABY51" s="3"/>
      <c r="ABZ51" s="3"/>
      <c r="ACA51" s="3"/>
      <c r="ACB51" s="3"/>
      <c r="ACC51" s="3"/>
      <c r="ACD51" s="3"/>
      <c r="ACE51" s="3"/>
      <c r="ACF51" s="3"/>
      <c r="ACG51" s="3"/>
      <c r="ACH51" s="3"/>
      <c r="ACI51" s="3"/>
      <c r="ACJ51" s="3"/>
      <c r="ACK51" s="3"/>
      <c r="ACL51" s="3"/>
      <c r="ACM51" s="3"/>
      <c r="ACN51" s="3"/>
      <c r="ACO51" s="3"/>
      <c r="ACP51" s="3"/>
      <c r="ACQ51" s="3"/>
      <c r="ACR51" s="3"/>
      <c r="ACS51" s="3"/>
      <c r="ACT51" s="3"/>
      <c r="ACU51" s="3"/>
      <c r="ACV51" s="3"/>
      <c r="ACW51" s="3"/>
      <c r="ACX51" s="3"/>
      <c r="ACY51" s="3"/>
      <c r="ACZ51" s="3"/>
      <c r="ADA51" s="3"/>
      <c r="ADB51" s="3"/>
      <c r="ADC51" s="3"/>
      <c r="ADD51" s="3"/>
      <c r="ADE51" s="3"/>
      <c r="ADF51" s="3"/>
      <c r="ADG51" s="3"/>
      <c r="ADH51" s="3"/>
      <c r="ADI51" s="3"/>
      <c r="ADJ51" s="3"/>
      <c r="ADK51" s="3"/>
      <c r="ADL51" s="3"/>
      <c r="ADM51" s="3"/>
      <c r="ADN51" s="3"/>
      <c r="ADO51" s="3"/>
      <c r="ADP51" s="3"/>
      <c r="ADQ51" s="3"/>
      <c r="ADR51" s="3"/>
      <c r="ADS51" s="3"/>
      <c r="ADT51" s="3"/>
      <c r="ADU51" s="3"/>
      <c r="ADV51" s="3"/>
      <c r="ADW51" s="3"/>
      <c r="ADX51" s="3"/>
      <c r="ADY51" s="3"/>
      <c r="ADZ51" s="3"/>
      <c r="AEA51" s="3"/>
      <c r="AEB51" s="3"/>
      <c r="AEC51" s="3"/>
      <c r="AED51" s="3"/>
      <c r="AEE51" s="3"/>
      <c r="AEF51" s="3"/>
      <c r="AEG51" s="3"/>
      <c r="AEH51" s="3"/>
      <c r="AEI51" s="3"/>
      <c r="AEJ51" s="3"/>
      <c r="AEK51" s="3"/>
      <c r="AEL51" s="3"/>
      <c r="AEM51" s="3"/>
      <c r="AEN51" s="3"/>
      <c r="AEO51" s="3"/>
      <c r="AEP51" s="3"/>
      <c r="AEQ51" s="3"/>
      <c r="AER51" s="3"/>
      <c r="AES51" s="3"/>
      <c r="AET51" s="3"/>
      <c r="AEU51" s="3"/>
      <c r="AEV51" s="3"/>
      <c r="AEW51" s="3"/>
      <c r="AEX51" s="3"/>
      <c r="AEY51" s="3"/>
      <c r="AEZ51" s="3"/>
      <c r="AFA51" s="3"/>
      <c r="AFB51" s="3"/>
      <c r="AFC51" s="3"/>
      <c r="AFD51" s="3"/>
      <c r="AFE51" s="3"/>
      <c r="AFF51" s="3"/>
      <c r="AFG51" s="3"/>
      <c r="AFH51" s="3"/>
      <c r="AFI51" s="3"/>
      <c r="AFJ51" s="3"/>
      <c r="AFK51" s="3"/>
      <c r="AFL51" s="3"/>
      <c r="AFM51" s="3"/>
      <c r="AFN51" s="3"/>
      <c r="AFO51" s="3"/>
      <c r="AFP51" s="3"/>
      <c r="AFQ51" s="3"/>
      <c r="AFR51" s="3"/>
      <c r="AFS51" s="3"/>
      <c r="AFT51" s="3"/>
      <c r="AFU51" s="3"/>
      <c r="AFV51" s="3"/>
      <c r="AFW51" s="3"/>
      <c r="AFX51" s="3"/>
      <c r="AFY51" s="3"/>
      <c r="AFZ51" s="3"/>
      <c r="AGA51" s="3"/>
      <c r="AGB51" s="3"/>
      <c r="AGC51" s="3"/>
      <c r="AGD51" s="3"/>
      <c r="AGE51" s="3"/>
      <c r="AGF51" s="3"/>
      <c r="AGG51" s="3"/>
      <c r="AGH51" s="3"/>
      <c r="AGI51" s="3"/>
      <c r="AGJ51" s="3"/>
      <c r="AGK51" s="3"/>
      <c r="AGL51" s="3"/>
      <c r="AGM51" s="3"/>
      <c r="AGN51" s="3"/>
      <c r="AGO51" s="3"/>
      <c r="AGP51" s="3"/>
      <c r="AGQ51" s="3"/>
      <c r="AGR51" s="3"/>
      <c r="AGS51" s="3"/>
      <c r="AGT51" s="3"/>
      <c r="AGU51" s="3"/>
      <c r="AGV51" s="3"/>
      <c r="AGW51" s="3"/>
      <c r="AGX51" s="3"/>
      <c r="AGY51" s="3"/>
      <c r="AGZ51" s="3"/>
      <c r="AHA51" s="3"/>
      <c r="AHB51" s="3"/>
      <c r="AHC51" s="3"/>
      <c r="AHD51" s="3"/>
      <c r="AHE51" s="3"/>
      <c r="AHF51" s="3"/>
      <c r="AHG51" s="3"/>
      <c r="AHH51" s="3"/>
      <c r="AHI51" s="3"/>
      <c r="AHJ51" s="3"/>
      <c r="AHK51" s="3"/>
      <c r="AHL51" s="3"/>
      <c r="AHM51" s="3"/>
      <c r="AHN51" s="3"/>
      <c r="AHO51" s="3"/>
      <c r="AHP51" s="3"/>
      <c r="AHQ51" s="3"/>
      <c r="AHR51" s="3"/>
      <c r="AHS51" s="3"/>
      <c r="AHT51" s="3"/>
      <c r="AHU51" s="3"/>
      <c r="AHV51" s="3"/>
      <c r="AHW51" s="3"/>
      <c r="AHX51" s="3"/>
      <c r="AHY51" s="3"/>
      <c r="AHZ51" s="3"/>
      <c r="AIA51" s="3"/>
      <c r="AIB51" s="3"/>
      <c r="AIC51" s="3"/>
      <c r="AID51" s="3"/>
      <c r="AIE51" s="3"/>
      <c r="AIF51" s="3"/>
      <c r="AIG51" s="3"/>
      <c r="AIH51" s="3"/>
      <c r="AII51" s="3"/>
      <c r="AIJ51" s="3"/>
      <c r="AIK51" s="3"/>
      <c r="AIL51" s="3"/>
      <c r="AIM51" s="3"/>
      <c r="AIN51" s="3"/>
      <c r="AIO51" s="3"/>
      <c r="AIP51" s="3"/>
      <c r="AIQ51" s="3"/>
      <c r="AIR51" s="3"/>
      <c r="AIS51" s="3"/>
      <c r="AIT51" s="3"/>
      <c r="AIU51" s="3"/>
      <c r="AIV51" s="3"/>
      <c r="AIW51" s="3"/>
      <c r="AIX51" s="3"/>
      <c r="AIY51" s="3"/>
      <c r="AIZ51" s="3"/>
      <c r="AJA51" s="3"/>
      <c r="AJB51" s="3"/>
      <c r="AJC51" s="3"/>
      <c r="AJD51" s="3"/>
      <c r="AJE51" s="3"/>
      <c r="AJF51" s="3"/>
      <c r="AJG51" s="3"/>
      <c r="AJH51" s="3"/>
      <c r="AJI51" s="3"/>
      <c r="AJJ51" s="3"/>
      <c r="AJK51" s="3"/>
      <c r="AJL51" s="3"/>
      <c r="AJM51" s="3"/>
      <c r="AJN51" s="3"/>
      <c r="AJO51" s="3"/>
      <c r="AJP51" s="3"/>
      <c r="AJQ51" s="3"/>
      <c r="AJR51" s="3"/>
      <c r="AJS51" s="3"/>
      <c r="AJT51" s="3"/>
      <c r="AJU51" s="3"/>
      <c r="AJV51" s="3"/>
      <c r="AJW51" s="3"/>
      <c r="AJX51" s="3"/>
      <c r="AJY51" s="3"/>
      <c r="AJZ51" s="3"/>
      <c r="AKA51" s="3"/>
      <c r="AKB51" s="3"/>
      <c r="AKC51" s="3"/>
      <c r="AKD51" s="3"/>
      <c r="AKE51" s="3"/>
      <c r="AKF51" s="3"/>
      <c r="AKG51" s="3"/>
      <c r="AKH51" s="3"/>
      <c r="AKI51" s="3"/>
      <c r="AKJ51" s="3"/>
      <c r="AKK51" s="3"/>
      <c r="AKL51" s="3"/>
      <c r="AKM51" s="3"/>
      <c r="AKN51" s="3"/>
      <c r="AKO51" s="3"/>
      <c r="AKP51" s="3"/>
      <c r="AKQ51" s="3"/>
      <c r="AKR51" s="3"/>
      <c r="AKS51" s="3"/>
      <c r="AKT51" s="3"/>
      <c r="AKU51" s="3"/>
      <c r="AKV51" s="3"/>
      <c r="AKW51" s="3"/>
      <c r="AKX51" s="3"/>
      <c r="AKY51" s="3"/>
      <c r="AKZ51" s="3"/>
    </row>
    <row r="52" spans="1:988" ht="15.6">
      <c r="A52" s="256">
        <f>1+A51</f>
        <v>5</v>
      </c>
      <c r="B52" s="76" t="s">
        <v>318</v>
      </c>
      <c r="C52" s="161" t="s">
        <v>319</v>
      </c>
      <c r="D52" s="323">
        <v>3.91</v>
      </c>
      <c r="E52" s="293">
        <f t="shared" si="76"/>
        <v>1414</v>
      </c>
      <c r="F52" s="212">
        <f t="shared" ref="F52" si="81">+ROUND($E$52*F46/100,0)</f>
        <v>27</v>
      </c>
      <c r="G52" s="212">
        <f t="shared" ref="G52:AV52" si="82">+ROUND($E$52*G46/100,0)</f>
        <v>30</v>
      </c>
      <c r="H52" s="212">
        <f t="shared" si="82"/>
        <v>27</v>
      </c>
      <c r="I52" s="212">
        <f t="shared" si="82"/>
        <v>28</v>
      </c>
      <c r="J52" s="212">
        <f t="shared" si="82"/>
        <v>27</v>
      </c>
      <c r="K52" s="212">
        <f t="shared" si="82"/>
        <v>28</v>
      </c>
      <c r="L52" s="212">
        <f t="shared" si="82"/>
        <v>26</v>
      </c>
      <c r="M52" s="212">
        <f t="shared" si="82"/>
        <v>27</v>
      </c>
      <c r="N52" s="212">
        <f t="shared" si="82"/>
        <v>27</v>
      </c>
      <c r="O52" s="212">
        <f t="shared" si="82"/>
        <v>28</v>
      </c>
      <c r="P52" s="212">
        <f t="shared" si="82"/>
        <v>30</v>
      </c>
      <c r="Q52" s="212">
        <f t="shared" si="82"/>
        <v>28</v>
      </c>
      <c r="R52" s="212">
        <f t="shared" si="82"/>
        <v>26</v>
      </c>
      <c r="S52" s="212">
        <f t="shared" si="82"/>
        <v>27</v>
      </c>
      <c r="T52" s="212">
        <f t="shared" si="82"/>
        <v>24</v>
      </c>
      <c r="U52" s="212">
        <f t="shared" si="82"/>
        <v>25</v>
      </c>
      <c r="V52" s="212">
        <f t="shared" si="82"/>
        <v>25</v>
      </c>
      <c r="W52" s="212">
        <f t="shared" si="82"/>
        <v>25</v>
      </c>
      <c r="X52" s="212">
        <f t="shared" si="82"/>
        <v>25</v>
      </c>
      <c r="Y52" s="212">
        <f t="shared" si="82"/>
        <v>23</v>
      </c>
      <c r="Z52" s="212">
        <f t="shared" si="82"/>
        <v>114</v>
      </c>
      <c r="AA52" s="212">
        <f t="shared" si="82"/>
        <v>117</v>
      </c>
      <c r="AB52" s="212">
        <f t="shared" si="82"/>
        <v>98</v>
      </c>
      <c r="AC52" s="212">
        <f>+ROUND($E$52*AC46/100,0)+1</f>
        <v>89</v>
      </c>
      <c r="AD52" s="212">
        <f t="shared" si="82"/>
        <v>82</v>
      </c>
      <c r="AE52" s="212">
        <f t="shared" si="82"/>
        <v>77</v>
      </c>
      <c r="AF52" s="212">
        <f t="shared" si="82"/>
        <v>66</v>
      </c>
      <c r="AG52" s="212">
        <f t="shared" si="82"/>
        <v>59</v>
      </c>
      <c r="AH52" s="212">
        <f t="shared" si="82"/>
        <v>51</v>
      </c>
      <c r="AI52" s="212">
        <f t="shared" si="82"/>
        <v>41</v>
      </c>
      <c r="AJ52" s="212">
        <f t="shared" si="82"/>
        <v>29</v>
      </c>
      <c r="AK52" s="212">
        <f t="shared" si="82"/>
        <v>24</v>
      </c>
      <c r="AL52" s="212">
        <f t="shared" si="82"/>
        <v>16</v>
      </c>
      <c r="AM52" s="212">
        <f t="shared" si="82"/>
        <v>18</v>
      </c>
      <c r="AN52" s="212">
        <f t="shared" si="82"/>
        <v>2</v>
      </c>
      <c r="AO52" s="212">
        <f t="shared" si="82"/>
        <v>15</v>
      </c>
      <c r="AP52" s="212">
        <f t="shared" si="82"/>
        <v>15</v>
      </c>
      <c r="AQ52" s="212">
        <f t="shared" si="82"/>
        <v>31</v>
      </c>
      <c r="AR52" s="212">
        <f t="shared" si="82"/>
        <v>709</v>
      </c>
      <c r="AS52" s="212">
        <f t="shared" si="82"/>
        <v>66</v>
      </c>
      <c r="AT52" s="212">
        <f t="shared" si="82"/>
        <v>61</v>
      </c>
      <c r="AU52" s="212">
        <f t="shared" si="82"/>
        <v>290</v>
      </c>
      <c r="AV52" s="212">
        <f t="shared" si="82"/>
        <v>37</v>
      </c>
      <c r="AW52" s="44">
        <f t="shared" si="52"/>
        <v>0</v>
      </c>
      <c r="AX52" s="427">
        <f t="shared" ref="AX52:AX83" si="83">E52</f>
        <v>1414</v>
      </c>
      <c r="AY52" s="388">
        <f t="shared" ref="AY52:AY83" si="84">SUM(F52:Q52)</f>
        <v>333</v>
      </c>
      <c r="AZ52" s="427">
        <f t="shared" ref="AZ52:AZ83" si="85">SUM(R52:W52)</f>
        <v>152</v>
      </c>
      <c r="BA52" s="388">
        <f t="shared" ref="BA52:BA83" si="86">SUM(X52:AA52)</f>
        <v>279</v>
      </c>
      <c r="BB52" s="427">
        <f t="shared" ref="BB52:BB83" si="87">SUM(AB52:AG52)</f>
        <v>471</v>
      </c>
      <c r="BC52" s="427">
        <f t="shared" ref="BC52:BC83" si="88">SUM(AH52:AM52)</f>
        <v>179</v>
      </c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3"/>
      <c r="MI52" s="3"/>
      <c r="MJ52" s="3"/>
      <c r="MK52" s="3"/>
      <c r="ML52" s="3"/>
      <c r="MM52" s="3"/>
      <c r="MN52" s="3"/>
      <c r="MO52" s="3"/>
      <c r="MP52" s="3"/>
      <c r="MQ52" s="3"/>
      <c r="MR52" s="3"/>
      <c r="MS52" s="3"/>
      <c r="MT52" s="3"/>
      <c r="MU52" s="3"/>
      <c r="MV52" s="3"/>
      <c r="MW52" s="3"/>
      <c r="MX52" s="3"/>
      <c r="MY52" s="3"/>
      <c r="MZ52" s="3"/>
      <c r="NA52" s="3"/>
      <c r="NB52" s="3"/>
      <c r="NC52" s="3"/>
      <c r="ND52" s="3"/>
      <c r="NE52" s="3"/>
      <c r="NF52" s="3"/>
      <c r="NG52" s="3"/>
      <c r="NH52" s="3"/>
      <c r="NI52" s="3"/>
      <c r="NJ52" s="3"/>
      <c r="NK52" s="3"/>
      <c r="NL52" s="3"/>
      <c r="NM52" s="3"/>
      <c r="NN52" s="3"/>
      <c r="NO52" s="3"/>
      <c r="NP52" s="3"/>
      <c r="NQ52" s="3"/>
      <c r="NR52" s="3"/>
      <c r="NS52" s="3"/>
      <c r="NT52" s="3"/>
      <c r="NU52" s="3"/>
      <c r="NV52" s="3"/>
      <c r="NW52" s="3"/>
      <c r="NX52" s="3"/>
      <c r="NY52" s="3"/>
      <c r="NZ52" s="3"/>
      <c r="OA52" s="3"/>
      <c r="OB52" s="3"/>
      <c r="OC52" s="3"/>
      <c r="OD52" s="3"/>
      <c r="OE52" s="3"/>
      <c r="OF52" s="3"/>
      <c r="OG52" s="3"/>
      <c r="OH52" s="3"/>
      <c r="OI52" s="3"/>
      <c r="OJ52" s="3"/>
      <c r="OK52" s="3"/>
      <c r="OL52" s="3"/>
      <c r="OM52" s="3"/>
      <c r="ON52" s="3"/>
      <c r="OO52" s="3"/>
      <c r="OP52" s="3"/>
      <c r="OQ52" s="3"/>
      <c r="OR52" s="3"/>
      <c r="OS52" s="3"/>
      <c r="OT52" s="3"/>
      <c r="OU52" s="3"/>
      <c r="OV52" s="3"/>
      <c r="OW52" s="3"/>
      <c r="OX52" s="3"/>
      <c r="OY52" s="3"/>
      <c r="OZ52" s="3"/>
      <c r="PA52" s="3"/>
      <c r="PB52" s="3"/>
      <c r="PC52" s="3"/>
      <c r="PD52" s="3"/>
      <c r="PE52" s="3"/>
      <c r="PF52" s="3"/>
      <c r="PG52" s="3"/>
      <c r="PH52" s="3"/>
      <c r="PI52" s="3"/>
      <c r="PJ52" s="3"/>
      <c r="PK52" s="3"/>
      <c r="PL52" s="3"/>
      <c r="PM52" s="3"/>
      <c r="PN52" s="3"/>
      <c r="PO52" s="3"/>
      <c r="PP52" s="3"/>
      <c r="PQ52" s="3"/>
      <c r="PR52" s="3"/>
      <c r="PS52" s="3"/>
      <c r="PT52" s="3"/>
      <c r="PU52" s="3"/>
      <c r="PV52" s="3"/>
      <c r="PW52" s="3"/>
      <c r="PX52" s="3"/>
      <c r="PY52" s="3"/>
      <c r="PZ52" s="3"/>
      <c r="QA52" s="3"/>
      <c r="QB52" s="3"/>
      <c r="QC52" s="3"/>
      <c r="QD52" s="3"/>
      <c r="QE52" s="3"/>
      <c r="QF52" s="3"/>
      <c r="QG52" s="3"/>
      <c r="QH52" s="3"/>
      <c r="QI52" s="3"/>
      <c r="QJ52" s="3"/>
      <c r="QK52" s="3"/>
      <c r="QL52" s="3"/>
      <c r="QM52" s="3"/>
      <c r="QN52" s="3"/>
      <c r="QO52" s="3"/>
      <c r="QP52" s="3"/>
      <c r="QQ52" s="3"/>
      <c r="QR52" s="3"/>
      <c r="QS52" s="3"/>
      <c r="QT52" s="3"/>
      <c r="QU52" s="3"/>
      <c r="QV52" s="3"/>
      <c r="QW52" s="3"/>
      <c r="QX52" s="3"/>
      <c r="QY52" s="3"/>
      <c r="QZ52" s="3"/>
      <c r="RA52" s="3"/>
      <c r="RB52" s="3"/>
      <c r="RC52" s="3"/>
      <c r="RD52" s="3"/>
      <c r="RE52" s="3"/>
      <c r="RF52" s="3"/>
      <c r="RG52" s="3"/>
      <c r="RH52" s="3"/>
      <c r="RI52" s="3"/>
      <c r="RJ52" s="3"/>
      <c r="RK52" s="3"/>
      <c r="RL52" s="3"/>
      <c r="RM52" s="3"/>
      <c r="RN52" s="3"/>
      <c r="RO52" s="3"/>
      <c r="RP52" s="3"/>
      <c r="RQ52" s="3"/>
      <c r="RR52" s="3"/>
      <c r="RS52" s="3"/>
      <c r="RT52" s="3"/>
      <c r="RU52" s="3"/>
      <c r="RV52" s="3"/>
      <c r="RW52" s="3"/>
      <c r="RX52" s="3"/>
      <c r="RY52" s="3"/>
      <c r="RZ52" s="3"/>
      <c r="SA52" s="3"/>
      <c r="SB52" s="3"/>
      <c r="SC52" s="3"/>
      <c r="SD52" s="3"/>
      <c r="SE52" s="3"/>
      <c r="SF52" s="3"/>
      <c r="SG52" s="3"/>
      <c r="SH52" s="3"/>
      <c r="SI52" s="3"/>
      <c r="SJ52" s="3"/>
      <c r="SK52" s="3"/>
      <c r="SL52" s="3"/>
      <c r="SM52" s="3"/>
      <c r="SN52" s="3"/>
      <c r="SO52" s="3"/>
      <c r="SP52" s="3"/>
      <c r="SQ52" s="3"/>
      <c r="SR52" s="3"/>
      <c r="SS52" s="3"/>
      <c r="ST52" s="3"/>
      <c r="SU52" s="3"/>
      <c r="SV52" s="3"/>
      <c r="SW52" s="3"/>
      <c r="SX52" s="3"/>
      <c r="SY52" s="3"/>
      <c r="SZ52" s="3"/>
      <c r="TA52" s="3"/>
      <c r="TB52" s="3"/>
      <c r="TC52" s="3"/>
      <c r="TD52" s="3"/>
      <c r="TE52" s="3"/>
      <c r="TF52" s="3"/>
      <c r="TG52" s="3"/>
      <c r="TH52" s="3"/>
      <c r="TI52" s="3"/>
      <c r="TJ52" s="3"/>
      <c r="TK52" s="3"/>
      <c r="TL52" s="3"/>
      <c r="TM52" s="3"/>
      <c r="TN52" s="3"/>
      <c r="TO52" s="3"/>
      <c r="TP52" s="3"/>
      <c r="TQ52" s="3"/>
      <c r="TR52" s="3"/>
      <c r="TS52" s="3"/>
      <c r="TT52" s="3"/>
      <c r="TU52" s="3"/>
      <c r="TV52" s="3"/>
      <c r="TW52" s="3"/>
      <c r="TX52" s="3"/>
      <c r="TY52" s="3"/>
      <c r="TZ52" s="3"/>
      <c r="UA52" s="3"/>
      <c r="UB52" s="3"/>
      <c r="UC52" s="3"/>
      <c r="UD52" s="3"/>
      <c r="UE52" s="3"/>
      <c r="UF52" s="3"/>
      <c r="UG52" s="3"/>
      <c r="UH52" s="3"/>
      <c r="UI52" s="3"/>
      <c r="UJ52" s="3"/>
      <c r="UK52" s="3"/>
      <c r="UL52" s="3"/>
      <c r="UM52" s="3"/>
      <c r="UN52" s="3"/>
      <c r="UO52" s="3"/>
      <c r="UP52" s="3"/>
      <c r="UQ52" s="3"/>
      <c r="UR52" s="3"/>
      <c r="US52" s="3"/>
      <c r="UT52" s="3"/>
      <c r="UU52" s="3"/>
      <c r="UV52" s="3"/>
      <c r="UW52" s="3"/>
      <c r="UX52" s="3"/>
      <c r="UY52" s="3"/>
      <c r="UZ52" s="3"/>
      <c r="VA52" s="3"/>
      <c r="VB52" s="3"/>
      <c r="VC52" s="3"/>
      <c r="VD52" s="3"/>
      <c r="VE52" s="3"/>
      <c r="VF52" s="3"/>
      <c r="VG52" s="3"/>
      <c r="VH52" s="3"/>
      <c r="VI52" s="3"/>
      <c r="VJ52" s="3"/>
      <c r="VK52" s="3"/>
      <c r="VL52" s="3"/>
      <c r="VM52" s="3"/>
      <c r="VN52" s="3"/>
      <c r="VO52" s="3"/>
      <c r="VP52" s="3"/>
      <c r="VQ52" s="3"/>
      <c r="VR52" s="3"/>
      <c r="VS52" s="3"/>
      <c r="VT52" s="3"/>
      <c r="VU52" s="3"/>
      <c r="VV52" s="3"/>
      <c r="VW52" s="3"/>
      <c r="VX52" s="3"/>
      <c r="VY52" s="3"/>
      <c r="VZ52" s="3"/>
      <c r="WA52" s="3"/>
      <c r="WB52" s="3"/>
      <c r="WC52" s="3"/>
      <c r="WD52" s="3"/>
      <c r="WE52" s="3"/>
      <c r="WF52" s="3"/>
      <c r="WG52" s="3"/>
      <c r="WH52" s="3"/>
      <c r="WI52" s="3"/>
      <c r="WJ52" s="3"/>
      <c r="WK52" s="3"/>
      <c r="WL52" s="3"/>
      <c r="WM52" s="3"/>
      <c r="WN52" s="3"/>
      <c r="WO52" s="3"/>
      <c r="WP52" s="3"/>
      <c r="WQ52" s="3"/>
      <c r="WR52" s="3"/>
      <c r="WS52" s="3"/>
      <c r="WT52" s="3"/>
      <c r="WU52" s="3"/>
      <c r="WV52" s="3"/>
      <c r="WW52" s="3"/>
      <c r="WX52" s="3"/>
      <c r="WY52" s="3"/>
      <c r="WZ52" s="3"/>
      <c r="XA52" s="3"/>
      <c r="XB52" s="3"/>
      <c r="XC52" s="3"/>
      <c r="XD52" s="3"/>
      <c r="XE52" s="3"/>
      <c r="XF52" s="3"/>
      <c r="XG52" s="3"/>
      <c r="XH52" s="3"/>
      <c r="XI52" s="3"/>
      <c r="XJ52" s="3"/>
      <c r="XK52" s="3"/>
      <c r="XL52" s="3"/>
      <c r="XM52" s="3"/>
      <c r="XN52" s="3"/>
      <c r="XO52" s="3"/>
      <c r="XP52" s="3"/>
      <c r="XQ52" s="3"/>
      <c r="XR52" s="3"/>
      <c r="XS52" s="3"/>
      <c r="XT52" s="3"/>
      <c r="XU52" s="3"/>
      <c r="XV52" s="3"/>
      <c r="XW52" s="3"/>
      <c r="XX52" s="3"/>
      <c r="XY52" s="3"/>
      <c r="XZ52" s="3"/>
      <c r="YA52" s="3"/>
      <c r="YB52" s="3"/>
      <c r="YC52" s="3"/>
      <c r="YD52" s="3"/>
      <c r="YE52" s="3"/>
      <c r="YF52" s="3"/>
      <c r="YG52" s="3"/>
      <c r="YH52" s="3"/>
      <c r="YI52" s="3"/>
      <c r="YJ52" s="3"/>
      <c r="YK52" s="3"/>
      <c r="YL52" s="3"/>
      <c r="YM52" s="3"/>
      <c r="YN52" s="3"/>
      <c r="YO52" s="3"/>
      <c r="YP52" s="3"/>
      <c r="YQ52" s="3"/>
      <c r="YR52" s="3"/>
      <c r="YS52" s="3"/>
      <c r="YT52" s="3"/>
      <c r="YU52" s="3"/>
      <c r="YV52" s="3"/>
      <c r="YW52" s="3"/>
      <c r="YX52" s="3"/>
      <c r="YY52" s="3"/>
      <c r="YZ52" s="3"/>
      <c r="ZA52" s="3"/>
      <c r="ZB52" s="3"/>
      <c r="ZC52" s="3"/>
      <c r="ZD52" s="3"/>
      <c r="ZE52" s="3"/>
      <c r="ZF52" s="3"/>
      <c r="ZG52" s="3"/>
      <c r="ZH52" s="3"/>
      <c r="ZI52" s="3"/>
      <c r="ZJ52" s="3"/>
      <c r="ZK52" s="3"/>
      <c r="ZL52" s="3"/>
      <c r="ZM52" s="3"/>
      <c r="ZN52" s="3"/>
      <c r="ZO52" s="3"/>
      <c r="ZP52" s="3"/>
      <c r="ZQ52" s="3"/>
      <c r="ZR52" s="3"/>
      <c r="ZS52" s="3"/>
      <c r="ZT52" s="3"/>
      <c r="ZU52" s="3"/>
      <c r="ZV52" s="3"/>
      <c r="ZW52" s="3"/>
      <c r="ZX52" s="3"/>
      <c r="ZY52" s="3"/>
      <c r="ZZ52" s="3"/>
      <c r="AAA52" s="3"/>
      <c r="AAB52" s="3"/>
      <c r="AAC52" s="3"/>
      <c r="AAD52" s="3"/>
      <c r="AAE52" s="3"/>
      <c r="AAF52" s="3"/>
      <c r="AAG52" s="3"/>
      <c r="AAH52" s="3"/>
      <c r="AAI52" s="3"/>
      <c r="AAJ52" s="3"/>
      <c r="AAK52" s="3"/>
      <c r="AAL52" s="3"/>
      <c r="AAM52" s="3"/>
      <c r="AAN52" s="3"/>
      <c r="AAO52" s="3"/>
      <c r="AAP52" s="3"/>
      <c r="AAQ52" s="3"/>
      <c r="AAR52" s="3"/>
      <c r="AAS52" s="3"/>
      <c r="AAT52" s="3"/>
      <c r="AAU52" s="3"/>
      <c r="AAV52" s="3"/>
      <c r="AAW52" s="3"/>
      <c r="AAX52" s="3"/>
      <c r="AAY52" s="3"/>
      <c r="AAZ52" s="3"/>
      <c r="ABA52" s="3"/>
      <c r="ABB52" s="3"/>
      <c r="ABC52" s="3"/>
      <c r="ABD52" s="3"/>
      <c r="ABE52" s="3"/>
      <c r="ABF52" s="3"/>
      <c r="ABG52" s="3"/>
      <c r="ABH52" s="3"/>
      <c r="ABI52" s="3"/>
      <c r="ABJ52" s="3"/>
      <c r="ABK52" s="3"/>
      <c r="ABL52" s="3"/>
      <c r="ABM52" s="3"/>
      <c r="ABN52" s="3"/>
      <c r="ABO52" s="3"/>
      <c r="ABP52" s="3"/>
      <c r="ABQ52" s="3"/>
      <c r="ABR52" s="3"/>
      <c r="ABS52" s="3"/>
      <c r="ABT52" s="3"/>
      <c r="ABU52" s="3"/>
      <c r="ABV52" s="3"/>
      <c r="ABW52" s="3"/>
      <c r="ABX52" s="3"/>
      <c r="ABY52" s="3"/>
      <c r="ABZ52" s="3"/>
      <c r="ACA52" s="3"/>
      <c r="ACB52" s="3"/>
      <c r="ACC52" s="3"/>
      <c r="ACD52" s="3"/>
      <c r="ACE52" s="3"/>
      <c r="ACF52" s="3"/>
      <c r="ACG52" s="3"/>
      <c r="ACH52" s="3"/>
      <c r="ACI52" s="3"/>
      <c r="ACJ52" s="3"/>
      <c r="ACK52" s="3"/>
      <c r="ACL52" s="3"/>
      <c r="ACM52" s="3"/>
      <c r="ACN52" s="3"/>
      <c r="ACO52" s="3"/>
      <c r="ACP52" s="3"/>
      <c r="ACQ52" s="3"/>
      <c r="ACR52" s="3"/>
      <c r="ACS52" s="3"/>
      <c r="ACT52" s="3"/>
      <c r="ACU52" s="3"/>
      <c r="ACV52" s="3"/>
      <c r="ACW52" s="3"/>
      <c r="ACX52" s="3"/>
      <c r="ACY52" s="3"/>
      <c r="ACZ52" s="3"/>
      <c r="ADA52" s="3"/>
      <c r="ADB52" s="3"/>
      <c r="ADC52" s="3"/>
      <c r="ADD52" s="3"/>
      <c r="ADE52" s="3"/>
      <c r="ADF52" s="3"/>
      <c r="ADG52" s="3"/>
      <c r="ADH52" s="3"/>
      <c r="ADI52" s="3"/>
      <c r="ADJ52" s="3"/>
      <c r="ADK52" s="3"/>
      <c r="ADL52" s="3"/>
      <c r="ADM52" s="3"/>
      <c r="ADN52" s="3"/>
      <c r="ADO52" s="3"/>
      <c r="ADP52" s="3"/>
      <c r="ADQ52" s="3"/>
      <c r="ADR52" s="3"/>
      <c r="ADS52" s="3"/>
      <c r="ADT52" s="3"/>
      <c r="ADU52" s="3"/>
      <c r="ADV52" s="3"/>
      <c r="ADW52" s="3"/>
      <c r="ADX52" s="3"/>
      <c r="ADY52" s="3"/>
      <c r="ADZ52" s="3"/>
      <c r="AEA52" s="3"/>
      <c r="AEB52" s="3"/>
      <c r="AEC52" s="3"/>
      <c r="AED52" s="3"/>
      <c r="AEE52" s="3"/>
      <c r="AEF52" s="3"/>
      <c r="AEG52" s="3"/>
      <c r="AEH52" s="3"/>
      <c r="AEI52" s="3"/>
      <c r="AEJ52" s="3"/>
      <c r="AEK52" s="3"/>
      <c r="AEL52" s="3"/>
      <c r="AEM52" s="3"/>
      <c r="AEN52" s="3"/>
      <c r="AEO52" s="3"/>
      <c r="AEP52" s="3"/>
      <c r="AEQ52" s="3"/>
      <c r="AER52" s="3"/>
      <c r="AES52" s="3"/>
      <c r="AET52" s="3"/>
      <c r="AEU52" s="3"/>
      <c r="AEV52" s="3"/>
      <c r="AEW52" s="3"/>
      <c r="AEX52" s="3"/>
      <c r="AEY52" s="3"/>
      <c r="AEZ52" s="3"/>
      <c r="AFA52" s="3"/>
      <c r="AFB52" s="3"/>
      <c r="AFC52" s="3"/>
      <c r="AFD52" s="3"/>
      <c r="AFE52" s="3"/>
      <c r="AFF52" s="3"/>
      <c r="AFG52" s="3"/>
      <c r="AFH52" s="3"/>
      <c r="AFI52" s="3"/>
      <c r="AFJ52" s="3"/>
      <c r="AFK52" s="3"/>
      <c r="AFL52" s="3"/>
      <c r="AFM52" s="3"/>
      <c r="AFN52" s="3"/>
      <c r="AFO52" s="3"/>
      <c r="AFP52" s="3"/>
      <c r="AFQ52" s="3"/>
      <c r="AFR52" s="3"/>
      <c r="AFS52" s="3"/>
      <c r="AFT52" s="3"/>
      <c r="AFU52" s="3"/>
      <c r="AFV52" s="3"/>
      <c r="AFW52" s="3"/>
      <c r="AFX52" s="3"/>
      <c r="AFY52" s="3"/>
      <c r="AFZ52" s="3"/>
      <c r="AGA52" s="3"/>
      <c r="AGB52" s="3"/>
      <c r="AGC52" s="3"/>
      <c r="AGD52" s="3"/>
      <c r="AGE52" s="3"/>
      <c r="AGF52" s="3"/>
      <c r="AGG52" s="3"/>
      <c r="AGH52" s="3"/>
      <c r="AGI52" s="3"/>
      <c r="AGJ52" s="3"/>
      <c r="AGK52" s="3"/>
      <c r="AGL52" s="3"/>
      <c r="AGM52" s="3"/>
      <c r="AGN52" s="3"/>
      <c r="AGO52" s="3"/>
      <c r="AGP52" s="3"/>
      <c r="AGQ52" s="3"/>
      <c r="AGR52" s="3"/>
      <c r="AGS52" s="3"/>
      <c r="AGT52" s="3"/>
      <c r="AGU52" s="3"/>
      <c r="AGV52" s="3"/>
      <c r="AGW52" s="3"/>
      <c r="AGX52" s="3"/>
      <c r="AGY52" s="3"/>
      <c r="AGZ52" s="3"/>
      <c r="AHA52" s="3"/>
      <c r="AHB52" s="3"/>
      <c r="AHC52" s="3"/>
      <c r="AHD52" s="3"/>
      <c r="AHE52" s="3"/>
      <c r="AHF52" s="3"/>
      <c r="AHG52" s="3"/>
      <c r="AHH52" s="3"/>
      <c r="AHI52" s="3"/>
      <c r="AHJ52" s="3"/>
      <c r="AHK52" s="3"/>
      <c r="AHL52" s="3"/>
      <c r="AHM52" s="3"/>
      <c r="AHN52" s="3"/>
      <c r="AHO52" s="3"/>
      <c r="AHP52" s="3"/>
      <c r="AHQ52" s="3"/>
      <c r="AHR52" s="3"/>
      <c r="AHS52" s="3"/>
      <c r="AHT52" s="3"/>
      <c r="AHU52" s="3"/>
      <c r="AHV52" s="3"/>
      <c r="AHW52" s="3"/>
      <c r="AHX52" s="3"/>
      <c r="AHY52" s="3"/>
      <c r="AHZ52" s="3"/>
      <c r="AIA52" s="3"/>
      <c r="AIB52" s="3"/>
      <c r="AIC52" s="3"/>
      <c r="AID52" s="3"/>
      <c r="AIE52" s="3"/>
      <c r="AIF52" s="3"/>
      <c r="AIG52" s="3"/>
      <c r="AIH52" s="3"/>
      <c r="AII52" s="3"/>
      <c r="AIJ52" s="3"/>
      <c r="AIK52" s="3"/>
      <c r="AIL52" s="3"/>
      <c r="AIM52" s="3"/>
      <c r="AIN52" s="3"/>
      <c r="AIO52" s="3"/>
      <c r="AIP52" s="3"/>
      <c r="AIQ52" s="3"/>
      <c r="AIR52" s="3"/>
      <c r="AIS52" s="3"/>
      <c r="AIT52" s="3"/>
      <c r="AIU52" s="3"/>
      <c r="AIV52" s="3"/>
      <c r="AIW52" s="3"/>
      <c r="AIX52" s="3"/>
      <c r="AIY52" s="3"/>
      <c r="AIZ52" s="3"/>
      <c r="AJA52" s="3"/>
      <c r="AJB52" s="3"/>
      <c r="AJC52" s="3"/>
      <c r="AJD52" s="3"/>
      <c r="AJE52" s="3"/>
      <c r="AJF52" s="3"/>
      <c r="AJG52" s="3"/>
      <c r="AJH52" s="3"/>
      <c r="AJI52" s="3"/>
      <c r="AJJ52" s="3"/>
      <c r="AJK52" s="3"/>
      <c r="AJL52" s="3"/>
      <c r="AJM52" s="3"/>
      <c r="AJN52" s="3"/>
      <c r="AJO52" s="3"/>
      <c r="AJP52" s="3"/>
      <c r="AJQ52" s="3"/>
      <c r="AJR52" s="3"/>
      <c r="AJS52" s="3"/>
      <c r="AJT52" s="3"/>
      <c r="AJU52" s="3"/>
      <c r="AJV52" s="3"/>
      <c r="AJW52" s="3"/>
      <c r="AJX52" s="3"/>
      <c r="AJY52" s="3"/>
      <c r="AJZ52" s="3"/>
      <c r="AKA52" s="3"/>
      <c r="AKB52" s="3"/>
      <c r="AKC52" s="3"/>
      <c r="AKD52" s="3"/>
      <c r="AKE52" s="3"/>
      <c r="AKF52" s="3"/>
      <c r="AKG52" s="3"/>
      <c r="AKH52" s="3"/>
      <c r="AKI52" s="3"/>
      <c r="AKJ52" s="3"/>
      <c r="AKK52" s="3"/>
      <c r="AKL52" s="3"/>
      <c r="AKM52" s="3"/>
      <c r="AKN52" s="3"/>
      <c r="AKO52" s="3"/>
      <c r="AKP52" s="3"/>
      <c r="AKQ52" s="3"/>
      <c r="AKR52" s="3"/>
      <c r="AKS52" s="3"/>
      <c r="AKT52" s="3"/>
      <c r="AKU52" s="3"/>
      <c r="AKV52" s="3"/>
      <c r="AKW52" s="3"/>
      <c r="AKX52" s="3"/>
      <c r="AKY52" s="3"/>
      <c r="AKZ52" s="3"/>
    </row>
    <row r="53" spans="1:988" ht="16.2" thickBot="1">
      <c r="A53" s="268"/>
      <c r="B53" s="268"/>
      <c r="C53" s="163" t="s">
        <v>67</v>
      </c>
      <c r="D53" s="327">
        <v>8.56</v>
      </c>
      <c r="E53" s="301">
        <f t="shared" si="76"/>
        <v>3095</v>
      </c>
      <c r="F53" s="108">
        <f t="shared" ref="F53" si="89">+ROUND($E$53*F46/100,0)</f>
        <v>58</v>
      </c>
      <c r="G53" s="108">
        <f>+ROUND($E$53*G46/100,0)-1</f>
        <v>64</v>
      </c>
      <c r="H53" s="108">
        <f t="shared" ref="H53:AV53" si="90">+ROUND($E$53*H46/100,0)</f>
        <v>58</v>
      </c>
      <c r="I53" s="108">
        <f t="shared" si="90"/>
        <v>61</v>
      </c>
      <c r="J53" s="108">
        <f t="shared" si="90"/>
        <v>59</v>
      </c>
      <c r="K53" s="108">
        <f t="shared" si="90"/>
        <v>61</v>
      </c>
      <c r="L53" s="108">
        <f t="shared" si="90"/>
        <v>57</v>
      </c>
      <c r="M53" s="108">
        <f t="shared" si="90"/>
        <v>59</v>
      </c>
      <c r="N53" s="108">
        <f t="shared" si="90"/>
        <v>59</v>
      </c>
      <c r="O53" s="108">
        <f t="shared" si="90"/>
        <v>62</v>
      </c>
      <c r="P53" s="108">
        <f>+ROUND($E$53*P46/100,0)-1</f>
        <v>64</v>
      </c>
      <c r="Q53" s="108">
        <f t="shared" si="90"/>
        <v>62</v>
      </c>
      <c r="R53" s="108">
        <f t="shared" si="90"/>
        <v>57</v>
      </c>
      <c r="S53" s="108">
        <f t="shared" si="90"/>
        <v>58</v>
      </c>
      <c r="T53" s="108">
        <f t="shared" si="90"/>
        <v>54</v>
      </c>
      <c r="U53" s="108">
        <f t="shared" si="90"/>
        <v>56</v>
      </c>
      <c r="V53" s="108">
        <f t="shared" si="90"/>
        <v>55</v>
      </c>
      <c r="W53" s="108">
        <f t="shared" si="90"/>
        <v>55</v>
      </c>
      <c r="X53" s="108">
        <f t="shared" si="90"/>
        <v>56</v>
      </c>
      <c r="Y53" s="108">
        <f t="shared" si="90"/>
        <v>51</v>
      </c>
      <c r="Z53" s="108">
        <f t="shared" si="90"/>
        <v>250</v>
      </c>
      <c r="AA53" s="108">
        <f t="shared" si="90"/>
        <v>256</v>
      </c>
      <c r="AB53" s="108">
        <f t="shared" si="90"/>
        <v>214</v>
      </c>
      <c r="AC53" s="108">
        <f t="shared" si="90"/>
        <v>193</v>
      </c>
      <c r="AD53" s="108">
        <f t="shared" si="90"/>
        <v>180</v>
      </c>
      <c r="AE53" s="108">
        <f t="shared" si="90"/>
        <v>168</v>
      </c>
      <c r="AF53" s="108">
        <f t="shared" si="90"/>
        <v>146</v>
      </c>
      <c r="AG53" s="108">
        <f t="shared" si="90"/>
        <v>130</v>
      </c>
      <c r="AH53" s="108">
        <f t="shared" si="90"/>
        <v>111</v>
      </c>
      <c r="AI53" s="108">
        <f t="shared" si="90"/>
        <v>89</v>
      </c>
      <c r="AJ53" s="108">
        <f t="shared" si="90"/>
        <v>65</v>
      </c>
      <c r="AK53" s="108">
        <f t="shared" si="90"/>
        <v>52</v>
      </c>
      <c r="AL53" s="108">
        <f t="shared" si="90"/>
        <v>35</v>
      </c>
      <c r="AM53" s="108">
        <f t="shared" si="90"/>
        <v>40</v>
      </c>
      <c r="AN53" s="108">
        <f t="shared" si="90"/>
        <v>3</v>
      </c>
      <c r="AO53" s="108">
        <f t="shared" si="90"/>
        <v>33</v>
      </c>
      <c r="AP53" s="108">
        <f t="shared" si="90"/>
        <v>32</v>
      </c>
      <c r="AQ53" s="108">
        <f t="shared" si="90"/>
        <v>69</v>
      </c>
      <c r="AR53" s="108">
        <f t="shared" si="90"/>
        <v>1551</v>
      </c>
      <c r="AS53" s="108">
        <f t="shared" si="90"/>
        <v>144</v>
      </c>
      <c r="AT53" s="108">
        <f t="shared" si="90"/>
        <v>134</v>
      </c>
      <c r="AU53" s="108">
        <f t="shared" si="90"/>
        <v>636</v>
      </c>
      <c r="AV53" s="108">
        <f t="shared" si="90"/>
        <v>80</v>
      </c>
      <c r="AW53" s="44">
        <f t="shared" si="52"/>
        <v>0</v>
      </c>
      <c r="AX53" s="428">
        <f t="shared" si="83"/>
        <v>3095</v>
      </c>
      <c r="AY53" s="388">
        <f t="shared" si="84"/>
        <v>724</v>
      </c>
      <c r="AZ53" s="428">
        <f t="shared" si="85"/>
        <v>335</v>
      </c>
      <c r="BA53" s="388">
        <f t="shared" si="86"/>
        <v>613</v>
      </c>
      <c r="BB53" s="428">
        <f t="shared" si="87"/>
        <v>1031</v>
      </c>
      <c r="BC53" s="428">
        <f t="shared" si="88"/>
        <v>392</v>
      </c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  <c r="IX53" s="3"/>
      <c r="IY53" s="3"/>
      <c r="IZ53" s="3"/>
      <c r="JA53" s="3"/>
      <c r="JB53" s="3"/>
      <c r="JC53" s="3"/>
      <c r="JD53" s="3"/>
      <c r="JE53" s="3"/>
      <c r="JF53" s="3"/>
      <c r="JG53" s="3"/>
      <c r="JH53" s="3"/>
      <c r="JI53" s="3"/>
      <c r="JJ53" s="3"/>
      <c r="JK53" s="3"/>
      <c r="JL53" s="3"/>
      <c r="JM53" s="3"/>
      <c r="JN53" s="3"/>
      <c r="JO53" s="3"/>
      <c r="JP53" s="3"/>
      <c r="JQ53" s="3"/>
      <c r="JR53" s="3"/>
      <c r="JS53" s="3"/>
      <c r="JT53" s="3"/>
      <c r="JU53" s="3"/>
      <c r="JV53" s="3"/>
      <c r="JW53" s="3"/>
      <c r="JX53" s="3"/>
      <c r="JY53" s="3"/>
      <c r="JZ53" s="3"/>
      <c r="KA53" s="3"/>
      <c r="KB53" s="3"/>
      <c r="KC53" s="3"/>
      <c r="KD53" s="3"/>
      <c r="KE53" s="3"/>
      <c r="KF53" s="3"/>
      <c r="KG53" s="3"/>
      <c r="KH53" s="3"/>
      <c r="KI53" s="3"/>
      <c r="KJ53" s="3"/>
      <c r="KK53" s="3"/>
      <c r="KL53" s="3"/>
      <c r="KM53" s="3"/>
      <c r="KN53" s="3"/>
      <c r="KO53" s="3"/>
      <c r="KP53" s="3"/>
      <c r="KQ53" s="3"/>
      <c r="KR53" s="3"/>
      <c r="KS53" s="3"/>
      <c r="KT53" s="3"/>
      <c r="KU53" s="3"/>
      <c r="KV53" s="3"/>
      <c r="KW53" s="3"/>
      <c r="KX53" s="3"/>
      <c r="KY53" s="3"/>
      <c r="KZ53" s="3"/>
      <c r="LA53" s="3"/>
      <c r="LB53" s="3"/>
      <c r="LC53" s="3"/>
      <c r="LD53" s="3"/>
      <c r="LE53" s="3"/>
      <c r="LF53" s="3"/>
      <c r="LG53" s="3"/>
      <c r="LH53" s="3"/>
      <c r="LI53" s="3"/>
      <c r="LJ53" s="3"/>
      <c r="LK53" s="3"/>
      <c r="LL53" s="3"/>
      <c r="LM53" s="3"/>
      <c r="LN53" s="3"/>
      <c r="LO53" s="3"/>
      <c r="LP53" s="3"/>
      <c r="LQ53" s="3"/>
      <c r="LR53" s="3"/>
      <c r="LS53" s="3"/>
      <c r="LT53" s="3"/>
      <c r="LU53" s="3"/>
      <c r="LV53" s="3"/>
      <c r="LW53" s="3"/>
      <c r="LX53" s="3"/>
      <c r="LY53" s="3"/>
      <c r="LZ53" s="3"/>
      <c r="MA53" s="3"/>
      <c r="MB53" s="3"/>
      <c r="MC53" s="3"/>
      <c r="MD53" s="3"/>
      <c r="ME53" s="3"/>
      <c r="MF53" s="3"/>
      <c r="MG53" s="3"/>
      <c r="MH53" s="3"/>
      <c r="MI53" s="3"/>
      <c r="MJ53" s="3"/>
      <c r="MK53" s="3"/>
      <c r="ML53" s="3"/>
      <c r="MM53" s="3"/>
      <c r="MN53" s="3"/>
      <c r="MO53" s="3"/>
      <c r="MP53" s="3"/>
      <c r="MQ53" s="3"/>
      <c r="MR53" s="3"/>
      <c r="MS53" s="3"/>
      <c r="MT53" s="3"/>
      <c r="MU53" s="3"/>
      <c r="MV53" s="3"/>
      <c r="MW53" s="3"/>
      <c r="MX53" s="3"/>
      <c r="MY53" s="3"/>
      <c r="MZ53" s="3"/>
      <c r="NA53" s="3"/>
      <c r="NB53" s="3"/>
      <c r="NC53" s="3"/>
      <c r="ND53" s="3"/>
      <c r="NE53" s="3"/>
      <c r="NF53" s="3"/>
      <c r="NG53" s="3"/>
      <c r="NH53" s="3"/>
      <c r="NI53" s="3"/>
      <c r="NJ53" s="3"/>
      <c r="NK53" s="3"/>
      <c r="NL53" s="3"/>
      <c r="NM53" s="3"/>
      <c r="NN53" s="3"/>
      <c r="NO53" s="3"/>
      <c r="NP53" s="3"/>
      <c r="NQ53" s="3"/>
      <c r="NR53" s="3"/>
      <c r="NS53" s="3"/>
      <c r="NT53" s="3"/>
      <c r="NU53" s="3"/>
      <c r="NV53" s="3"/>
      <c r="NW53" s="3"/>
      <c r="NX53" s="3"/>
      <c r="NY53" s="3"/>
      <c r="NZ53" s="3"/>
      <c r="OA53" s="3"/>
      <c r="OB53" s="3"/>
      <c r="OC53" s="3"/>
      <c r="OD53" s="3"/>
      <c r="OE53" s="3"/>
      <c r="OF53" s="3"/>
      <c r="OG53" s="3"/>
      <c r="OH53" s="3"/>
      <c r="OI53" s="3"/>
      <c r="OJ53" s="3"/>
      <c r="OK53" s="3"/>
      <c r="OL53" s="3"/>
      <c r="OM53" s="3"/>
      <c r="ON53" s="3"/>
      <c r="OO53" s="3"/>
      <c r="OP53" s="3"/>
      <c r="OQ53" s="3"/>
      <c r="OR53" s="3"/>
      <c r="OS53" s="3"/>
      <c r="OT53" s="3"/>
      <c r="OU53" s="3"/>
      <c r="OV53" s="3"/>
      <c r="OW53" s="3"/>
      <c r="OX53" s="3"/>
      <c r="OY53" s="3"/>
      <c r="OZ53" s="3"/>
      <c r="PA53" s="3"/>
      <c r="PB53" s="3"/>
      <c r="PC53" s="3"/>
      <c r="PD53" s="3"/>
      <c r="PE53" s="3"/>
      <c r="PF53" s="3"/>
      <c r="PG53" s="3"/>
      <c r="PH53" s="3"/>
      <c r="PI53" s="3"/>
      <c r="PJ53" s="3"/>
      <c r="PK53" s="3"/>
      <c r="PL53" s="3"/>
      <c r="PM53" s="3"/>
      <c r="PN53" s="3"/>
      <c r="PO53" s="3"/>
      <c r="PP53" s="3"/>
      <c r="PQ53" s="3"/>
      <c r="PR53" s="3"/>
      <c r="PS53" s="3"/>
      <c r="PT53" s="3"/>
      <c r="PU53" s="3"/>
      <c r="PV53" s="3"/>
      <c r="PW53" s="3"/>
      <c r="PX53" s="3"/>
      <c r="PY53" s="3"/>
      <c r="PZ53" s="3"/>
      <c r="QA53" s="3"/>
      <c r="QB53" s="3"/>
      <c r="QC53" s="3"/>
      <c r="QD53" s="3"/>
      <c r="QE53" s="3"/>
      <c r="QF53" s="3"/>
      <c r="QG53" s="3"/>
      <c r="QH53" s="3"/>
      <c r="QI53" s="3"/>
      <c r="QJ53" s="3"/>
      <c r="QK53" s="3"/>
      <c r="QL53" s="3"/>
      <c r="QM53" s="3"/>
      <c r="QN53" s="3"/>
      <c r="QO53" s="3"/>
      <c r="QP53" s="3"/>
      <c r="QQ53" s="3"/>
      <c r="QR53" s="3"/>
      <c r="QS53" s="3"/>
      <c r="QT53" s="3"/>
      <c r="QU53" s="3"/>
      <c r="QV53" s="3"/>
      <c r="QW53" s="3"/>
      <c r="QX53" s="3"/>
      <c r="QY53" s="3"/>
      <c r="QZ53" s="3"/>
      <c r="RA53" s="3"/>
      <c r="RB53" s="3"/>
      <c r="RC53" s="3"/>
      <c r="RD53" s="3"/>
      <c r="RE53" s="3"/>
      <c r="RF53" s="3"/>
      <c r="RG53" s="3"/>
      <c r="RH53" s="3"/>
      <c r="RI53" s="3"/>
      <c r="RJ53" s="3"/>
      <c r="RK53" s="3"/>
      <c r="RL53" s="3"/>
      <c r="RM53" s="3"/>
      <c r="RN53" s="3"/>
      <c r="RO53" s="3"/>
      <c r="RP53" s="3"/>
      <c r="RQ53" s="3"/>
      <c r="RR53" s="3"/>
      <c r="RS53" s="3"/>
      <c r="RT53" s="3"/>
      <c r="RU53" s="3"/>
      <c r="RV53" s="3"/>
      <c r="RW53" s="3"/>
      <c r="RX53" s="3"/>
      <c r="RY53" s="3"/>
      <c r="RZ53" s="3"/>
      <c r="SA53" s="3"/>
      <c r="SB53" s="3"/>
      <c r="SC53" s="3"/>
      <c r="SD53" s="3"/>
      <c r="SE53" s="3"/>
      <c r="SF53" s="3"/>
      <c r="SG53" s="3"/>
      <c r="SH53" s="3"/>
      <c r="SI53" s="3"/>
      <c r="SJ53" s="3"/>
      <c r="SK53" s="3"/>
      <c r="SL53" s="3"/>
      <c r="SM53" s="3"/>
      <c r="SN53" s="3"/>
      <c r="SO53" s="3"/>
      <c r="SP53" s="3"/>
      <c r="SQ53" s="3"/>
      <c r="SR53" s="3"/>
      <c r="SS53" s="3"/>
      <c r="ST53" s="3"/>
      <c r="SU53" s="3"/>
      <c r="SV53" s="3"/>
      <c r="SW53" s="3"/>
      <c r="SX53" s="3"/>
      <c r="SY53" s="3"/>
      <c r="SZ53" s="3"/>
      <c r="TA53" s="3"/>
      <c r="TB53" s="3"/>
      <c r="TC53" s="3"/>
      <c r="TD53" s="3"/>
      <c r="TE53" s="3"/>
      <c r="TF53" s="3"/>
      <c r="TG53" s="3"/>
      <c r="TH53" s="3"/>
      <c r="TI53" s="3"/>
      <c r="TJ53" s="3"/>
      <c r="TK53" s="3"/>
      <c r="TL53" s="3"/>
      <c r="TM53" s="3"/>
      <c r="TN53" s="3"/>
      <c r="TO53" s="3"/>
      <c r="TP53" s="3"/>
      <c r="TQ53" s="3"/>
      <c r="TR53" s="3"/>
      <c r="TS53" s="3"/>
      <c r="TT53" s="3"/>
      <c r="TU53" s="3"/>
      <c r="TV53" s="3"/>
      <c r="TW53" s="3"/>
      <c r="TX53" s="3"/>
      <c r="TY53" s="3"/>
      <c r="TZ53" s="3"/>
      <c r="UA53" s="3"/>
      <c r="UB53" s="3"/>
      <c r="UC53" s="3"/>
      <c r="UD53" s="3"/>
      <c r="UE53" s="3"/>
      <c r="UF53" s="3"/>
      <c r="UG53" s="3"/>
      <c r="UH53" s="3"/>
      <c r="UI53" s="3"/>
      <c r="UJ53" s="3"/>
      <c r="UK53" s="3"/>
      <c r="UL53" s="3"/>
      <c r="UM53" s="3"/>
      <c r="UN53" s="3"/>
      <c r="UO53" s="3"/>
      <c r="UP53" s="3"/>
      <c r="UQ53" s="3"/>
      <c r="UR53" s="3"/>
      <c r="US53" s="3"/>
      <c r="UT53" s="3"/>
      <c r="UU53" s="3"/>
      <c r="UV53" s="3"/>
      <c r="UW53" s="3"/>
      <c r="UX53" s="3"/>
      <c r="UY53" s="3"/>
      <c r="UZ53" s="3"/>
      <c r="VA53" s="3"/>
      <c r="VB53" s="3"/>
      <c r="VC53" s="3"/>
      <c r="VD53" s="3"/>
      <c r="VE53" s="3"/>
      <c r="VF53" s="3"/>
      <c r="VG53" s="3"/>
      <c r="VH53" s="3"/>
      <c r="VI53" s="3"/>
      <c r="VJ53" s="3"/>
      <c r="VK53" s="3"/>
      <c r="VL53" s="3"/>
      <c r="VM53" s="3"/>
      <c r="VN53" s="3"/>
      <c r="VO53" s="3"/>
      <c r="VP53" s="3"/>
      <c r="VQ53" s="3"/>
      <c r="VR53" s="3"/>
      <c r="VS53" s="3"/>
      <c r="VT53" s="3"/>
      <c r="VU53" s="3"/>
      <c r="VV53" s="3"/>
      <c r="VW53" s="3"/>
      <c r="VX53" s="3"/>
      <c r="VY53" s="3"/>
      <c r="VZ53" s="3"/>
      <c r="WA53" s="3"/>
      <c r="WB53" s="3"/>
      <c r="WC53" s="3"/>
      <c r="WD53" s="3"/>
      <c r="WE53" s="3"/>
      <c r="WF53" s="3"/>
      <c r="WG53" s="3"/>
      <c r="WH53" s="3"/>
      <c r="WI53" s="3"/>
      <c r="WJ53" s="3"/>
      <c r="WK53" s="3"/>
      <c r="WL53" s="3"/>
      <c r="WM53" s="3"/>
      <c r="WN53" s="3"/>
      <c r="WO53" s="3"/>
      <c r="WP53" s="3"/>
      <c r="WQ53" s="3"/>
      <c r="WR53" s="3"/>
      <c r="WS53" s="3"/>
      <c r="WT53" s="3"/>
      <c r="WU53" s="3"/>
      <c r="WV53" s="3"/>
      <c r="WW53" s="3"/>
      <c r="WX53" s="3"/>
      <c r="WY53" s="3"/>
      <c r="WZ53" s="3"/>
      <c r="XA53" s="3"/>
      <c r="XB53" s="3"/>
      <c r="XC53" s="3"/>
      <c r="XD53" s="3"/>
      <c r="XE53" s="3"/>
      <c r="XF53" s="3"/>
      <c r="XG53" s="3"/>
      <c r="XH53" s="3"/>
      <c r="XI53" s="3"/>
      <c r="XJ53" s="3"/>
      <c r="XK53" s="3"/>
      <c r="XL53" s="3"/>
      <c r="XM53" s="3"/>
      <c r="XN53" s="3"/>
      <c r="XO53" s="3"/>
      <c r="XP53" s="3"/>
      <c r="XQ53" s="3"/>
      <c r="XR53" s="3"/>
      <c r="XS53" s="3"/>
      <c r="XT53" s="3"/>
      <c r="XU53" s="3"/>
      <c r="XV53" s="3"/>
      <c r="XW53" s="3"/>
      <c r="XX53" s="3"/>
      <c r="XY53" s="3"/>
      <c r="XZ53" s="3"/>
      <c r="YA53" s="3"/>
      <c r="YB53" s="3"/>
      <c r="YC53" s="3"/>
      <c r="YD53" s="3"/>
      <c r="YE53" s="3"/>
      <c r="YF53" s="3"/>
      <c r="YG53" s="3"/>
      <c r="YH53" s="3"/>
      <c r="YI53" s="3"/>
      <c r="YJ53" s="3"/>
      <c r="YK53" s="3"/>
      <c r="YL53" s="3"/>
      <c r="YM53" s="3"/>
      <c r="YN53" s="3"/>
      <c r="YO53" s="3"/>
      <c r="YP53" s="3"/>
      <c r="YQ53" s="3"/>
      <c r="YR53" s="3"/>
      <c r="YS53" s="3"/>
      <c r="YT53" s="3"/>
      <c r="YU53" s="3"/>
      <c r="YV53" s="3"/>
      <c r="YW53" s="3"/>
      <c r="YX53" s="3"/>
      <c r="YY53" s="3"/>
      <c r="YZ53" s="3"/>
      <c r="ZA53" s="3"/>
      <c r="ZB53" s="3"/>
      <c r="ZC53" s="3"/>
      <c r="ZD53" s="3"/>
      <c r="ZE53" s="3"/>
      <c r="ZF53" s="3"/>
      <c r="ZG53" s="3"/>
      <c r="ZH53" s="3"/>
      <c r="ZI53" s="3"/>
      <c r="ZJ53" s="3"/>
      <c r="ZK53" s="3"/>
      <c r="ZL53" s="3"/>
      <c r="ZM53" s="3"/>
      <c r="ZN53" s="3"/>
      <c r="ZO53" s="3"/>
      <c r="ZP53" s="3"/>
      <c r="ZQ53" s="3"/>
      <c r="ZR53" s="3"/>
      <c r="ZS53" s="3"/>
      <c r="ZT53" s="3"/>
      <c r="ZU53" s="3"/>
      <c r="ZV53" s="3"/>
      <c r="ZW53" s="3"/>
      <c r="ZX53" s="3"/>
      <c r="ZY53" s="3"/>
      <c r="ZZ53" s="3"/>
      <c r="AAA53" s="3"/>
      <c r="AAB53" s="3"/>
      <c r="AAC53" s="3"/>
      <c r="AAD53" s="3"/>
      <c r="AAE53" s="3"/>
      <c r="AAF53" s="3"/>
      <c r="AAG53" s="3"/>
      <c r="AAH53" s="3"/>
      <c r="AAI53" s="3"/>
      <c r="AAJ53" s="3"/>
      <c r="AAK53" s="3"/>
      <c r="AAL53" s="3"/>
      <c r="AAM53" s="3"/>
      <c r="AAN53" s="3"/>
      <c r="AAO53" s="3"/>
      <c r="AAP53" s="3"/>
      <c r="AAQ53" s="3"/>
      <c r="AAR53" s="3"/>
      <c r="AAS53" s="3"/>
      <c r="AAT53" s="3"/>
      <c r="AAU53" s="3"/>
      <c r="AAV53" s="3"/>
      <c r="AAW53" s="3"/>
      <c r="AAX53" s="3"/>
      <c r="AAY53" s="3"/>
      <c r="AAZ53" s="3"/>
      <c r="ABA53" s="3"/>
      <c r="ABB53" s="3"/>
      <c r="ABC53" s="3"/>
      <c r="ABD53" s="3"/>
      <c r="ABE53" s="3"/>
      <c r="ABF53" s="3"/>
      <c r="ABG53" s="3"/>
      <c r="ABH53" s="3"/>
      <c r="ABI53" s="3"/>
      <c r="ABJ53" s="3"/>
      <c r="ABK53" s="3"/>
      <c r="ABL53" s="3"/>
      <c r="ABM53" s="3"/>
      <c r="ABN53" s="3"/>
      <c r="ABO53" s="3"/>
      <c r="ABP53" s="3"/>
      <c r="ABQ53" s="3"/>
      <c r="ABR53" s="3"/>
      <c r="ABS53" s="3"/>
      <c r="ABT53" s="3"/>
      <c r="ABU53" s="3"/>
      <c r="ABV53" s="3"/>
      <c r="ABW53" s="3"/>
      <c r="ABX53" s="3"/>
      <c r="ABY53" s="3"/>
      <c r="ABZ53" s="3"/>
      <c r="ACA53" s="3"/>
      <c r="ACB53" s="3"/>
      <c r="ACC53" s="3"/>
      <c r="ACD53" s="3"/>
      <c r="ACE53" s="3"/>
      <c r="ACF53" s="3"/>
      <c r="ACG53" s="3"/>
      <c r="ACH53" s="3"/>
      <c r="ACI53" s="3"/>
      <c r="ACJ53" s="3"/>
      <c r="ACK53" s="3"/>
      <c r="ACL53" s="3"/>
      <c r="ACM53" s="3"/>
      <c r="ACN53" s="3"/>
      <c r="ACO53" s="3"/>
      <c r="ACP53" s="3"/>
      <c r="ACQ53" s="3"/>
      <c r="ACR53" s="3"/>
      <c r="ACS53" s="3"/>
      <c r="ACT53" s="3"/>
      <c r="ACU53" s="3"/>
      <c r="ACV53" s="3"/>
      <c r="ACW53" s="3"/>
      <c r="ACX53" s="3"/>
      <c r="ACY53" s="3"/>
      <c r="ACZ53" s="3"/>
      <c r="ADA53" s="3"/>
      <c r="ADB53" s="3"/>
      <c r="ADC53" s="3"/>
      <c r="ADD53" s="3"/>
      <c r="ADE53" s="3"/>
      <c r="ADF53" s="3"/>
      <c r="ADG53" s="3"/>
      <c r="ADH53" s="3"/>
      <c r="ADI53" s="3"/>
      <c r="ADJ53" s="3"/>
      <c r="ADK53" s="3"/>
      <c r="ADL53" s="3"/>
      <c r="ADM53" s="3"/>
      <c r="ADN53" s="3"/>
      <c r="ADO53" s="3"/>
      <c r="ADP53" s="3"/>
      <c r="ADQ53" s="3"/>
      <c r="ADR53" s="3"/>
      <c r="ADS53" s="3"/>
      <c r="ADT53" s="3"/>
      <c r="ADU53" s="3"/>
      <c r="ADV53" s="3"/>
      <c r="ADW53" s="3"/>
      <c r="ADX53" s="3"/>
      <c r="ADY53" s="3"/>
      <c r="ADZ53" s="3"/>
      <c r="AEA53" s="3"/>
      <c r="AEB53" s="3"/>
      <c r="AEC53" s="3"/>
      <c r="AED53" s="3"/>
      <c r="AEE53" s="3"/>
      <c r="AEF53" s="3"/>
      <c r="AEG53" s="3"/>
      <c r="AEH53" s="3"/>
      <c r="AEI53" s="3"/>
      <c r="AEJ53" s="3"/>
      <c r="AEK53" s="3"/>
      <c r="AEL53" s="3"/>
      <c r="AEM53" s="3"/>
      <c r="AEN53" s="3"/>
      <c r="AEO53" s="3"/>
      <c r="AEP53" s="3"/>
      <c r="AEQ53" s="3"/>
      <c r="AER53" s="3"/>
      <c r="AES53" s="3"/>
      <c r="AET53" s="3"/>
      <c r="AEU53" s="3"/>
      <c r="AEV53" s="3"/>
      <c r="AEW53" s="3"/>
      <c r="AEX53" s="3"/>
      <c r="AEY53" s="3"/>
      <c r="AEZ53" s="3"/>
      <c r="AFA53" s="3"/>
      <c r="AFB53" s="3"/>
      <c r="AFC53" s="3"/>
      <c r="AFD53" s="3"/>
      <c r="AFE53" s="3"/>
      <c r="AFF53" s="3"/>
      <c r="AFG53" s="3"/>
      <c r="AFH53" s="3"/>
      <c r="AFI53" s="3"/>
      <c r="AFJ53" s="3"/>
      <c r="AFK53" s="3"/>
      <c r="AFL53" s="3"/>
      <c r="AFM53" s="3"/>
      <c r="AFN53" s="3"/>
      <c r="AFO53" s="3"/>
      <c r="AFP53" s="3"/>
      <c r="AFQ53" s="3"/>
      <c r="AFR53" s="3"/>
      <c r="AFS53" s="3"/>
      <c r="AFT53" s="3"/>
      <c r="AFU53" s="3"/>
      <c r="AFV53" s="3"/>
      <c r="AFW53" s="3"/>
      <c r="AFX53" s="3"/>
      <c r="AFY53" s="3"/>
      <c r="AFZ53" s="3"/>
      <c r="AGA53" s="3"/>
      <c r="AGB53" s="3"/>
      <c r="AGC53" s="3"/>
      <c r="AGD53" s="3"/>
      <c r="AGE53" s="3"/>
      <c r="AGF53" s="3"/>
      <c r="AGG53" s="3"/>
      <c r="AGH53" s="3"/>
      <c r="AGI53" s="3"/>
      <c r="AGJ53" s="3"/>
      <c r="AGK53" s="3"/>
      <c r="AGL53" s="3"/>
      <c r="AGM53" s="3"/>
      <c r="AGN53" s="3"/>
      <c r="AGO53" s="3"/>
      <c r="AGP53" s="3"/>
      <c r="AGQ53" s="3"/>
      <c r="AGR53" s="3"/>
      <c r="AGS53" s="3"/>
      <c r="AGT53" s="3"/>
      <c r="AGU53" s="3"/>
      <c r="AGV53" s="3"/>
      <c r="AGW53" s="3"/>
      <c r="AGX53" s="3"/>
      <c r="AGY53" s="3"/>
      <c r="AGZ53" s="3"/>
      <c r="AHA53" s="3"/>
      <c r="AHB53" s="3"/>
      <c r="AHC53" s="3"/>
      <c r="AHD53" s="3"/>
      <c r="AHE53" s="3"/>
      <c r="AHF53" s="3"/>
      <c r="AHG53" s="3"/>
      <c r="AHH53" s="3"/>
      <c r="AHI53" s="3"/>
      <c r="AHJ53" s="3"/>
      <c r="AHK53" s="3"/>
      <c r="AHL53" s="3"/>
      <c r="AHM53" s="3"/>
      <c r="AHN53" s="3"/>
      <c r="AHO53" s="3"/>
      <c r="AHP53" s="3"/>
      <c r="AHQ53" s="3"/>
      <c r="AHR53" s="3"/>
      <c r="AHS53" s="3"/>
      <c r="AHT53" s="3"/>
      <c r="AHU53" s="3"/>
      <c r="AHV53" s="3"/>
      <c r="AHW53" s="3"/>
      <c r="AHX53" s="3"/>
      <c r="AHY53" s="3"/>
      <c r="AHZ53" s="3"/>
      <c r="AIA53" s="3"/>
      <c r="AIB53" s="3"/>
      <c r="AIC53" s="3"/>
      <c r="AID53" s="3"/>
      <c r="AIE53" s="3"/>
      <c r="AIF53" s="3"/>
      <c r="AIG53" s="3"/>
      <c r="AIH53" s="3"/>
      <c r="AII53" s="3"/>
      <c r="AIJ53" s="3"/>
      <c r="AIK53" s="3"/>
      <c r="AIL53" s="3"/>
      <c r="AIM53" s="3"/>
      <c r="AIN53" s="3"/>
      <c r="AIO53" s="3"/>
      <c r="AIP53" s="3"/>
      <c r="AIQ53" s="3"/>
      <c r="AIR53" s="3"/>
      <c r="AIS53" s="3"/>
      <c r="AIT53" s="3"/>
      <c r="AIU53" s="3"/>
      <c r="AIV53" s="3"/>
      <c r="AIW53" s="3"/>
      <c r="AIX53" s="3"/>
      <c r="AIY53" s="3"/>
      <c r="AIZ53" s="3"/>
      <c r="AJA53" s="3"/>
      <c r="AJB53" s="3"/>
      <c r="AJC53" s="3"/>
      <c r="AJD53" s="3"/>
      <c r="AJE53" s="3"/>
      <c r="AJF53" s="3"/>
      <c r="AJG53" s="3"/>
      <c r="AJH53" s="3"/>
      <c r="AJI53" s="3"/>
      <c r="AJJ53" s="3"/>
      <c r="AJK53" s="3"/>
      <c r="AJL53" s="3"/>
      <c r="AJM53" s="3"/>
      <c r="AJN53" s="3"/>
      <c r="AJO53" s="3"/>
      <c r="AJP53" s="3"/>
      <c r="AJQ53" s="3"/>
      <c r="AJR53" s="3"/>
      <c r="AJS53" s="3"/>
      <c r="AJT53" s="3"/>
      <c r="AJU53" s="3"/>
      <c r="AJV53" s="3"/>
      <c r="AJW53" s="3"/>
      <c r="AJX53" s="3"/>
      <c r="AJY53" s="3"/>
      <c r="AJZ53" s="3"/>
      <c r="AKA53" s="3"/>
      <c r="AKB53" s="3"/>
      <c r="AKC53" s="3"/>
      <c r="AKD53" s="3"/>
      <c r="AKE53" s="3"/>
      <c r="AKF53" s="3"/>
      <c r="AKG53" s="3"/>
      <c r="AKH53" s="3"/>
      <c r="AKI53" s="3"/>
      <c r="AKJ53" s="3"/>
      <c r="AKK53" s="3"/>
      <c r="AKL53" s="3"/>
      <c r="AKM53" s="3"/>
      <c r="AKN53" s="3"/>
      <c r="AKO53" s="3"/>
      <c r="AKP53" s="3"/>
      <c r="AKQ53" s="3"/>
      <c r="AKR53" s="3"/>
      <c r="AKS53" s="3"/>
      <c r="AKT53" s="3"/>
      <c r="AKU53" s="3"/>
      <c r="AKV53" s="3"/>
      <c r="AKW53" s="3"/>
      <c r="AKX53" s="3"/>
      <c r="AKY53" s="3"/>
      <c r="AKZ53" s="3"/>
    </row>
    <row r="54" spans="1:988" ht="16.2" hidden="1" thickBot="1">
      <c r="A54" s="244"/>
      <c r="B54" s="244"/>
      <c r="C54" s="161"/>
      <c r="D54" s="326">
        <f t="shared" ref="D54:AM54" si="91">SUM(D48:D53)</f>
        <v>99.999999999999986</v>
      </c>
      <c r="E54" s="126">
        <f t="shared" si="91"/>
        <v>36159</v>
      </c>
      <c r="F54" s="126">
        <f t="shared" si="91"/>
        <v>678</v>
      </c>
      <c r="G54" s="126">
        <f t="shared" si="91"/>
        <v>759</v>
      </c>
      <c r="H54" s="126">
        <f t="shared" si="91"/>
        <v>680</v>
      </c>
      <c r="I54" s="126">
        <f t="shared" si="91"/>
        <v>718</v>
      </c>
      <c r="J54" s="126">
        <f t="shared" si="91"/>
        <v>691</v>
      </c>
      <c r="K54" s="126">
        <f t="shared" ref="K54:Y54" si="92">SUM(K48:K53)</f>
        <v>709</v>
      </c>
      <c r="L54" s="126">
        <f t="shared" si="92"/>
        <v>667</v>
      </c>
      <c r="M54" s="126">
        <f t="shared" si="92"/>
        <v>691</v>
      </c>
      <c r="N54" s="126">
        <f t="shared" si="92"/>
        <v>688</v>
      </c>
      <c r="O54" s="126">
        <f t="shared" si="92"/>
        <v>721</v>
      </c>
      <c r="P54" s="126">
        <f t="shared" si="92"/>
        <v>756</v>
      </c>
      <c r="Q54" s="126">
        <f t="shared" si="92"/>
        <v>720</v>
      </c>
      <c r="R54" s="126">
        <f t="shared" si="92"/>
        <v>668</v>
      </c>
      <c r="S54" s="126">
        <f t="shared" si="92"/>
        <v>679</v>
      </c>
      <c r="T54" s="126">
        <f t="shared" si="92"/>
        <v>626</v>
      </c>
      <c r="U54" s="126">
        <f t="shared" si="92"/>
        <v>650</v>
      </c>
      <c r="V54" s="126">
        <f t="shared" si="92"/>
        <v>642</v>
      </c>
      <c r="W54" s="126">
        <f t="shared" si="92"/>
        <v>647</v>
      </c>
      <c r="X54" s="126">
        <f t="shared" si="92"/>
        <v>649</v>
      </c>
      <c r="Y54" s="126">
        <f t="shared" si="92"/>
        <v>594</v>
      </c>
      <c r="Z54" s="126">
        <f t="shared" si="91"/>
        <v>2923</v>
      </c>
      <c r="AA54" s="126">
        <f t="shared" si="91"/>
        <v>2989</v>
      </c>
      <c r="AB54" s="126">
        <f t="shared" si="91"/>
        <v>2499</v>
      </c>
      <c r="AC54" s="126">
        <f t="shared" si="91"/>
        <v>2257</v>
      </c>
      <c r="AD54" s="126">
        <f t="shared" si="91"/>
        <v>2108</v>
      </c>
      <c r="AE54" s="126">
        <f t="shared" si="91"/>
        <v>1959</v>
      </c>
      <c r="AF54" s="126">
        <f t="shared" si="91"/>
        <v>1700</v>
      </c>
      <c r="AG54" s="126">
        <f t="shared" si="91"/>
        <v>1521</v>
      </c>
      <c r="AH54" s="126">
        <f t="shared" si="91"/>
        <v>1299</v>
      </c>
      <c r="AI54" s="126">
        <f t="shared" si="91"/>
        <v>1041</v>
      </c>
      <c r="AJ54" s="126">
        <f t="shared" si="91"/>
        <v>754</v>
      </c>
      <c r="AK54" s="126">
        <f t="shared" si="91"/>
        <v>605</v>
      </c>
      <c r="AL54" s="126">
        <f t="shared" ref="AL54" si="93">SUM(AL48:AL53)</f>
        <v>405</v>
      </c>
      <c r="AM54" s="214">
        <f t="shared" si="91"/>
        <v>466</v>
      </c>
      <c r="AN54" s="93">
        <f>AN47-SUM(AN48:AN53)</f>
        <v>0</v>
      </c>
      <c r="AO54" s="93">
        <f t="shared" ref="AO54:AV54" si="94">AO47-SUM(AO48:AO53)</f>
        <v>0</v>
      </c>
      <c r="AP54" s="93">
        <f t="shared" ref="AP54:AQ54" si="95">AP47-SUM(AP48:AP53)</f>
        <v>0</v>
      </c>
      <c r="AQ54" s="93">
        <f t="shared" si="95"/>
        <v>0</v>
      </c>
      <c r="AR54" s="93">
        <f t="shared" si="94"/>
        <v>0</v>
      </c>
      <c r="AS54" s="93">
        <f t="shared" si="94"/>
        <v>0</v>
      </c>
      <c r="AT54" s="93">
        <f t="shared" si="94"/>
        <v>0</v>
      </c>
      <c r="AU54" s="93">
        <f t="shared" si="94"/>
        <v>0</v>
      </c>
      <c r="AV54" s="93">
        <f t="shared" si="94"/>
        <v>0</v>
      </c>
      <c r="AW54" s="44"/>
      <c r="AX54" s="388">
        <f t="shared" si="83"/>
        <v>36159</v>
      </c>
      <c r="AY54" s="388">
        <f t="shared" si="84"/>
        <v>8478</v>
      </c>
      <c r="AZ54" s="388">
        <f t="shared" si="85"/>
        <v>3912</v>
      </c>
      <c r="BA54" s="388">
        <f t="shared" si="86"/>
        <v>7155</v>
      </c>
      <c r="BB54" s="388">
        <f t="shared" si="87"/>
        <v>12044</v>
      </c>
      <c r="BC54" s="388">
        <f t="shared" si="88"/>
        <v>4570</v>
      </c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  <c r="KA54" s="3"/>
      <c r="KB54" s="3"/>
      <c r="KC54" s="3"/>
      <c r="KD54" s="3"/>
      <c r="KE54" s="3"/>
      <c r="KF54" s="3"/>
      <c r="KG54" s="3"/>
      <c r="KH54" s="3"/>
      <c r="KI54" s="3"/>
      <c r="KJ54" s="3"/>
      <c r="KK54" s="3"/>
      <c r="KL54" s="3"/>
      <c r="KM54" s="3"/>
      <c r="KN54" s="3"/>
      <c r="KO54" s="3"/>
      <c r="KP54" s="3"/>
      <c r="KQ54" s="3"/>
      <c r="KR54" s="3"/>
      <c r="KS54" s="3"/>
      <c r="KT54" s="3"/>
      <c r="KU54" s="3"/>
      <c r="KV54" s="3"/>
      <c r="KW54" s="3"/>
      <c r="KX54" s="3"/>
      <c r="KY54" s="3"/>
      <c r="KZ54" s="3"/>
      <c r="LA54" s="3"/>
      <c r="LB54" s="3"/>
      <c r="LC54" s="3"/>
      <c r="LD54" s="3"/>
      <c r="LE54" s="3"/>
      <c r="LF54" s="3"/>
      <c r="LG54" s="3"/>
      <c r="LH54" s="3"/>
      <c r="LI54" s="3"/>
      <c r="LJ54" s="3"/>
      <c r="LK54" s="3"/>
      <c r="LL54" s="3"/>
      <c r="LM54" s="3"/>
      <c r="LN54" s="3"/>
      <c r="LO54" s="3"/>
      <c r="LP54" s="3"/>
      <c r="LQ54" s="3"/>
      <c r="LR54" s="3"/>
      <c r="LS54" s="3"/>
      <c r="LT54" s="3"/>
      <c r="LU54" s="3"/>
      <c r="LV54" s="3"/>
      <c r="LW54" s="3"/>
      <c r="LX54" s="3"/>
      <c r="LY54" s="3"/>
      <c r="LZ54" s="3"/>
      <c r="MA54" s="3"/>
      <c r="MB54" s="3"/>
      <c r="MC54" s="3"/>
      <c r="MD54" s="3"/>
      <c r="ME54" s="3"/>
      <c r="MF54" s="3"/>
      <c r="MG54" s="3"/>
      <c r="MH54" s="3"/>
      <c r="MI54" s="3"/>
      <c r="MJ54" s="3"/>
      <c r="MK54" s="3"/>
      <c r="ML54" s="3"/>
      <c r="MM54" s="3"/>
      <c r="MN54" s="3"/>
      <c r="MO54" s="3"/>
      <c r="MP54" s="3"/>
      <c r="MQ54" s="3"/>
      <c r="MR54" s="3"/>
      <c r="MS54" s="3"/>
      <c r="MT54" s="3"/>
      <c r="MU54" s="3"/>
      <c r="MV54" s="3"/>
      <c r="MW54" s="3"/>
      <c r="MX54" s="3"/>
      <c r="MY54" s="3"/>
      <c r="MZ54" s="3"/>
      <c r="NA54" s="3"/>
      <c r="NB54" s="3"/>
      <c r="NC54" s="3"/>
      <c r="ND54" s="3"/>
      <c r="NE54" s="3"/>
      <c r="NF54" s="3"/>
      <c r="NG54" s="3"/>
      <c r="NH54" s="3"/>
      <c r="NI54" s="3"/>
      <c r="NJ54" s="3"/>
      <c r="NK54" s="3"/>
      <c r="NL54" s="3"/>
      <c r="NM54" s="3"/>
      <c r="NN54" s="3"/>
      <c r="NO54" s="3"/>
      <c r="NP54" s="3"/>
      <c r="NQ54" s="3"/>
      <c r="NR54" s="3"/>
      <c r="NS54" s="3"/>
      <c r="NT54" s="3"/>
      <c r="NU54" s="3"/>
      <c r="NV54" s="3"/>
      <c r="NW54" s="3"/>
      <c r="NX54" s="3"/>
      <c r="NY54" s="3"/>
      <c r="NZ54" s="3"/>
      <c r="OA54" s="3"/>
      <c r="OB54" s="3"/>
      <c r="OC54" s="3"/>
      <c r="OD54" s="3"/>
      <c r="OE54" s="3"/>
      <c r="OF54" s="3"/>
      <c r="OG54" s="3"/>
      <c r="OH54" s="3"/>
      <c r="OI54" s="3"/>
      <c r="OJ54" s="3"/>
      <c r="OK54" s="3"/>
      <c r="OL54" s="3"/>
      <c r="OM54" s="3"/>
      <c r="ON54" s="3"/>
      <c r="OO54" s="3"/>
      <c r="OP54" s="3"/>
      <c r="OQ54" s="3"/>
      <c r="OR54" s="3"/>
      <c r="OS54" s="3"/>
      <c r="OT54" s="3"/>
      <c r="OU54" s="3"/>
      <c r="OV54" s="3"/>
      <c r="OW54" s="3"/>
      <c r="OX54" s="3"/>
      <c r="OY54" s="3"/>
      <c r="OZ54" s="3"/>
      <c r="PA54" s="3"/>
      <c r="PB54" s="3"/>
      <c r="PC54" s="3"/>
      <c r="PD54" s="3"/>
      <c r="PE54" s="3"/>
      <c r="PF54" s="3"/>
      <c r="PG54" s="3"/>
      <c r="PH54" s="3"/>
      <c r="PI54" s="3"/>
      <c r="PJ54" s="3"/>
      <c r="PK54" s="3"/>
      <c r="PL54" s="3"/>
      <c r="PM54" s="3"/>
      <c r="PN54" s="3"/>
      <c r="PO54" s="3"/>
      <c r="PP54" s="3"/>
      <c r="PQ54" s="3"/>
      <c r="PR54" s="3"/>
      <c r="PS54" s="3"/>
      <c r="PT54" s="3"/>
      <c r="PU54" s="3"/>
      <c r="PV54" s="3"/>
      <c r="PW54" s="3"/>
      <c r="PX54" s="3"/>
      <c r="PY54" s="3"/>
      <c r="PZ54" s="3"/>
      <c r="QA54" s="3"/>
      <c r="QB54" s="3"/>
      <c r="QC54" s="3"/>
      <c r="QD54" s="3"/>
      <c r="QE54" s="3"/>
      <c r="QF54" s="3"/>
      <c r="QG54" s="3"/>
      <c r="QH54" s="3"/>
      <c r="QI54" s="3"/>
      <c r="QJ54" s="3"/>
      <c r="QK54" s="3"/>
      <c r="QL54" s="3"/>
      <c r="QM54" s="3"/>
      <c r="QN54" s="3"/>
      <c r="QO54" s="3"/>
      <c r="QP54" s="3"/>
      <c r="QQ54" s="3"/>
      <c r="QR54" s="3"/>
      <c r="QS54" s="3"/>
      <c r="QT54" s="3"/>
      <c r="QU54" s="3"/>
      <c r="QV54" s="3"/>
      <c r="QW54" s="3"/>
      <c r="QX54" s="3"/>
      <c r="QY54" s="3"/>
      <c r="QZ54" s="3"/>
      <c r="RA54" s="3"/>
      <c r="RB54" s="3"/>
      <c r="RC54" s="3"/>
      <c r="RD54" s="3"/>
      <c r="RE54" s="3"/>
      <c r="RF54" s="3"/>
      <c r="RG54" s="3"/>
      <c r="RH54" s="3"/>
      <c r="RI54" s="3"/>
      <c r="RJ54" s="3"/>
      <c r="RK54" s="3"/>
      <c r="RL54" s="3"/>
      <c r="RM54" s="3"/>
      <c r="RN54" s="3"/>
      <c r="RO54" s="3"/>
      <c r="RP54" s="3"/>
      <c r="RQ54" s="3"/>
      <c r="RR54" s="3"/>
      <c r="RS54" s="3"/>
      <c r="RT54" s="3"/>
      <c r="RU54" s="3"/>
      <c r="RV54" s="3"/>
      <c r="RW54" s="3"/>
      <c r="RX54" s="3"/>
      <c r="RY54" s="3"/>
      <c r="RZ54" s="3"/>
      <c r="SA54" s="3"/>
      <c r="SB54" s="3"/>
      <c r="SC54" s="3"/>
      <c r="SD54" s="3"/>
      <c r="SE54" s="3"/>
      <c r="SF54" s="3"/>
      <c r="SG54" s="3"/>
      <c r="SH54" s="3"/>
      <c r="SI54" s="3"/>
      <c r="SJ54" s="3"/>
      <c r="SK54" s="3"/>
      <c r="SL54" s="3"/>
      <c r="SM54" s="3"/>
      <c r="SN54" s="3"/>
      <c r="SO54" s="3"/>
      <c r="SP54" s="3"/>
      <c r="SQ54" s="3"/>
      <c r="SR54" s="3"/>
      <c r="SS54" s="3"/>
      <c r="ST54" s="3"/>
      <c r="SU54" s="3"/>
      <c r="SV54" s="3"/>
      <c r="SW54" s="3"/>
      <c r="SX54" s="3"/>
      <c r="SY54" s="3"/>
      <c r="SZ54" s="3"/>
      <c r="TA54" s="3"/>
      <c r="TB54" s="3"/>
      <c r="TC54" s="3"/>
      <c r="TD54" s="3"/>
      <c r="TE54" s="3"/>
      <c r="TF54" s="3"/>
      <c r="TG54" s="3"/>
      <c r="TH54" s="3"/>
      <c r="TI54" s="3"/>
      <c r="TJ54" s="3"/>
      <c r="TK54" s="3"/>
      <c r="TL54" s="3"/>
      <c r="TM54" s="3"/>
      <c r="TN54" s="3"/>
      <c r="TO54" s="3"/>
      <c r="TP54" s="3"/>
      <c r="TQ54" s="3"/>
      <c r="TR54" s="3"/>
      <c r="TS54" s="3"/>
      <c r="TT54" s="3"/>
      <c r="TU54" s="3"/>
      <c r="TV54" s="3"/>
      <c r="TW54" s="3"/>
      <c r="TX54" s="3"/>
      <c r="TY54" s="3"/>
      <c r="TZ54" s="3"/>
      <c r="UA54" s="3"/>
      <c r="UB54" s="3"/>
      <c r="UC54" s="3"/>
      <c r="UD54" s="3"/>
      <c r="UE54" s="3"/>
      <c r="UF54" s="3"/>
      <c r="UG54" s="3"/>
      <c r="UH54" s="3"/>
      <c r="UI54" s="3"/>
      <c r="UJ54" s="3"/>
      <c r="UK54" s="3"/>
      <c r="UL54" s="3"/>
      <c r="UM54" s="3"/>
      <c r="UN54" s="3"/>
      <c r="UO54" s="3"/>
      <c r="UP54" s="3"/>
      <c r="UQ54" s="3"/>
      <c r="UR54" s="3"/>
      <c r="US54" s="3"/>
      <c r="UT54" s="3"/>
      <c r="UU54" s="3"/>
      <c r="UV54" s="3"/>
      <c r="UW54" s="3"/>
      <c r="UX54" s="3"/>
      <c r="UY54" s="3"/>
      <c r="UZ54" s="3"/>
      <c r="VA54" s="3"/>
      <c r="VB54" s="3"/>
      <c r="VC54" s="3"/>
      <c r="VD54" s="3"/>
      <c r="VE54" s="3"/>
      <c r="VF54" s="3"/>
      <c r="VG54" s="3"/>
      <c r="VH54" s="3"/>
      <c r="VI54" s="3"/>
      <c r="VJ54" s="3"/>
      <c r="VK54" s="3"/>
      <c r="VL54" s="3"/>
      <c r="VM54" s="3"/>
      <c r="VN54" s="3"/>
      <c r="VO54" s="3"/>
      <c r="VP54" s="3"/>
      <c r="VQ54" s="3"/>
      <c r="VR54" s="3"/>
      <c r="VS54" s="3"/>
      <c r="VT54" s="3"/>
      <c r="VU54" s="3"/>
      <c r="VV54" s="3"/>
      <c r="VW54" s="3"/>
      <c r="VX54" s="3"/>
      <c r="VY54" s="3"/>
      <c r="VZ54" s="3"/>
      <c r="WA54" s="3"/>
      <c r="WB54" s="3"/>
      <c r="WC54" s="3"/>
      <c r="WD54" s="3"/>
      <c r="WE54" s="3"/>
      <c r="WF54" s="3"/>
      <c r="WG54" s="3"/>
      <c r="WH54" s="3"/>
      <c r="WI54" s="3"/>
      <c r="WJ54" s="3"/>
      <c r="WK54" s="3"/>
      <c r="WL54" s="3"/>
      <c r="WM54" s="3"/>
      <c r="WN54" s="3"/>
      <c r="WO54" s="3"/>
      <c r="WP54" s="3"/>
      <c r="WQ54" s="3"/>
      <c r="WR54" s="3"/>
      <c r="WS54" s="3"/>
      <c r="WT54" s="3"/>
      <c r="WU54" s="3"/>
      <c r="WV54" s="3"/>
      <c r="WW54" s="3"/>
      <c r="WX54" s="3"/>
      <c r="WY54" s="3"/>
      <c r="WZ54" s="3"/>
      <c r="XA54" s="3"/>
      <c r="XB54" s="3"/>
      <c r="XC54" s="3"/>
      <c r="XD54" s="3"/>
      <c r="XE54" s="3"/>
      <c r="XF54" s="3"/>
      <c r="XG54" s="3"/>
      <c r="XH54" s="3"/>
      <c r="XI54" s="3"/>
      <c r="XJ54" s="3"/>
      <c r="XK54" s="3"/>
      <c r="XL54" s="3"/>
      <c r="XM54" s="3"/>
      <c r="XN54" s="3"/>
      <c r="XO54" s="3"/>
      <c r="XP54" s="3"/>
      <c r="XQ54" s="3"/>
      <c r="XR54" s="3"/>
      <c r="XS54" s="3"/>
      <c r="XT54" s="3"/>
      <c r="XU54" s="3"/>
      <c r="XV54" s="3"/>
      <c r="XW54" s="3"/>
      <c r="XX54" s="3"/>
      <c r="XY54" s="3"/>
      <c r="XZ54" s="3"/>
      <c r="YA54" s="3"/>
      <c r="YB54" s="3"/>
      <c r="YC54" s="3"/>
      <c r="YD54" s="3"/>
      <c r="YE54" s="3"/>
      <c r="YF54" s="3"/>
      <c r="YG54" s="3"/>
      <c r="YH54" s="3"/>
      <c r="YI54" s="3"/>
      <c r="YJ54" s="3"/>
      <c r="YK54" s="3"/>
      <c r="YL54" s="3"/>
      <c r="YM54" s="3"/>
      <c r="YN54" s="3"/>
      <c r="YO54" s="3"/>
      <c r="YP54" s="3"/>
      <c r="YQ54" s="3"/>
      <c r="YR54" s="3"/>
      <c r="YS54" s="3"/>
      <c r="YT54" s="3"/>
      <c r="YU54" s="3"/>
      <c r="YV54" s="3"/>
      <c r="YW54" s="3"/>
      <c r="YX54" s="3"/>
      <c r="YY54" s="3"/>
      <c r="YZ54" s="3"/>
      <c r="ZA54" s="3"/>
      <c r="ZB54" s="3"/>
      <c r="ZC54" s="3"/>
      <c r="ZD54" s="3"/>
      <c r="ZE54" s="3"/>
      <c r="ZF54" s="3"/>
      <c r="ZG54" s="3"/>
      <c r="ZH54" s="3"/>
      <c r="ZI54" s="3"/>
      <c r="ZJ54" s="3"/>
      <c r="ZK54" s="3"/>
      <c r="ZL54" s="3"/>
      <c r="ZM54" s="3"/>
      <c r="ZN54" s="3"/>
      <c r="ZO54" s="3"/>
      <c r="ZP54" s="3"/>
      <c r="ZQ54" s="3"/>
      <c r="ZR54" s="3"/>
      <c r="ZS54" s="3"/>
      <c r="ZT54" s="3"/>
      <c r="ZU54" s="3"/>
      <c r="ZV54" s="3"/>
      <c r="ZW54" s="3"/>
      <c r="ZX54" s="3"/>
      <c r="ZY54" s="3"/>
      <c r="ZZ54" s="3"/>
      <c r="AAA54" s="3"/>
      <c r="AAB54" s="3"/>
      <c r="AAC54" s="3"/>
      <c r="AAD54" s="3"/>
      <c r="AAE54" s="3"/>
      <c r="AAF54" s="3"/>
      <c r="AAG54" s="3"/>
      <c r="AAH54" s="3"/>
      <c r="AAI54" s="3"/>
      <c r="AAJ54" s="3"/>
      <c r="AAK54" s="3"/>
      <c r="AAL54" s="3"/>
      <c r="AAM54" s="3"/>
      <c r="AAN54" s="3"/>
      <c r="AAO54" s="3"/>
      <c r="AAP54" s="3"/>
      <c r="AAQ54" s="3"/>
      <c r="AAR54" s="3"/>
      <c r="AAS54" s="3"/>
      <c r="AAT54" s="3"/>
      <c r="AAU54" s="3"/>
      <c r="AAV54" s="3"/>
      <c r="AAW54" s="3"/>
      <c r="AAX54" s="3"/>
      <c r="AAY54" s="3"/>
      <c r="AAZ54" s="3"/>
      <c r="ABA54" s="3"/>
      <c r="ABB54" s="3"/>
      <c r="ABC54" s="3"/>
      <c r="ABD54" s="3"/>
      <c r="ABE54" s="3"/>
      <c r="ABF54" s="3"/>
      <c r="ABG54" s="3"/>
      <c r="ABH54" s="3"/>
      <c r="ABI54" s="3"/>
      <c r="ABJ54" s="3"/>
      <c r="ABK54" s="3"/>
      <c r="ABL54" s="3"/>
      <c r="ABM54" s="3"/>
      <c r="ABN54" s="3"/>
      <c r="ABO54" s="3"/>
      <c r="ABP54" s="3"/>
      <c r="ABQ54" s="3"/>
      <c r="ABR54" s="3"/>
      <c r="ABS54" s="3"/>
      <c r="ABT54" s="3"/>
      <c r="ABU54" s="3"/>
      <c r="ABV54" s="3"/>
      <c r="ABW54" s="3"/>
      <c r="ABX54" s="3"/>
      <c r="ABY54" s="3"/>
      <c r="ABZ54" s="3"/>
      <c r="ACA54" s="3"/>
      <c r="ACB54" s="3"/>
      <c r="ACC54" s="3"/>
      <c r="ACD54" s="3"/>
      <c r="ACE54" s="3"/>
      <c r="ACF54" s="3"/>
      <c r="ACG54" s="3"/>
      <c r="ACH54" s="3"/>
      <c r="ACI54" s="3"/>
      <c r="ACJ54" s="3"/>
      <c r="ACK54" s="3"/>
      <c r="ACL54" s="3"/>
      <c r="ACM54" s="3"/>
      <c r="ACN54" s="3"/>
      <c r="ACO54" s="3"/>
      <c r="ACP54" s="3"/>
      <c r="ACQ54" s="3"/>
      <c r="ACR54" s="3"/>
      <c r="ACS54" s="3"/>
      <c r="ACT54" s="3"/>
      <c r="ACU54" s="3"/>
      <c r="ACV54" s="3"/>
      <c r="ACW54" s="3"/>
      <c r="ACX54" s="3"/>
      <c r="ACY54" s="3"/>
      <c r="ACZ54" s="3"/>
      <c r="ADA54" s="3"/>
      <c r="ADB54" s="3"/>
      <c r="ADC54" s="3"/>
      <c r="ADD54" s="3"/>
      <c r="ADE54" s="3"/>
      <c r="ADF54" s="3"/>
      <c r="ADG54" s="3"/>
      <c r="ADH54" s="3"/>
      <c r="ADI54" s="3"/>
      <c r="ADJ54" s="3"/>
      <c r="ADK54" s="3"/>
      <c r="ADL54" s="3"/>
      <c r="ADM54" s="3"/>
      <c r="ADN54" s="3"/>
      <c r="ADO54" s="3"/>
      <c r="ADP54" s="3"/>
      <c r="ADQ54" s="3"/>
      <c r="ADR54" s="3"/>
      <c r="ADS54" s="3"/>
      <c r="ADT54" s="3"/>
      <c r="ADU54" s="3"/>
      <c r="ADV54" s="3"/>
      <c r="ADW54" s="3"/>
      <c r="ADX54" s="3"/>
      <c r="ADY54" s="3"/>
      <c r="ADZ54" s="3"/>
      <c r="AEA54" s="3"/>
      <c r="AEB54" s="3"/>
      <c r="AEC54" s="3"/>
      <c r="AED54" s="3"/>
      <c r="AEE54" s="3"/>
      <c r="AEF54" s="3"/>
      <c r="AEG54" s="3"/>
      <c r="AEH54" s="3"/>
      <c r="AEI54" s="3"/>
      <c r="AEJ54" s="3"/>
      <c r="AEK54" s="3"/>
      <c r="AEL54" s="3"/>
      <c r="AEM54" s="3"/>
      <c r="AEN54" s="3"/>
      <c r="AEO54" s="3"/>
      <c r="AEP54" s="3"/>
      <c r="AEQ54" s="3"/>
      <c r="AER54" s="3"/>
      <c r="AES54" s="3"/>
      <c r="AET54" s="3"/>
      <c r="AEU54" s="3"/>
      <c r="AEV54" s="3"/>
      <c r="AEW54" s="3"/>
      <c r="AEX54" s="3"/>
      <c r="AEY54" s="3"/>
      <c r="AEZ54" s="3"/>
      <c r="AFA54" s="3"/>
      <c r="AFB54" s="3"/>
      <c r="AFC54" s="3"/>
      <c r="AFD54" s="3"/>
      <c r="AFE54" s="3"/>
      <c r="AFF54" s="3"/>
      <c r="AFG54" s="3"/>
      <c r="AFH54" s="3"/>
      <c r="AFI54" s="3"/>
      <c r="AFJ54" s="3"/>
      <c r="AFK54" s="3"/>
      <c r="AFL54" s="3"/>
      <c r="AFM54" s="3"/>
      <c r="AFN54" s="3"/>
      <c r="AFO54" s="3"/>
      <c r="AFP54" s="3"/>
      <c r="AFQ54" s="3"/>
      <c r="AFR54" s="3"/>
      <c r="AFS54" s="3"/>
      <c r="AFT54" s="3"/>
      <c r="AFU54" s="3"/>
      <c r="AFV54" s="3"/>
      <c r="AFW54" s="3"/>
      <c r="AFX54" s="3"/>
      <c r="AFY54" s="3"/>
      <c r="AFZ54" s="3"/>
      <c r="AGA54" s="3"/>
      <c r="AGB54" s="3"/>
      <c r="AGC54" s="3"/>
      <c r="AGD54" s="3"/>
      <c r="AGE54" s="3"/>
      <c r="AGF54" s="3"/>
      <c r="AGG54" s="3"/>
      <c r="AGH54" s="3"/>
      <c r="AGI54" s="3"/>
      <c r="AGJ54" s="3"/>
      <c r="AGK54" s="3"/>
      <c r="AGL54" s="3"/>
      <c r="AGM54" s="3"/>
      <c r="AGN54" s="3"/>
      <c r="AGO54" s="3"/>
      <c r="AGP54" s="3"/>
      <c r="AGQ54" s="3"/>
      <c r="AGR54" s="3"/>
      <c r="AGS54" s="3"/>
      <c r="AGT54" s="3"/>
      <c r="AGU54" s="3"/>
      <c r="AGV54" s="3"/>
      <c r="AGW54" s="3"/>
      <c r="AGX54" s="3"/>
      <c r="AGY54" s="3"/>
      <c r="AGZ54" s="3"/>
      <c r="AHA54" s="3"/>
      <c r="AHB54" s="3"/>
      <c r="AHC54" s="3"/>
      <c r="AHD54" s="3"/>
      <c r="AHE54" s="3"/>
      <c r="AHF54" s="3"/>
      <c r="AHG54" s="3"/>
      <c r="AHH54" s="3"/>
      <c r="AHI54" s="3"/>
      <c r="AHJ54" s="3"/>
      <c r="AHK54" s="3"/>
      <c r="AHL54" s="3"/>
      <c r="AHM54" s="3"/>
      <c r="AHN54" s="3"/>
      <c r="AHO54" s="3"/>
      <c r="AHP54" s="3"/>
      <c r="AHQ54" s="3"/>
      <c r="AHR54" s="3"/>
      <c r="AHS54" s="3"/>
      <c r="AHT54" s="3"/>
      <c r="AHU54" s="3"/>
      <c r="AHV54" s="3"/>
      <c r="AHW54" s="3"/>
      <c r="AHX54" s="3"/>
      <c r="AHY54" s="3"/>
      <c r="AHZ54" s="3"/>
      <c r="AIA54" s="3"/>
      <c r="AIB54" s="3"/>
      <c r="AIC54" s="3"/>
      <c r="AID54" s="3"/>
      <c r="AIE54" s="3"/>
      <c r="AIF54" s="3"/>
      <c r="AIG54" s="3"/>
      <c r="AIH54" s="3"/>
      <c r="AII54" s="3"/>
      <c r="AIJ54" s="3"/>
      <c r="AIK54" s="3"/>
      <c r="AIL54" s="3"/>
      <c r="AIM54" s="3"/>
      <c r="AIN54" s="3"/>
      <c r="AIO54" s="3"/>
      <c r="AIP54" s="3"/>
      <c r="AIQ54" s="3"/>
      <c r="AIR54" s="3"/>
      <c r="AIS54" s="3"/>
      <c r="AIT54" s="3"/>
      <c r="AIU54" s="3"/>
      <c r="AIV54" s="3"/>
      <c r="AIW54" s="3"/>
      <c r="AIX54" s="3"/>
      <c r="AIY54" s="3"/>
      <c r="AIZ54" s="3"/>
      <c r="AJA54" s="3"/>
      <c r="AJB54" s="3"/>
      <c r="AJC54" s="3"/>
      <c r="AJD54" s="3"/>
      <c r="AJE54" s="3"/>
      <c r="AJF54" s="3"/>
      <c r="AJG54" s="3"/>
      <c r="AJH54" s="3"/>
      <c r="AJI54" s="3"/>
      <c r="AJJ54" s="3"/>
      <c r="AJK54" s="3"/>
      <c r="AJL54" s="3"/>
      <c r="AJM54" s="3"/>
      <c r="AJN54" s="3"/>
      <c r="AJO54" s="3"/>
      <c r="AJP54" s="3"/>
      <c r="AJQ54" s="3"/>
      <c r="AJR54" s="3"/>
      <c r="AJS54" s="3"/>
      <c r="AJT54" s="3"/>
      <c r="AJU54" s="3"/>
      <c r="AJV54" s="3"/>
      <c r="AJW54" s="3"/>
      <c r="AJX54" s="3"/>
      <c r="AJY54" s="3"/>
      <c r="AJZ54" s="3"/>
      <c r="AKA54" s="3"/>
      <c r="AKB54" s="3"/>
      <c r="AKC54" s="3"/>
      <c r="AKD54" s="3"/>
      <c r="AKE54" s="3"/>
      <c r="AKF54" s="3"/>
      <c r="AKG54" s="3"/>
      <c r="AKH54" s="3"/>
      <c r="AKI54" s="3"/>
      <c r="AKJ54" s="3"/>
      <c r="AKK54" s="3"/>
      <c r="AKL54" s="3"/>
      <c r="AKM54" s="3"/>
      <c r="AKN54" s="3"/>
      <c r="AKO54" s="3"/>
      <c r="AKP54" s="3"/>
      <c r="AKQ54" s="3"/>
      <c r="AKR54" s="3"/>
      <c r="AKS54" s="3"/>
      <c r="AKT54" s="3"/>
      <c r="AKU54" s="3"/>
      <c r="AKV54" s="3"/>
      <c r="AKW54" s="3"/>
      <c r="AKX54" s="3"/>
      <c r="AKY54" s="3"/>
      <c r="AKZ54" s="3"/>
    </row>
    <row r="55" spans="1:988" ht="16.2" hidden="1" thickBot="1">
      <c r="A55" s="244"/>
      <c r="B55" s="244"/>
      <c r="C55" s="161"/>
      <c r="D55" s="203"/>
      <c r="E55" s="201"/>
      <c r="F55" s="109">
        <f t="shared" ref="F55:AV55" si="96">+F56*100/$E$56</f>
        <v>2.5325038563897411</v>
      </c>
      <c r="G55" s="109">
        <f t="shared" si="96"/>
        <v>2.9240757377994</v>
      </c>
      <c r="H55" s="109">
        <f t="shared" si="96"/>
        <v>2.3968945468106386</v>
      </c>
      <c r="I55" s="109">
        <f t="shared" si="96"/>
        <v>2.2850168664078789</v>
      </c>
      <c r="J55" s="109">
        <f t="shared" si="96"/>
        <v>2.3782482667435119</v>
      </c>
      <c r="K55" s="109">
        <f t="shared" si="96"/>
        <v>2.2867119827776179</v>
      </c>
      <c r="L55" s="109">
        <f t="shared" si="96"/>
        <v>2.4036750122895936</v>
      </c>
      <c r="M55" s="109">
        <f t="shared" si="96"/>
        <v>2.3121387283236996</v>
      </c>
      <c r="N55" s="109">
        <f t="shared" si="96"/>
        <v>2.2443340735341479</v>
      </c>
      <c r="O55" s="109">
        <f t="shared" si="96"/>
        <v>2.2341633753157155</v>
      </c>
      <c r="P55" s="109">
        <f t="shared" si="96"/>
        <v>2.2172122116183277</v>
      </c>
      <c r="Q55" s="109">
        <f t="shared" si="96"/>
        <v>2.2816266336684015</v>
      </c>
      <c r="R55" s="109">
        <f t="shared" si="96"/>
        <v>2.2104317461393723</v>
      </c>
      <c r="S55" s="109">
        <f t="shared" si="96"/>
        <v>2.066346854711576</v>
      </c>
      <c r="T55" s="109">
        <f t="shared" si="96"/>
        <v>1.9883715017035919</v>
      </c>
      <c r="U55" s="109">
        <f t="shared" si="96"/>
        <v>2.0290542945773229</v>
      </c>
      <c r="V55" s="109">
        <f t="shared" si="96"/>
        <v>1.8052989337718035</v>
      </c>
      <c r="W55" s="109">
        <f t="shared" si="96"/>
        <v>2.0273591782075839</v>
      </c>
      <c r="X55" s="109">
        <f t="shared" si="96"/>
        <v>1.7815673045954605</v>
      </c>
      <c r="Y55" s="109">
        <f t="shared" si="96"/>
        <v>1.7798721882257218</v>
      </c>
      <c r="Z55" s="109">
        <f t="shared" si="96"/>
        <v>8.7807027952468939</v>
      </c>
      <c r="AA55" s="109">
        <f t="shared" si="96"/>
        <v>8.2992897462410795</v>
      </c>
      <c r="AB55" s="109">
        <f t="shared" si="96"/>
        <v>7.0805010763988951</v>
      </c>
      <c r="AC55" s="109">
        <f t="shared" si="96"/>
        <v>5.7786517044395094</v>
      </c>
      <c r="AD55" s="109">
        <f t="shared" si="96"/>
        <v>5.3921651721390678</v>
      </c>
      <c r="AE55" s="109">
        <f t="shared" si="96"/>
        <v>4.9666909633346332</v>
      </c>
      <c r="AF55" s="109">
        <f t="shared" si="96"/>
        <v>3.7512925262319259</v>
      </c>
      <c r="AG55" s="109">
        <f t="shared" si="96"/>
        <v>3.1715627277812621</v>
      </c>
      <c r="AH55" s="109">
        <f t="shared" si="96"/>
        <v>2.7257471225399623</v>
      </c>
      <c r="AI55" s="109">
        <f t="shared" si="96"/>
        <v>2.0561761564931431</v>
      </c>
      <c r="AJ55" s="109">
        <f t="shared" si="96"/>
        <v>1.3883003068160629</v>
      </c>
      <c r="AK55" s="109">
        <f t="shared" si="96"/>
        <v>1.0408014510196124</v>
      </c>
      <c r="AL55" s="109">
        <f t="shared" si="96"/>
        <v>0.70516840981133355</v>
      </c>
      <c r="AM55" s="258">
        <f t="shared" si="96"/>
        <v>0.678046547895513</v>
      </c>
      <c r="AN55" s="112">
        <f t="shared" si="96"/>
        <v>0.12543861136066992</v>
      </c>
      <c r="AO55" s="112">
        <f t="shared" si="96"/>
        <v>1.3815198413371077</v>
      </c>
      <c r="AP55" s="112">
        <f t="shared" si="96"/>
        <v>1.4459342633871815</v>
      </c>
      <c r="AQ55" s="112">
        <f t="shared" si="96"/>
        <v>3.0122217890258165</v>
      </c>
      <c r="AR55" s="112">
        <f t="shared" si="96"/>
        <v>50.29240757377994</v>
      </c>
      <c r="AS55" s="113">
        <f t="shared" si="96"/>
        <v>5.2090926042072789</v>
      </c>
      <c r="AT55" s="112">
        <f t="shared" si="96"/>
        <v>4.644618853084264</v>
      </c>
      <c r="AU55" s="113">
        <f t="shared" si="96"/>
        <v>20.565151797670911</v>
      </c>
      <c r="AV55" s="112">
        <f t="shared" si="96"/>
        <v>3.6207685657620394</v>
      </c>
      <c r="AW55" s="44"/>
      <c r="AX55" s="388">
        <f t="shared" si="83"/>
        <v>0</v>
      </c>
      <c r="AY55" s="388">
        <f t="shared" si="84"/>
        <v>28.496601291678676</v>
      </c>
      <c r="AZ55" s="388">
        <f t="shared" si="85"/>
        <v>12.12686250911125</v>
      </c>
      <c r="BA55" s="388">
        <f t="shared" si="86"/>
        <v>20.641432034309155</v>
      </c>
      <c r="BB55" s="388">
        <f t="shared" si="87"/>
        <v>30.140864170325294</v>
      </c>
      <c r="BC55" s="388">
        <f t="shared" si="88"/>
        <v>8.5942399945756272</v>
      </c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  <c r="IW55" s="3"/>
      <c r="IX55" s="3"/>
      <c r="IY55" s="3"/>
      <c r="IZ55" s="3"/>
      <c r="JA55" s="3"/>
      <c r="JB55" s="3"/>
      <c r="JC55" s="3"/>
      <c r="JD55" s="3"/>
      <c r="JE55" s="3"/>
      <c r="JF55" s="3"/>
      <c r="JG55" s="3"/>
      <c r="JH55" s="3"/>
      <c r="JI55" s="3"/>
      <c r="JJ55" s="3"/>
      <c r="JK55" s="3"/>
      <c r="JL55" s="3"/>
      <c r="JM55" s="3"/>
      <c r="JN55" s="3"/>
      <c r="JO55" s="3"/>
      <c r="JP55" s="3"/>
      <c r="JQ55" s="3"/>
      <c r="JR55" s="3"/>
      <c r="JS55" s="3"/>
      <c r="JT55" s="3"/>
      <c r="JU55" s="3"/>
      <c r="JV55" s="3"/>
      <c r="JW55" s="3"/>
      <c r="JX55" s="3"/>
      <c r="JY55" s="3"/>
      <c r="JZ55" s="3"/>
      <c r="KA55" s="3"/>
      <c r="KB55" s="3"/>
      <c r="KC55" s="3"/>
      <c r="KD55" s="3"/>
      <c r="KE55" s="3"/>
      <c r="KF55" s="3"/>
      <c r="KG55" s="3"/>
      <c r="KH55" s="3"/>
      <c r="KI55" s="3"/>
      <c r="KJ55" s="3"/>
      <c r="KK55" s="3"/>
      <c r="KL55" s="3"/>
      <c r="KM55" s="3"/>
      <c r="KN55" s="3"/>
      <c r="KO55" s="3"/>
      <c r="KP55" s="3"/>
      <c r="KQ55" s="3"/>
      <c r="KR55" s="3"/>
      <c r="KS55" s="3"/>
      <c r="KT55" s="3"/>
      <c r="KU55" s="3"/>
      <c r="KV55" s="3"/>
      <c r="KW55" s="3"/>
      <c r="KX55" s="3"/>
      <c r="KY55" s="3"/>
      <c r="KZ55" s="3"/>
      <c r="LA55" s="3"/>
      <c r="LB55" s="3"/>
      <c r="LC55" s="3"/>
      <c r="LD55" s="3"/>
      <c r="LE55" s="3"/>
      <c r="LF55" s="3"/>
      <c r="LG55" s="3"/>
      <c r="LH55" s="3"/>
      <c r="LI55" s="3"/>
      <c r="LJ55" s="3"/>
      <c r="LK55" s="3"/>
      <c r="LL55" s="3"/>
      <c r="LM55" s="3"/>
      <c r="LN55" s="3"/>
      <c r="LO55" s="3"/>
      <c r="LP55" s="3"/>
      <c r="LQ55" s="3"/>
      <c r="LR55" s="3"/>
      <c r="LS55" s="3"/>
      <c r="LT55" s="3"/>
      <c r="LU55" s="3"/>
      <c r="LV55" s="3"/>
      <c r="LW55" s="3"/>
      <c r="LX55" s="3"/>
      <c r="LY55" s="3"/>
      <c r="LZ55" s="3"/>
      <c r="MA55" s="3"/>
      <c r="MB55" s="3"/>
      <c r="MC55" s="3"/>
      <c r="MD55" s="3"/>
      <c r="ME55" s="3"/>
      <c r="MF55" s="3"/>
      <c r="MG55" s="3"/>
      <c r="MH55" s="3"/>
      <c r="MI55" s="3"/>
      <c r="MJ55" s="3"/>
      <c r="MK55" s="3"/>
      <c r="ML55" s="3"/>
      <c r="MM55" s="3"/>
      <c r="MN55" s="3"/>
      <c r="MO55" s="3"/>
      <c r="MP55" s="3"/>
      <c r="MQ55" s="3"/>
      <c r="MR55" s="3"/>
      <c r="MS55" s="3"/>
      <c r="MT55" s="3"/>
      <c r="MU55" s="3"/>
      <c r="MV55" s="3"/>
      <c r="MW55" s="3"/>
      <c r="MX55" s="3"/>
      <c r="MY55" s="3"/>
      <c r="MZ55" s="3"/>
      <c r="NA55" s="3"/>
      <c r="NB55" s="3"/>
      <c r="NC55" s="3"/>
      <c r="ND55" s="3"/>
      <c r="NE55" s="3"/>
      <c r="NF55" s="3"/>
      <c r="NG55" s="3"/>
      <c r="NH55" s="3"/>
      <c r="NI55" s="3"/>
      <c r="NJ55" s="3"/>
      <c r="NK55" s="3"/>
      <c r="NL55" s="3"/>
      <c r="NM55" s="3"/>
      <c r="NN55" s="3"/>
      <c r="NO55" s="3"/>
      <c r="NP55" s="3"/>
      <c r="NQ55" s="3"/>
      <c r="NR55" s="3"/>
      <c r="NS55" s="3"/>
      <c r="NT55" s="3"/>
      <c r="NU55" s="3"/>
      <c r="NV55" s="3"/>
      <c r="NW55" s="3"/>
      <c r="NX55" s="3"/>
      <c r="NY55" s="3"/>
      <c r="NZ55" s="3"/>
      <c r="OA55" s="3"/>
      <c r="OB55" s="3"/>
      <c r="OC55" s="3"/>
      <c r="OD55" s="3"/>
      <c r="OE55" s="3"/>
      <c r="OF55" s="3"/>
      <c r="OG55" s="3"/>
      <c r="OH55" s="3"/>
      <c r="OI55" s="3"/>
      <c r="OJ55" s="3"/>
      <c r="OK55" s="3"/>
      <c r="OL55" s="3"/>
      <c r="OM55" s="3"/>
      <c r="ON55" s="3"/>
      <c r="OO55" s="3"/>
      <c r="OP55" s="3"/>
      <c r="OQ55" s="3"/>
      <c r="OR55" s="3"/>
      <c r="OS55" s="3"/>
      <c r="OT55" s="3"/>
      <c r="OU55" s="3"/>
      <c r="OV55" s="3"/>
      <c r="OW55" s="3"/>
      <c r="OX55" s="3"/>
      <c r="OY55" s="3"/>
      <c r="OZ55" s="3"/>
      <c r="PA55" s="3"/>
      <c r="PB55" s="3"/>
      <c r="PC55" s="3"/>
      <c r="PD55" s="3"/>
      <c r="PE55" s="3"/>
      <c r="PF55" s="3"/>
      <c r="PG55" s="3"/>
      <c r="PH55" s="3"/>
      <c r="PI55" s="3"/>
      <c r="PJ55" s="3"/>
      <c r="PK55" s="3"/>
      <c r="PL55" s="3"/>
      <c r="PM55" s="3"/>
      <c r="PN55" s="3"/>
      <c r="PO55" s="3"/>
      <c r="PP55" s="3"/>
      <c r="PQ55" s="3"/>
      <c r="PR55" s="3"/>
      <c r="PS55" s="3"/>
      <c r="PT55" s="3"/>
      <c r="PU55" s="3"/>
      <c r="PV55" s="3"/>
      <c r="PW55" s="3"/>
      <c r="PX55" s="3"/>
      <c r="PY55" s="3"/>
      <c r="PZ55" s="3"/>
      <c r="QA55" s="3"/>
      <c r="QB55" s="3"/>
      <c r="QC55" s="3"/>
      <c r="QD55" s="3"/>
      <c r="QE55" s="3"/>
      <c r="QF55" s="3"/>
      <c r="QG55" s="3"/>
      <c r="QH55" s="3"/>
      <c r="QI55" s="3"/>
      <c r="QJ55" s="3"/>
      <c r="QK55" s="3"/>
      <c r="QL55" s="3"/>
      <c r="QM55" s="3"/>
      <c r="QN55" s="3"/>
      <c r="QO55" s="3"/>
      <c r="QP55" s="3"/>
      <c r="QQ55" s="3"/>
      <c r="QR55" s="3"/>
      <c r="QS55" s="3"/>
      <c r="QT55" s="3"/>
      <c r="QU55" s="3"/>
      <c r="QV55" s="3"/>
      <c r="QW55" s="3"/>
      <c r="QX55" s="3"/>
      <c r="QY55" s="3"/>
      <c r="QZ55" s="3"/>
      <c r="RA55" s="3"/>
      <c r="RB55" s="3"/>
      <c r="RC55" s="3"/>
      <c r="RD55" s="3"/>
      <c r="RE55" s="3"/>
      <c r="RF55" s="3"/>
      <c r="RG55" s="3"/>
      <c r="RH55" s="3"/>
      <c r="RI55" s="3"/>
      <c r="RJ55" s="3"/>
      <c r="RK55" s="3"/>
      <c r="RL55" s="3"/>
      <c r="RM55" s="3"/>
      <c r="RN55" s="3"/>
      <c r="RO55" s="3"/>
      <c r="RP55" s="3"/>
      <c r="RQ55" s="3"/>
      <c r="RR55" s="3"/>
      <c r="RS55" s="3"/>
      <c r="RT55" s="3"/>
      <c r="RU55" s="3"/>
      <c r="RV55" s="3"/>
      <c r="RW55" s="3"/>
      <c r="RX55" s="3"/>
      <c r="RY55" s="3"/>
      <c r="RZ55" s="3"/>
      <c r="SA55" s="3"/>
      <c r="SB55" s="3"/>
      <c r="SC55" s="3"/>
      <c r="SD55" s="3"/>
      <c r="SE55" s="3"/>
      <c r="SF55" s="3"/>
      <c r="SG55" s="3"/>
      <c r="SH55" s="3"/>
      <c r="SI55" s="3"/>
      <c r="SJ55" s="3"/>
      <c r="SK55" s="3"/>
      <c r="SL55" s="3"/>
      <c r="SM55" s="3"/>
      <c r="SN55" s="3"/>
      <c r="SO55" s="3"/>
      <c r="SP55" s="3"/>
      <c r="SQ55" s="3"/>
      <c r="SR55" s="3"/>
      <c r="SS55" s="3"/>
      <c r="ST55" s="3"/>
      <c r="SU55" s="3"/>
      <c r="SV55" s="3"/>
      <c r="SW55" s="3"/>
      <c r="SX55" s="3"/>
      <c r="SY55" s="3"/>
      <c r="SZ55" s="3"/>
      <c r="TA55" s="3"/>
      <c r="TB55" s="3"/>
      <c r="TC55" s="3"/>
      <c r="TD55" s="3"/>
      <c r="TE55" s="3"/>
      <c r="TF55" s="3"/>
      <c r="TG55" s="3"/>
      <c r="TH55" s="3"/>
      <c r="TI55" s="3"/>
      <c r="TJ55" s="3"/>
      <c r="TK55" s="3"/>
      <c r="TL55" s="3"/>
      <c r="TM55" s="3"/>
      <c r="TN55" s="3"/>
      <c r="TO55" s="3"/>
      <c r="TP55" s="3"/>
      <c r="TQ55" s="3"/>
      <c r="TR55" s="3"/>
      <c r="TS55" s="3"/>
      <c r="TT55" s="3"/>
      <c r="TU55" s="3"/>
      <c r="TV55" s="3"/>
      <c r="TW55" s="3"/>
      <c r="TX55" s="3"/>
      <c r="TY55" s="3"/>
      <c r="TZ55" s="3"/>
      <c r="UA55" s="3"/>
      <c r="UB55" s="3"/>
      <c r="UC55" s="3"/>
      <c r="UD55" s="3"/>
      <c r="UE55" s="3"/>
      <c r="UF55" s="3"/>
      <c r="UG55" s="3"/>
      <c r="UH55" s="3"/>
      <c r="UI55" s="3"/>
      <c r="UJ55" s="3"/>
      <c r="UK55" s="3"/>
      <c r="UL55" s="3"/>
      <c r="UM55" s="3"/>
      <c r="UN55" s="3"/>
      <c r="UO55" s="3"/>
      <c r="UP55" s="3"/>
      <c r="UQ55" s="3"/>
      <c r="UR55" s="3"/>
      <c r="US55" s="3"/>
      <c r="UT55" s="3"/>
      <c r="UU55" s="3"/>
      <c r="UV55" s="3"/>
      <c r="UW55" s="3"/>
      <c r="UX55" s="3"/>
      <c r="UY55" s="3"/>
      <c r="UZ55" s="3"/>
      <c r="VA55" s="3"/>
      <c r="VB55" s="3"/>
      <c r="VC55" s="3"/>
      <c r="VD55" s="3"/>
      <c r="VE55" s="3"/>
      <c r="VF55" s="3"/>
      <c r="VG55" s="3"/>
      <c r="VH55" s="3"/>
      <c r="VI55" s="3"/>
      <c r="VJ55" s="3"/>
      <c r="VK55" s="3"/>
      <c r="VL55" s="3"/>
      <c r="VM55" s="3"/>
      <c r="VN55" s="3"/>
      <c r="VO55" s="3"/>
      <c r="VP55" s="3"/>
      <c r="VQ55" s="3"/>
      <c r="VR55" s="3"/>
      <c r="VS55" s="3"/>
      <c r="VT55" s="3"/>
      <c r="VU55" s="3"/>
      <c r="VV55" s="3"/>
      <c r="VW55" s="3"/>
      <c r="VX55" s="3"/>
      <c r="VY55" s="3"/>
      <c r="VZ55" s="3"/>
      <c r="WA55" s="3"/>
      <c r="WB55" s="3"/>
      <c r="WC55" s="3"/>
      <c r="WD55" s="3"/>
      <c r="WE55" s="3"/>
      <c r="WF55" s="3"/>
      <c r="WG55" s="3"/>
      <c r="WH55" s="3"/>
      <c r="WI55" s="3"/>
      <c r="WJ55" s="3"/>
      <c r="WK55" s="3"/>
      <c r="WL55" s="3"/>
      <c r="WM55" s="3"/>
      <c r="WN55" s="3"/>
      <c r="WO55" s="3"/>
      <c r="WP55" s="3"/>
      <c r="WQ55" s="3"/>
      <c r="WR55" s="3"/>
      <c r="WS55" s="3"/>
      <c r="WT55" s="3"/>
      <c r="WU55" s="3"/>
      <c r="WV55" s="3"/>
      <c r="WW55" s="3"/>
      <c r="WX55" s="3"/>
      <c r="WY55" s="3"/>
      <c r="WZ55" s="3"/>
      <c r="XA55" s="3"/>
      <c r="XB55" s="3"/>
      <c r="XC55" s="3"/>
      <c r="XD55" s="3"/>
      <c r="XE55" s="3"/>
      <c r="XF55" s="3"/>
      <c r="XG55" s="3"/>
      <c r="XH55" s="3"/>
      <c r="XI55" s="3"/>
      <c r="XJ55" s="3"/>
      <c r="XK55" s="3"/>
      <c r="XL55" s="3"/>
      <c r="XM55" s="3"/>
      <c r="XN55" s="3"/>
      <c r="XO55" s="3"/>
      <c r="XP55" s="3"/>
      <c r="XQ55" s="3"/>
      <c r="XR55" s="3"/>
      <c r="XS55" s="3"/>
      <c r="XT55" s="3"/>
      <c r="XU55" s="3"/>
      <c r="XV55" s="3"/>
      <c r="XW55" s="3"/>
      <c r="XX55" s="3"/>
      <c r="XY55" s="3"/>
      <c r="XZ55" s="3"/>
      <c r="YA55" s="3"/>
      <c r="YB55" s="3"/>
      <c r="YC55" s="3"/>
      <c r="YD55" s="3"/>
      <c r="YE55" s="3"/>
      <c r="YF55" s="3"/>
      <c r="YG55" s="3"/>
      <c r="YH55" s="3"/>
      <c r="YI55" s="3"/>
      <c r="YJ55" s="3"/>
      <c r="YK55" s="3"/>
      <c r="YL55" s="3"/>
      <c r="YM55" s="3"/>
      <c r="YN55" s="3"/>
      <c r="YO55" s="3"/>
      <c r="YP55" s="3"/>
      <c r="YQ55" s="3"/>
      <c r="YR55" s="3"/>
      <c r="YS55" s="3"/>
      <c r="YT55" s="3"/>
      <c r="YU55" s="3"/>
      <c r="YV55" s="3"/>
      <c r="YW55" s="3"/>
      <c r="YX55" s="3"/>
      <c r="YY55" s="3"/>
      <c r="YZ55" s="3"/>
      <c r="ZA55" s="3"/>
      <c r="ZB55" s="3"/>
      <c r="ZC55" s="3"/>
      <c r="ZD55" s="3"/>
      <c r="ZE55" s="3"/>
      <c r="ZF55" s="3"/>
      <c r="ZG55" s="3"/>
      <c r="ZH55" s="3"/>
      <c r="ZI55" s="3"/>
      <c r="ZJ55" s="3"/>
      <c r="ZK55" s="3"/>
      <c r="ZL55" s="3"/>
      <c r="ZM55" s="3"/>
      <c r="ZN55" s="3"/>
      <c r="ZO55" s="3"/>
      <c r="ZP55" s="3"/>
      <c r="ZQ55" s="3"/>
      <c r="ZR55" s="3"/>
      <c r="ZS55" s="3"/>
      <c r="ZT55" s="3"/>
      <c r="ZU55" s="3"/>
      <c r="ZV55" s="3"/>
      <c r="ZW55" s="3"/>
      <c r="ZX55" s="3"/>
      <c r="ZY55" s="3"/>
      <c r="ZZ55" s="3"/>
      <c r="AAA55" s="3"/>
      <c r="AAB55" s="3"/>
      <c r="AAC55" s="3"/>
      <c r="AAD55" s="3"/>
      <c r="AAE55" s="3"/>
      <c r="AAF55" s="3"/>
      <c r="AAG55" s="3"/>
      <c r="AAH55" s="3"/>
      <c r="AAI55" s="3"/>
      <c r="AAJ55" s="3"/>
      <c r="AAK55" s="3"/>
      <c r="AAL55" s="3"/>
      <c r="AAM55" s="3"/>
      <c r="AAN55" s="3"/>
      <c r="AAO55" s="3"/>
      <c r="AAP55" s="3"/>
      <c r="AAQ55" s="3"/>
      <c r="AAR55" s="3"/>
      <c r="AAS55" s="3"/>
      <c r="AAT55" s="3"/>
      <c r="AAU55" s="3"/>
      <c r="AAV55" s="3"/>
      <c r="AAW55" s="3"/>
      <c r="AAX55" s="3"/>
      <c r="AAY55" s="3"/>
      <c r="AAZ55" s="3"/>
      <c r="ABA55" s="3"/>
      <c r="ABB55" s="3"/>
      <c r="ABC55" s="3"/>
      <c r="ABD55" s="3"/>
      <c r="ABE55" s="3"/>
      <c r="ABF55" s="3"/>
      <c r="ABG55" s="3"/>
      <c r="ABH55" s="3"/>
      <c r="ABI55" s="3"/>
      <c r="ABJ55" s="3"/>
      <c r="ABK55" s="3"/>
      <c r="ABL55" s="3"/>
      <c r="ABM55" s="3"/>
      <c r="ABN55" s="3"/>
      <c r="ABO55" s="3"/>
      <c r="ABP55" s="3"/>
      <c r="ABQ55" s="3"/>
      <c r="ABR55" s="3"/>
      <c r="ABS55" s="3"/>
      <c r="ABT55" s="3"/>
      <c r="ABU55" s="3"/>
      <c r="ABV55" s="3"/>
      <c r="ABW55" s="3"/>
      <c r="ABX55" s="3"/>
      <c r="ABY55" s="3"/>
      <c r="ABZ55" s="3"/>
      <c r="ACA55" s="3"/>
      <c r="ACB55" s="3"/>
      <c r="ACC55" s="3"/>
      <c r="ACD55" s="3"/>
      <c r="ACE55" s="3"/>
      <c r="ACF55" s="3"/>
      <c r="ACG55" s="3"/>
      <c r="ACH55" s="3"/>
      <c r="ACI55" s="3"/>
      <c r="ACJ55" s="3"/>
      <c r="ACK55" s="3"/>
      <c r="ACL55" s="3"/>
      <c r="ACM55" s="3"/>
      <c r="ACN55" s="3"/>
      <c r="ACO55" s="3"/>
      <c r="ACP55" s="3"/>
      <c r="ACQ55" s="3"/>
      <c r="ACR55" s="3"/>
      <c r="ACS55" s="3"/>
      <c r="ACT55" s="3"/>
      <c r="ACU55" s="3"/>
      <c r="ACV55" s="3"/>
      <c r="ACW55" s="3"/>
      <c r="ACX55" s="3"/>
      <c r="ACY55" s="3"/>
      <c r="ACZ55" s="3"/>
      <c r="ADA55" s="3"/>
      <c r="ADB55" s="3"/>
      <c r="ADC55" s="3"/>
      <c r="ADD55" s="3"/>
      <c r="ADE55" s="3"/>
      <c r="ADF55" s="3"/>
      <c r="ADG55" s="3"/>
      <c r="ADH55" s="3"/>
      <c r="ADI55" s="3"/>
      <c r="ADJ55" s="3"/>
      <c r="ADK55" s="3"/>
      <c r="ADL55" s="3"/>
      <c r="ADM55" s="3"/>
      <c r="ADN55" s="3"/>
      <c r="ADO55" s="3"/>
      <c r="ADP55" s="3"/>
      <c r="ADQ55" s="3"/>
      <c r="ADR55" s="3"/>
      <c r="ADS55" s="3"/>
      <c r="ADT55" s="3"/>
      <c r="ADU55" s="3"/>
      <c r="ADV55" s="3"/>
      <c r="ADW55" s="3"/>
      <c r="ADX55" s="3"/>
      <c r="ADY55" s="3"/>
      <c r="ADZ55" s="3"/>
      <c r="AEA55" s="3"/>
      <c r="AEB55" s="3"/>
      <c r="AEC55" s="3"/>
      <c r="AED55" s="3"/>
      <c r="AEE55" s="3"/>
      <c r="AEF55" s="3"/>
      <c r="AEG55" s="3"/>
      <c r="AEH55" s="3"/>
      <c r="AEI55" s="3"/>
      <c r="AEJ55" s="3"/>
      <c r="AEK55" s="3"/>
      <c r="AEL55" s="3"/>
      <c r="AEM55" s="3"/>
      <c r="AEN55" s="3"/>
      <c r="AEO55" s="3"/>
      <c r="AEP55" s="3"/>
      <c r="AEQ55" s="3"/>
      <c r="AER55" s="3"/>
      <c r="AES55" s="3"/>
      <c r="AET55" s="3"/>
      <c r="AEU55" s="3"/>
      <c r="AEV55" s="3"/>
      <c r="AEW55" s="3"/>
      <c r="AEX55" s="3"/>
      <c r="AEY55" s="3"/>
      <c r="AEZ55" s="3"/>
      <c r="AFA55" s="3"/>
      <c r="AFB55" s="3"/>
      <c r="AFC55" s="3"/>
      <c r="AFD55" s="3"/>
      <c r="AFE55" s="3"/>
      <c r="AFF55" s="3"/>
      <c r="AFG55" s="3"/>
      <c r="AFH55" s="3"/>
      <c r="AFI55" s="3"/>
      <c r="AFJ55" s="3"/>
      <c r="AFK55" s="3"/>
      <c r="AFL55" s="3"/>
      <c r="AFM55" s="3"/>
      <c r="AFN55" s="3"/>
      <c r="AFO55" s="3"/>
      <c r="AFP55" s="3"/>
      <c r="AFQ55" s="3"/>
      <c r="AFR55" s="3"/>
      <c r="AFS55" s="3"/>
      <c r="AFT55" s="3"/>
      <c r="AFU55" s="3"/>
      <c r="AFV55" s="3"/>
      <c r="AFW55" s="3"/>
      <c r="AFX55" s="3"/>
      <c r="AFY55" s="3"/>
      <c r="AFZ55" s="3"/>
      <c r="AGA55" s="3"/>
      <c r="AGB55" s="3"/>
      <c r="AGC55" s="3"/>
      <c r="AGD55" s="3"/>
      <c r="AGE55" s="3"/>
      <c r="AGF55" s="3"/>
      <c r="AGG55" s="3"/>
      <c r="AGH55" s="3"/>
      <c r="AGI55" s="3"/>
      <c r="AGJ55" s="3"/>
      <c r="AGK55" s="3"/>
      <c r="AGL55" s="3"/>
      <c r="AGM55" s="3"/>
      <c r="AGN55" s="3"/>
      <c r="AGO55" s="3"/>
      <c r="AGP55" s="3"/>
      <c r="AGQ55" s="3"/>
      <c r="AGR55" s="3"/>
      <c r="AGS55" s="3"/>
      <c r="AGT55" s="3"/>
      <c r="AGU55" s="3"/>
      <c r="AGV55" s="3"/>
      <c r="AGW55" s="3"/>
      <c r="AGX55" s="3"/>
      <c r="AGY55" s="3"/>
      <c r="AGZ55" s="3"/>
      <c r="AHA55" s="3"/>
      <c r="AHB55" s="3"/>
      <c r="AHC55" s="3"/>
      <c r="AHD55" s="3"/>
      <c r="AHE55" s="3"/>
      <c r="AHF55" s="3"/>
      <c r="AHG55" s="3"/>
      <c r="AHH55" s="3"/>
      <c r="AHI55" s="3"/>
      <c r="AHJ55" s="3"/>
      <c r="AHK55" s="3"/>
      <c r="AHL55" s="3"/>
      <c r="AHM55" s="3"/>
      <c r="AHN55" s="3"/>
      <c r="AHO55" s="3"/>
      <c r="AHP55" s="3"/>
      <c r="AHQ55" s="3"/>
      <c r="AHR55" s="3"/>
      <c r="AHS55" s="3"/>
      <c r="AHT55" s="3"/>
      <c r="AHU55" s="3"/>
      <c r="AHV55" s="3"/>
      <c r="AHW55" s="3"/>
      <c r="AHX55" s="3"/>
      <c r="AHY55" s="3"/>
      <c r="AHZ55" s="3"/>
      <c r="AIA55" s="3"/>
      <c r="AIB55" s="3"/>
      <c r="AIC55" s="3"/>
      <c r="AID55" s="3"/>
      <c r="AIE55" s="3"/>
      <c r="AIF55" s="3"/>
      <c r="AIG55" s="3"/>
      <c r="AIH55" s="3"/>
      <c r="AII55" s="3"/>
      <c r="AIJ55" s="3"/>
      <c r="AIK55" s="3"/>
      <c r="AIL55" s="3"/>
      <c r="AIM55" s="3"/>
      <c r="AIN55" s="3"/>
      <c r="AIO55" s="3"/>
      <c r="AIP55" s="3"/>
      <c r="AIQ55" s="3"/>
      <c r="AIR55" s="3"/>
      <c r="AIS55" s="3"/>
      <c r="AIT55" s="3"/>
      <c r="AIU55" s="3"/>
      <c r="AIV55" s="3"/>
      <c r="AIW55" s="3"/>
      <c r="AIX55" s="3"/>
      <c r="AIY55" s="3"/>
      <c r="AIZ55" s="3"/>
      <c r="AJA55" s="3"/>
      <c r="AJB55" s="3"/>
      <c r="AJC55" s="3"/>
      <c r="AJD55" s="3"/>
      <c r="AJE55" s="3"/>
      <c r="AJF55" s="3"/>
      <c r="AJG55" s="3"/>
      <c r="AJH55" s="3"/>
      <c r="AJI55" s="3"/>
      <c r="AJJ55" s="3"/>
      <c r="AJK55" s="3"/>
      <c r="AJL55" s="3"/>
      <c r="AJM55" s="3"/>
      <c r="AJN55" s="3"/>
      <c r="AJO55" s="3"/>
      <c r="AJP55" s="3"/>
      <c r="AJQ55" s="3"/>
      <c r="AJR55" s="3"/>
      <c r="AJS55" s="3"/>
      <c r="AJT55" s="3"/>
      <c r="AJU55" s="3"/>
      <c r="AJV55" s="3"/>
      <c r="AJW55" s="3"/>
      <c r="AJX55" s="3"/>
      <c r="AJY55" s="3"/>
      <c r="AJZ55" s="3"/>
      <c r="AKA55" s="3"/>
      <c r="AKB55" s="3"/>
      <c r="AKC55" s="3"/>
      <c r="AKD55" s="3"/>
      <c r="AKE55" s="3"/>
      <c r="AKF55" s="3"/>
      <c r="AKG55" s="3"/>
      <c r="AKH55" s="3"/>
      <c r="AKI55" s="3"/>
      <c r="AKJ55" s="3"/>
      <c r="AKK55" s="3"/>
      <c r="AKL55" s="3"/>
      <c r="AKM55" s="3"/>
      <c r="AKN55" s="3"/>
      <c r="AKO55" s="3"/>
      <c r="AKP55" s="3"/>
      <c r="AKQ55" s="3"/>
      <c r="AKR55" s="3"/>
      <c r="AKS55" s="3"/>
      <c r="AKT55" s="3"/>
      <c r="AKU55" s="3"/>
      <c r="AKV55" s="3"/>
      <c r="AKW55" s="3"/>
      <c r="AKX55" s="3"/>
      <c r="AKY55" s="3"/>
      <c r="AKZ55" s="3"/>
    </row>
    <row r="56" spans="1:988" ht="15.6">
      <c r="A56" s="269">
        <v>21</v>
      </c>
      <c r="B56" s="269"/>
      <c r="C56" s="369" t="s">
        <v>320</v>
      </c>
      <c r="D56" s="270"/>
      <c r="E56" s="271">
        <v>58993</v>
      </c>
      <c r="F56" s="43">
        <v>1494</v>
      </c>
      <c r="G56" s="272">
        <v>1725</v>
      </c>
      <c r="H56" s="272">
        <v>1414</v>
      </c>
      <c r="I56" s="272">
        <v>1348</v>
      </c>
      <c r="J56" s="272">
        <v>1403</v>
      </c>
      <c r="K56" s="272">
        <v>1349</v>
      </c>
      <c r="L56" s="272">
        <v>1418</v>
      </c>
      <c r="M56" s="272">
        <v>1364</v>
      </c>
      <c r="N56" s="272">
        <v>1324</v>
      </c>
      <c r="O56" s="272">
        <v>1318</v>
      </c>
      <c r="P56" s="272">
        <v>1308</v>
      </c>
      <c r="Q56" s="272">
        <v>1346</v>
      </c>
      <c r="R56" s="272">
        <v>1304</v>
      </c>
      <c r="S56" s="272">
        <v>1219</v>
      </c>
      <c r="T56" s="272">
        <v>1173</v>
      </c>
      <c r="U56" s="272">
        <v>1197</v>
      </c>
      <c r="V56" s="272">
        <v>1065</v>
      </c>
      <c r="W56" s="272">
        <v>1196</v>
      </c>
      <c r="X56" s="272">
        <v>1051</v>
      </c>
      <c r="Y56" s="272">
        <v>1050</v>
      </c>
      <c r="Z56" s="272">
        <v>5180</v>
      </c>
      <c r="AA56" s="272">
        <v>4896</v>
      </c>
      <c r="AB56" s="272">
        <v>4177</v>
      </c>
      <c r="AC56" s="272">
        <v>3409</v>
      </c>
      <c r="AD56" s="272">
        <v>3181</v>
      </c>
      <c r="AE56" s="273">
        <v>2930</v>
      </c>
      <c r="AF56" s="273">
        <v>2213</v>
      </c>
      <c r="AG56" s="273">
        <v>1871</v>
      </c>
      <c r="AH56" s="273">
        <v>1608</v>
      </c>
      <c r="AI56" s="273">
        <v>1213</v>
      </c>
      <c r="AJ56" s="273">
        <v>819</v>
      </c>
      <c r="AK56" s="273">
        <v>614</v>
      </c>
      <c r="AL56" s="351">
        <v>416</v>
      </c>
      <c r="AM56" s="274">
        <v>400</v>
      </c>
      <c r="AN56" s="271">
        <v>74</v>
      </c>
      <c r="AO56" s="270">
        <v>815</v>
      </c>
      <c r="AP56" s="270">
        <v>853</v>
      </c>
      <c r="AQ56" s="270">
        <v>1777</v>
      </c>
      <c r="AR56" s="270">
        <v>29669</v>
      </c>
      <c r="AS56" s="270">
        <v>3073</v>
      </c>
      <c r="AT56" s="271">
        <v>2740</v>
      </c>
      <c r="AU56" s="270">
        <v>12132</v>
      </c>
      <c r="AV56" s="271">
        <v>2136</v>
      </c>
      <c r="AW56" s="44"/>
      <c r="AX56" s="384">
        <f t="shared" si="83"/>
        <v>58993</v>
      </c>
      <c r="AY56" s="384">
        <f t="shared" si="84"/>
        <v>16811</v>
      </c>
      <c r="AZ56" s="384">
        <f t="shared" si="85"/>
        <v>7154</v>
      </c>
      <c r="BA56" s="384">
        <f t="shared" si="86"/>
        <v>12177</v>
      </c>
      <c r="BB56" s="384">
        <f t="shared" si="87"/>
        <v>17781</v>
      </c>
      <c r="BC56" s="384">
        <f t="shared" si="88"/>
        <v>5070</v>
      </c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  <c r="IW56" s="3"/>
      <c r="IX56" s="3"/>
      <c r="IY56" s="3"/>
      <c r="IZ56" s="3"/>
      <c r="JA56" s="3"/>
      <c r="JB56" s="3"/>
      <c r="JC56" s="3"/>
      <c r="JD56" s="3"/>
      <c r="JE56" s="3"/>
      <c r="JF56" s="3"/>
      <c r="JG56" s="3"/>
      <c r="JH56" s="3"/>
      <c r="JI56" s="3"/>
      <c r="JJ56" s="3"/>
      <c r="JK56" s="3"/>
      <c r="JL56" s="3"/>
      <c r="JM56" s="3"/>
      <c r="JN56" s="3"/>
      <c r="JO56" s="3"/>
      <c r="JP56" s="3"/>
      <c r="JQ56" s="3"/>
      <c r="JR56" s="3"/>
      <c r="JS56" s="3"/>
      <c r="JT56" s="3"/>
      <c r="JU56" s="3"/>
      <c r="JV56" s="3"/>
      <c r="JW56" s="3"/>
      <c r="JX56" s="3"/>
      <c r="JY56" s="3"/>
      <c r="JZ56" s="3"/>
      <c r="KA56" s="3"/>
      <c r="KB56" s="3"/>
      <c r="KC56" s="3"/>
      <c r="KD56" s="3"/>
      <c r="KE56" s="3"/>
      <c r="KF56" s="3"/>
      <c r="KG56" s="3"/>
      <c r="KH56" s="3"/>
      <c r="KI56" s="3"/>
      <c r="KJ56" s="3"/>
      <c r="KK56" s="3"/>
      <c r="KL56" s="3"/>
      <c r="KM56" s="3"/>
      <c r="KN56" s="3"/>
      <c r="KO56" s="3"/>
      <c r="KP56" s="3"/>
      <c r="KQ56" s="3"/>
      <c r="KR56" s="3"/>
      <c r="KS56" s="3"/>
      <c r="KT56" s="3"/>
      <c r="KU56" s="3"/>
      <c r="KV56" s="3"/>
      <c r="KW56" s="3"/>
      <c r="KX56" s="3"/>
      <c r="KY56" s="3"/>
      <c r="KZ56" s="3"/>
      <c r="LA56" s="3"/>
      <c r="LB56" s="3"/>
      <c r="LC56" s="3"/>
      <c r="LD56" s="3"/>
      <c r="LE56" s="3"/>
      <c r="LF56" s="3"/>
      <c r="LG56" s="3"/>
      <c r="LH56" s="3"/>
      <c r="LI56" s="3"/>
      <c r="LJ56" s="3"/>
      <c r="LK56" s="3"/>
      <c r="LL56" s="3"/>
      <c r="LM56" s="3"/>
      <c r="LN56" s="3"/>
      <c r="LO56" s="3"/>
      <c r="LP56" s="3"/>
      <c r="LQ56" s="3"/>
      <c r="LR56" s="3"/>
      <c r="LS56" s="3"/>
      <c r="LT56" s="3"/>
      <c r="LU56" s="3"/>
      <c r="LV56" s="3"/>
      <c r="LW56" s="3"/>
      <c r="LX56" s="3"/>
      <c r="LY56" s="3"/>
      <c r="LZ56" s="3"/>
      <c r="MA56" s="3"/>
      <c r="MB56" s="3"/>
      <c r="MC56" s="3"/>
      <c r="MD56" s="3"/>
      <c r="ME56" s="3"/>
      <c r="MF56" s="3"/>
      <c r="MG56" s="3"/>
      <c r="MH56" s="3"/>
      <c r="MI56" s="3"/>
      <c r="MJ56" s="3"/>
      <c r="MK56" s="3"/>
      <c r="ML56" s="3"/>
      <c r="MM56" s="3"/>
      <c r="MN56" s="3"/>
      <c r="MO56" s="3"/>
      <c r="MP56" s="3"/>
      <c r="MQ56" s="3"/>
      <c r="MR56" s="3"/>
      <c r="MS56" s="3"/>
      <c r="MT56" s="3"/>
      <c r="MU56" s="3"/>
      <c r="MV56" s="3"/>
      <c r="MW56" s="3"/>
      <c r="MX56" s="3"/>
      <c r="MY56" s="3"/>
      <c r="MZ56" s="3"/>
      <c r="NA56" s="3"/>
      <c r="NB56" s="3"/>
      <c r="NC56" s="3"/>
      <c r="ND56" s="3"/>
      <c r="NE56" s="3"/>
      <c r="NF56" s="3"/>
      <c r="NG56" s="3"/>
      <c r="NH56" s="3"/>
      <c r="NI56" s="3"/>
      <c r="NJ56" s="3"/>
      <c r="NK56" s="3"/>
      <c r="NL56" s="3"/>
      <c r="NM56" s="3"/>
      <c r="NN56" s="3"/>
      <c r="NO56" s="3"/>
      <c r="NP56" s="3"/>
      <c r="NQ56" s="3"/>
      <c r="NR56" s="3"/>
      <c r="NS56" s="3"/>
      <c r="NT56" s="3"/>
      <c r="NU56" s="3"/>
      <c r="NV56" s="3"/>
      <c r="NW56" s="3"/>
      <c r="NX56" s="3"/>
      <c r="NY56" s="3"/>
      <c r="NZ56" s="3"/>
      <c r="OA56" s="3"/>
      <c r="OB56" s="3"/>
      <c r="OC56" s="3"/>
      <c r="OD56" s="3"/>
      <c r="OE56" s="3"/>
      <c r="OF56" s="3"/>
      <c r="OG56" s="3"/>
      <c r="OH56" s="3"/>
      <c r="OI56" s="3"/>
      <c r="OJ56" s="3"/>
      <c r="OK56" s="3"/>
      <c r="OL56" s="3"/>
      <c r="OM56" s="3"/>
      <c r="ON56" s="3"/>
      <c r="OO56" s="3"/>
      <c r="OP56" s="3"/>
      <c r="OQ56" s="3"/>
      <c r="OR56" s="3"/>
      <c r="OS56" s="3"/>
      <c r="OT56" s="3"/>
      <c r="OU56" s="3"/>
      <c r="OV56" s="3"/>
      <c r="OW56" s="3"/>
      <c r="OX56" s="3"/>
      <c r="OY56" s="3"/>
      <c r="OZ56" s="3"/>
      <c r="PA56" s="3"/>
      <c r="PB56" s="3"/>
      <c r="PC56" s="3"/>
      <c r="PD56" s="3"/>
      <c r="PE56" s="3"/>
      <c r="PF56" s="3"/>
      <c r="PG56" s="3"/>
      <c r="PH56" s="3"/>
      <c r="PI56" s="3"/>
      <c r="PJ56" s="3"/>
      <c r="PK56" s="3"/>
      <c r="PL56" s="3"/>
      <c r="PM56" s="3"/>
      <c r="PN56" s="3"/>
      <c r="PO56" s="3"/>
      <c r="PP56" s="3"/>
      <c r="PQ56" s="3"/>
      <c r="PR56" s="3"/>
      <c r="PS56" s="3"/>
      <c r="PT56" s="3"/>
      <c r="PU56" s="3"/>
      <c r="PV56" s="3"/>
      <c r="PW56" s="3"/>
      <c r="PX56" s="3"/>
      <c r="PY56" s="3"/>
      <c r="PZ56" s="3"/>
      <c r="QA56" s="3"/>
      <c r="QB56" s="3"/>
      <c r="QC56" s="3"/>
      <c r="QD56" s="3"/>
      <c r="QE56" s="3"/>
      <c r="QF56" s="3"/>
      <c r="QG56" s="3"/>
      <c r="QH56" s="3"/>
      <c r="QI56" s="3"/>
      <c r="QJ56" s="3"/>
      <c r="QK56" s="3"/>
      <c r="QL56" s="3"/>
      <c r="QM56" s="3"/>
      <c r="QN56" s="3"/>
      <c r="QO56" s="3"/>
      <c r="QP56" s="3"/>
      <c r="QQ56" s="3"/>
      <c r="QR56" s="3"/>
      <c r="QS56" s="3"/>
      <c r="QT56" s="3"/>
      <c r="QU56" s="3"/>
      <c r="QV56" s="3"/>
      <c r="QW56" s="3"/>
      <c r="QX56" s="3"/>
      <c r="QY56" s="3"/>
      <c r="QZ56" s="3"/>
      <c r="RA56" s="3"/>
      <c r="RB56" s="3"/>
      <c r="RC56" s="3"/>
      <c r="RD56" s="3"/>
      <c r="RE56" s="3"/>
      <c r="RF56" s="3"/>
      <c r="RG56" s="3"/>
      <c r="RH56" s="3"/>
      <c r="RI56" s="3"/>
      <c r="RJ56" s="3"/>
      <c r="RK56" s="3"/>
      <c r="RL56" s="3"/>
      <c r="RM56" s="3"/>
      <c r="RN56" s="3"/>
      <c r="RO56" s="3"/>
      <c r="RP56" s="3"/>
      <c r="RQ56" s="3"/>
      <c r="RR56" s="3"/>
      <c r="RS56" s="3"/>
      <c r="RT56" s="3"/>
      <c r="RU56" s="3"/>
      <c r="RV56" s="3"/>
      <c r="RW56" s="3"/>
      <c r="RX56" s="3"/>
      <c r="RY56" s="3"/>
      <c r="RZ56" s="3"/>
      <c r="SA56" s="3"/>
      <c r="SB56" s="3"/>
      <c r="SC56" s="3"/>
      <c r="SD56" s="3"/>
      <c r="SE56" s="3"/>
      <c r="SF56" s="3"/>
      <c r="SG56" s="3"/>
      <c r="SH56" s="3"/>
      <c r="SI56" s="3"/>
      <c r="SJ56" s="3"/>
      <c r="SK56" s="3"/>
      <c r="SL56" s="3"/>
      <c r="SM56" s="3"/>
      <c r="SN56" s="3"/>
      <c r="SO56" s="3"/>
      <c r="SP56" s="3"/>
      <c r="SQ56" s="3"/>
      <c r="SR56" s="3"/>
      <c r="SS56" s="3"/>
      <c r="ST56" s="3"/>
      <c r="SU56" s="3"/>
      <c r="SV56" s="3"/>
      <c r="SW56" s="3"/>
      <c r="SX56" s="3"/>
      <c r="SY56" s="3"/>
      <c r="SZ56" s="3"/>
      <c r="TA56" s="3"/>
      <c r="TB56" s="3"/>
      <c r="TC56" s="3"/>
      <c r="TD56" s="3"/>
      <c r="TE56" s="3"/>
      <c r="TF56" s="3"/>
      <c r="TG56" s="3"/>
      <c r="TH56" s="3"/>
      <c r="TI56" s="3"/>
      <c r="TJ56" s="3"/>
      <c r="TK56" s="3"/>
      <c r="TL56" s="3"/>
      <c r="TM56" s="3"/>
      <c r="TN56" s="3"/>
      <c r="TO56" s="3"/>
      <c r="TP56" s="3"/>
      <c r="TQ56" s="3"/>
      <c r="TR56" s="3"/>
      <c r="TS56" s="3"/>
      <c r="TT56" s="3"/>
      <c r="TU56" s="3"/>
      <c r="TV56" s="3"/>
      <c r="TW56" s="3"/>
      <c r="TX56" s="3"/>
      <c r="TY56" s="3"/>
      <c r="TZ56" s="3"/>
      <c r="UA56" s="3"/>
      <c r="UB56" s="3"/>
      <c r="UC56" s="3"/>
      <c r="UD56" s="3"/>
      <c r="UE56" s="3"/>
      <c r="UF56" s="3"/>
      <c r="UG56" s="3"/>
      <c r="UH56" s="3"/>
      <c r="UI56" s="3"/>
      <c r="UJ56" s="3"/>
      <c r="UK56" s="3"/>
      <c r="UL56" s="3"/>
      <c r="UM56" s="3"/>
      <c r="UN56" s="3"/>
      <c r="UO56" s="3"/>
      <c r="UP56" s="3"/>
      <c r="UQ56" s="3"/>
      <c r="UR56" s="3"/>
      <c r="US56" s="3"/>
      <c r="UT56" s="3"/>
      <c r="UU56" s="3"/>
      <c r="UV56" s="3"/>
      <c r="UW56" s="3"/>
      <c r="UX56" s="3"/>
      <c r="UY56" s="3"/>
      <c r="UZ56" s="3"/>
      <c r="VA56" s="3"/>
      <c r="VB56" s="3"/>
      <c r="VC56" s="3"/>
      <c r="VD56" s="3"/>
      <c r="VE56" s="3"/>
      <c r="VF56" s="3"/>
      <c r="VG56" s="3"/>
      <c r="VH56" s="3"/>
      <c r="VI56" s="3"/>
      <c r="VJ56" s="3"/>
      <c r="VK56" s="3"/>
      <c r="VL56" s="3"/>
      <c r="VM56" s="3"/>
      <c r="VN56" s="3"/>
      <c r="VO56" s="3"/>
      <c r="VP56" s="3"/>
      <c r="VQ56" s="3"/>
      <c r="VR56" s="3"/>
      <c r="VS56" s="3"/>
      <c r="VT56" s="3"/>
      <c r="VU56" s="3"/>
      <c r="VV56" s="3"/>
      <c r="VW56" s="3"/>
      <c r="VX56" s="3"/>
      <c r="VY56" s="3"/>
      <c r="VZ56" s="3"/>
      <c r="WA56" s="3"/>
      <c r="WB56" s="3"/>
      <c r="WC56" s="3"/>
      <c r="WD56" s="3"/>
      <c r="WE56" s="3"/>
      <c r="WF56" s="3"/>
      <c r="WG56" s="3"/>
      <c r="WH56" s="3"/>
      <c r="WI56" s="3"/>
      <c r="WJ56" s="3"/>
      <c r="WK56" s="3"/>
      <c r="WL56" s="3"/>
      <c r="WM56" s="3"/>
      <c r="WN56" s="3"/>
      <c r="WO56" s="3"/>
      <c r="WP56" s="3"/>
      <c r="WQ56" s="3"/>
      <c r="WR56" s="3"/>
      <c r="WS56" s="3"/>
      <c r="WT56" s="3"/>
      <c r="WU56" s="3"/>
      <c r="WV56" s="3"/>
      <c r="WW56" s="3"/>
      <c r="WX56" s="3"/>
      <c r="WY56" s="3"/>
      <c r="WZ56" s="3"/>
      <c r="XA56" s="3"/>
      <c r="XB56" s="3"/>
      <c r="XC56" s="3"/>
      <c r="XD56" s="3"/>
      <c r="XE56" s="3"/>
      <c r="XF56" s="3"/>
      <c r="XG56" s="3"/>
      <c r="XH56" s="3"/>
      <c r="XI56" s="3"/>
      <c r="XJ56" s="3"/>
      <c r="XK56" s="3"/>
      <c r="XL56" s="3"/>
      <c r="XM56" s="3"/>
      <c r="XN56" s="3"/>
      <c r="XO56" s="3"/>
      <c r="XP56" s="3"/>
      <c r="XQ56" s="3"/>
      <c r="XR56" s="3"/>
      <c r="XS56" s="3"/>
      <c r="XT56" s="3"/>
      <c r="XU56" s="3"/>
      <c r="XV56" s="3"/>
      <c r="XW56" s="3"/>
      <c r="XX56" s="3"/>
      <c r="XY56" s="3"/>
      <c r="XZ56" s="3"/>
      <c r="YA56" s="3"/>
      <c r="YB56" s="3"/>
      <c r="YC56" s="3"/>
      <c r="YD56" s="3"/>
      <c r="YE56" s="3"/>
      <c r="YF56" s="3"/>
      <c r="YG56" s="3"/>
      <c r="YH56" s="3"/>
      <c r="YI56" s="3"/>
      <c r="YJ56" s="3"/>
      <c r="YK56" s="3"/>
      <c r="YL56" s="3"/>
      <c r="YM56" s="3"/>
      <c r="YN56" s="3"/>
      <c r="YO56" s="3"/>
      <c r="YP56" s="3"/>
      <c r="YQ56" s="3"/>
      <c r="YR56" s="3"/>
      <c r="YS56" s="3"/>
      <c r="YT56" s="3"/>
      <c r="YU56" s="3"/>
      <c r="YV56" s="3"/>
      <c r="YW56" s="3"/>
      <c r="YX56" s="3"/>
      <c r="YY56" s="3"/>
      <c r="YZ56" s="3"/>
      <c r="ZA56" s="3"/>
      <c r="ZB56" s="3"/>
      <c r="ZC56" s="3"/>
      <c r="ZD56" s="3"/>
      <c r="ZE56" s="3"/>
      <c r="ZF56" s="3"/>
      <c r="ZG56" s="3"/>
      <c r="ZH56" s="3"/>
      <c r="ZI56" s="3"/>
      <c r="ZJ56" s="3"/>
      <c r="ZK56" s="3"/>
      <c r="ZL56" s="3"/>
      <c r="ZM56" s="3"/>
      <c r="ZN56" s="3"/>
      <c r="ZO56" s="3"/>
      <c r="ZP56" s="3"/>
      <c r="ZQ56" s="3"/>
      <c r="ZR56" s="3"/>
      <c r="ZS56" s="3"/>
      <c r="ZT56" s="3"/>
      <c r="ZU56" s="3"/>
      <c r="ZV56" s="3"/>
      <c r="ZW56" s="3"/>
      <c r="ZX56" s="3"/>
      <c r="ZY56" s="3"/>
      <c r="ZZ56" s="3"/>
      <c r="AAA56" s="3"/>
      <c r="AAB56" s="3"/>
      <c r="AAC56" s="3"/>
      <c r="AAD56" s="3"/>
      <c r="AAE56" s="3"/>
      <c r="AAF56" s="3"/>
      <c r="AAG56" s="3"/>
      <c r="AAH56" s="3"/>
      <c r="AAI56" s="3"/>
      <c r="AAJ56" s="3"/>
      <c r="AAK56" s="3"/>
      <c r="AAL56" s="3"/>
      <c r="AAM56" s="3"/>
      <c r="AAN56" s="3"/>
      <c r="AAO56" s="3"/>
      <c r="AAP56" s="3"/>
      <c r="AAQ56" s="3"/>
      <c r="AAR56" s="3"/>
      <c r="AAS56" s="3"/>
      <c r="AAT56" s="3"/>
      <c r="AAU56" s="3"/>
      <c r="AAV56" s="3"/>
      <c r="AAW56" s="3"/>
      <c r="AAX56" s="3"/>
      <c r="AAY56" s="3"/>
      <c r="AAZ56" s="3"/>
      <c r="ABA56" s="3"/>
      <c r="ABB56" s="3"/>
      <c r="ABC56" s="3"/>
      <c r="ABD56" s="3"/>
      <c r="ABE56" s="3"/>
      <c r="ABF56" s="3"/>
      <c r="ABG56" s="3"/>
      <c r="ABH56" s="3"/>
      <c r="ABI56" s="3"/>
      <c r="ABJ56" s="3"/>
      <c r="ABK56" s="3"/>
      <c r="ABL56" s="3"/>
      <c r="ABM56" s="3"/>
      <c r="ABN56" s="3"/>
      <c r="ABO56" s="3"/>
      <c r="ABP56" s="3"/>
      <c r="ABQ56" s="3"/>
      <c r="ABR56" s="3"/>
      <c r="ABS56" s="3"/>
      <c r="ABT56" s="3"/>
      <c r="ABU56" s="3"/>
      <c r="ABV56" s="3"/>
      <c r="ABW56" s="3"/>
      <c r="ABX56" s="3"/>
      <c r="ABY56" s="3"/>
      <c r="ABZ56" s="3"/>
      <c r="ACA56" s="3"/>
      <c r="ACB56" s="3"/>
      <c r="ACC56" s="3"/>
      <c r="ACD56" s="3"/>
      <c r="ACE56" s="3"/>
      <c r="ACF56" s="3"/>
      <c r="ACG56" s="3"/>
      <c r="ACH56" s="3"/>
      <c r="ACI56" s="3"/>
      <c r="ACJ56" s="3"/>
      <c r="ACK56" s="3"/>
      <c r="ACL56" s="3"/>
      <c r="ACM56" s="3"/>
      <c r="ACN56" s="3"/>
      <c r="ACO56" s="3"/>
      <c r="ACP56" s="3"/>
      <c r="ACQ56" s="3"/>
      <c r="ACR56" s="3"/>
      <c r="ACS56" s="3"/>
      <c r="ACT56" s="3"/>
      <c r="ACU56" s="3"/>
      <c r="ACV56" s="3"/>
      <c r="ACW56" s="3"/>
      <c r="ACX56" s="3"/>
      <c r="ACY56" s="3"/>
      <c r="ACZ56" s="3"/>
      <c r="ADA56" s="3"/>
      <c r="ADB56" s="3"/>
      <c r="ADC56" s="3"/>
      <c r="ADD56" s="3"/>
      <c r="ADE56" s="3"/>
      <c r="ADF56" s="3"/>
      <c r="ADG56" s="3"/>
      <c r="ADH56" s="3"/>
      <c r="ADI56" s="3"/>
      <c r="ADJ56" s="3"/>
      <c r="ADK56" s="3"/>
      <c r="ADL56" s="3"/>
      <c r="ADM56" s="3"/>
      <c r="ADN56" s="3"/>
      <c r="ADO56" s="3"/>
      <c r="ADP56" s="3"/>
      <c r="ADQ56" s="3"/>
      <c r="ADR56" s="3"/>
      <c r="ADS56" s="3"/>
      <c r="ADT56" s="3"/>
      <c r="ADU56" s="3"/>
      <c r="ADV56" s="3"/>
      <c r="ADW56" s="3"/>
      <c r="ADX56" s="3"/>
      <c r="ADY56" s="3"/>
      <c r="ADZ56" s="3"/>
      <c r="AEA56" s="3"/>
      <c r="AEB56" s="3"/>
      <c r="AEC56" s="3"/>
      <c r="AED56" s="3"/>
      <c r="AEE56" s="3"/>
      <c r="AEF56" s="3"/>
      <c r="AEG56" s="3"/>
      <c r="AEH56" s="3"/>
      <c r="AEI56" s="3"/>
      <c r="AEJ56" s="3"/>
      <c r="AEK56" s="3"/>
      <c r="AEL56" s="3"/>
      <c r="AEM56" s="3"/>
      <c r="AEN56" s="3"/>
      <c r="AEO56" s="3"/>
      <c r="AEP56" s="3"/>
      <c r="AEQ56" s="3"/>
      <c r="AER56" s="3"/>
      <c r="AES56" s="3"/>
      <c r="AET56" s="3"/>
      <c r="AEU56" s="3"/>
      <c r="AEV56" s="3"/>
      <c r="AEW56" s="3"/>
      <c r="AEX56" s="3"/>
      <c r="AEY56" s="3"/>
      <c r="AEZ56" s="3"/>
      <c r="AFA56" s="3"/>
      <c r="AFB56" s="3"/>
      <c r="AFC56" s="3"/>
      <c r="AFD56" s="3"/>
      <c r="AFE56" s="3"/>
      <c r="AFF56" s="3"/>
      <c r="AFG56" s="3"/>
      <c r="AFH56" s="3"/>
      <c r="AFI56" s="3"/>
      <c r="AFJ56" s="3"/>
      <c r="AFK56" s="3"/>
      <c r="AFL56" s="3"/>
      <c r="AFM56" s="3"/>
      <c r="AFN56" s="3"/>
      <c r="AFO56" s="3"/>
      <c r="AFP56" s="3"/>
      <c r="AFQ56" s="3"/>
      <c r="AFR56" s="3"/>
      <c r="AFS56" s="3"/>
      <c r="AFT56" s="3"/>
      <c r="AFU56" s="3"/>
      <c r="AFV56" s="3"/>
      <c r="AFW56" s="3"/>
      <c r="AFX56" s="3"/>
      <c r="AFY56" s="3"/>
      <c r="AFZ56" s="3"/>
      <c r="AGA56" s="3"/>
      <c r="AGB56" s="3"/>
      <c r="AGC56" s="3"/>
      <c r="AGD56" s="3"/>
      <c r="AGE56" s="3"/>
      <c r="AGF56" s="3"/>
      <c r="AGG56" s="3"/>
      <c r="AGH56" s="3"/>
      <c r="AGI56" s="3"/>
      <c r="AGJ56" s="3"/>
      <c r="AGK56" s="3"/>
      <c r="AGL56" s="3"/>
      <c r="AGM56" s="3"/>
      <c r="AGN56" s="3"/>
      <c r="AGO56" s="3"/>
      <c r="AGP56" s="3"/>
      <c r="AGQ56" s="3"/>
      <c r="AGR56" s="3"/>
      <c r="AGS56" s="3"/>
      <c r="AGT56" s="3"/>
      <c r="AGU56" s="3"/>
      <c r="AGV56" s="3"/>
      <c r="AGW56" s="3"/>
      <c r="AGX56" s="3"/>
      <c r="AGY56" s="3"/>
      <c r="AGZ56" s="3"/>
      <c r="AHA56" s="3"/>
      <c r="AHB56" s="3"/>
      <c r="AHC56" s="3"/>
      <c r="AHD56" s="3"/>
      <c r="AHE56" s="3"/>
      <c r="AHF56" s="3"/>
      <c r="AHG56" s="3"/>
      <c r="AHH56" s="3"/>
      <c r="AHI56" s="3"/>
      <c r="AHJ56" s="3"/>
      <c r="AHK56" s="3"/>
      <c r="AHL56" s="3"/>
      <c r="AHM56" s="3"/>
      <c r="AHN56" s="3"/>
      <c r="AHO56" s="3"/>
      <c r="AHP56" s="3"/>
      <c r="AHQ56" s="3"/>
      <c r="AHR56" s="3"/>
      <c r="AHS56" s="3"/>
      <c r="AHT56" s="3"/>
      <c r="AHU56" s="3"/>
      <c r="AHV56" s="3"/>
      <c r="AHW56" s="3"/>
      <c r="AHX56" s="3"/>
      <c r="AHY56" s="3"/>
      <c r="AHZ56" s="3"/>
      <c r="AIA56" s="3"/>
      <c r="AIB56" s="3"/>
      <c r="AIC56" s="3"/>
      <c r="AID56" s="3"/>
      <c r="AIE56" s="3"/>
      <c r="AIF56" s="3"/>
      <c r="AIG56" s="3"/>
      <c r="AIH56" s="3"/>
      <c r="AII56" s="3"/>
      <c r="AIJ56" s="3"/>
      <c r="AIK56" s="3"/>
      <c r="AIL56" s="3"/>
      <c r="AIM56" s="3"/>
      <c r="AIN56" s="3"/>
      <c r="AIO56" s="3"/>
      <c r="AIP56" s="3"/>
      <c r="AIQ56" s="3"/>
      <c r="AIR56" s="3"/>
      <c r="AIS56" s="3"/>
      <c r="AIT56" s="3"/>
      <c r="AIU56" s="3"/>
      <c r="AIV56" s="3"/>
      <c r="AIW56" s="3"/>
      <c r="AIX56" s="3"/>
      <c r="AIY56" s="3"/>
      <c r="AIZ56" s="3"/>
      <c r="AJA56" s="3"/>
      <c r="AJB56" s="3"/>
      <c r="AJC56" s="3"/>
      <c r="AJD56" s="3"/>
      <c r="AJE56" s="3"/>
      <c r="AJF56" s="3"/>
      <c r="AJG56" s="3"/>
      <c r="AJH56" s="3"/>
      <c r="AJI56" s="3"/>
      <c r="AJJ56" s="3"/>
      <c r="AJK56" s="3"/>
      <c r="AJL56" s="3"/>
      <c r="AJM56" s="3"/>
      <c r="AJN56" s="3"/>
      <c r="AJO56" s="3"/>
      <c r="AJP56" s="3"/>
      <c r="AJQ56" s="3"/>
      <c r="AJR56" s="3"/>
      <c r="AJS56" s="3"/>
      <c r="AJT56" s="3"/>
      <c r="AJU56" s="3"/>
      <c r="AJV56" s="3"/>
      <c r="AJW56" s="3"/>
      <c r="AJX56" s="3"/>
      <c r="AJY56" s="3"/>
      <c r="AJZ56" s="3"/>
      <c r="AKA56" s="3"/>
      <c r="AKB56" s="3"/>
      <c r="AKC56" s="3"/>
      <c r="AKD56" s="3"/>
      <c r="AKE56" s="3"/>
      <c r="AKF56" s="3"/>
      <c r="AKG56" s="3"/>
      <c r="AKH56" s="3"/>
      <c r="AKI56" s="3"/>
      <c r="AKJ56" s="3"/>
      <c r="AKK56" s="3"/>
      <c r="AKL56" s="3"/>
      <c r="AKM56" s="3"/>
      <c r="AKN56" s="3"/>
      <c r="AKO56" s="3"/>
      <c r="AKP56" s="3"/>
      <c r="AKQ56" s="3"/>
      <c r="AKR56" s="3"/>
      <c r="AKS56" s="3"/>
      <c r="AKT56" s="3"/>
      <c r="AKU56" s="3"/>
      <c r="AKV56" s="3"/>
      <c r="AKW56" s="3"/>
      <c r="AKX56" s="3"/>
      <c r="AKY56" s="3"/>
      <c r="AKZ56" s="3"/>
    </row>
    <row r="57" spans="1:988" ht="15.6">
      <c r="A57" s="256">
        <v>1</v>
      </c>
      <c r="B57" s="76" t="s">
        <v>321</v>
      </c>
      <c r="C57" s="161" t="s">
        <v>322</v>
      </c>
      <c r="D57" s="323">
        <v>0.14565062811092699</v>
      </c>
      <c r="E57" s="293">
        <f>ROUND($E$56*D57,0)-1</f>
        <v>8591</v>
      </c>
      <c r="F57" s="79">
        <f>+ROUND($E$57*F55/100,0)+1</f>
        <v>219</v>
      </c>
      <c r="G57" s="79">
        <f t="shared" ref="G57:AV57" si="97">+ROUND($E$57*G55/100,0)</f>
        <v>251</v>
      </c>
      <c r="H57" s="79">
        <f t="shared" si="97"/>
        <v>206</v>
      </c>
      <c r="I57" s="79">
        <f t="shared" si="97"/>
        <v>196</v>
      </c>
      <c r="J57" s="79">
        <f>+ROUND($E$57*J55/100,0)+1</f>
        <v>205</v>
      </c>
      <c r="K57" s="79">
        <f t="shared" si="97"/>
        <v>196</v>
      </c>
      <c r="L57" s="79">
        <f t="shared" si="97"/>
        <v>206</v>
      </c>
      <c r="M57" s="79">
        <f t="shared" si="97"/>
        <v>199</v>
      </c>
      <c r="N57" s="79">
        <f t="shared" si="97"/>
        <v>193</v>
      </c>
      <c r="O57" s="79">
        <f>+ROUND($E$57*O55/100,0)+1</f>
        <v>193</v>
      </c>
      <c r="P57" s="79">
        <f t="shared" si="97"/>
        <v>190</v>
      </c>
      <c r="Q57" s="79">
        <f t="shared" si="97"/>
        <v>196</v>
      </c>
      <c r="R57" s="79">
        <f t="shared" si="97"/>
        <v>190</v>
      </c>
      <c r="S57" s="79">
        <f t="shared" si="97"/>
        <v>178</v>
      </c>
      <c r="T57" s="79">
        <f t="shared" si="97"/>
        <v>171</v>
      </c>
      <c r="U57" s="79">
        <f t="shared" si="97"/>
        <v>174</v>
      </c>
      <c r="V57" s="79">
        <f t="shared" si="97"/>
        <v>155</v>
      </c>
      <c r="W57" s="79">
        <f t="shared" si="97"/>
        <v>174</v>
      </c>
      <c r="X57" s="79">
        <f t="shared" si="97"/>
        <v>153</v>
      </c>
      <c r="Y57" s="79">
        <f t="shared" si="97"/>
        <v>153</v>
      </c>
      <c r="Z57" s="79">
        <f t="shared" si="97"/>
        <v>754</v>
      </c>
      <c r="AA57" s="79">
        <f t="shared" si="97"/>
        <v>713</v>
      </c>
      <c r="AB57" s="79">
        <f t="shared" si="97"/>
        <v>608</v>
      </c>
      <c r="AC57" s="79">
        <f t="shared" si="97"/>
        <v>496</v>
      </c>
      <c r="AD57" s="79">
        <f t="shared" si="97"/>
        <v>463</v>
      </c>
      <c r="AE57" s="79">
        <f t="shared" si="97"/>
        <v>427</v>
      </c>
      <c r="AF57" s="79">
        <f t="shared" si="97"/>
        <v>322</v>
      </c>
      <c r="AG57" s="79">
        <f t="shared" si="97"/>
        <v>272</v>
      </c>
      <c r="AH57" s="79">
        <f t="shared" si="97"/>
        <v>234</v>
      </c>
      <c r="AI57" s="79">
        <f t="shared" si="97"/>
        <v>177</v>
      </c>
      <c r="AJ57" s="79">
        <f>+ROUND($E$57*AJ55/100,0)+1</f>
        <v>120</v>
      </c>
      <c r="AK57" s="79">
        <f>+ROUND($E$57*AK55/100,0)-1</f>
        <v>88</v>
      </c>
      <c r="AL57" s="79">
        <f t="shared" si="97"/>
        <v>61</v>
      </c>
      <c r="AM57" s="79">
        <f t="shared" si="97"/>
        <v>58</v>
      </c>
      <c r="AN57" s="79">
        <f>+ROUND($E$57*AN55/100,0)-1</f>
        <v>10</v>
      </c>
      <c r="AO57" s="79">
        <f>+ROUND($E$57*AO55/100,0)+1</f>
        <v>120</v>
      </c>
      <c r="AP57" s="79">
        <f>+ROUND($E$57*AP55/100,0)+1</f>
        <v>125</v>
      </c>
      <c r="AQ57" s="79">
        <f>+ROUND($E$57*AQ55/100,0)-1</f>
        <v>258</v>
      </c>
      <c r="AR57" s="79">
        <f>+ROUND($E$57*AR55/100,0)+1</f>
        <v>4322</v>
      </c>
      <c r="AS57" s="79">
        <f>+ROUND($E$57*AS55/100,0)+2</f>
        <v>450</v>
      </c>
      <c r="AT57" s="79">
        <f>+ROUND($E$57*AT55/100,0)+1</f>
        <v>400</v>
      </c>
      <c r="AU57" s="79">
        <f>+ROUND($E$57*AU55/100,0)-2</f>
        <v>1765</v>
      </c>
      <c r="AV57" s="79">
        <f t="shared" si="97"/>
        <v>311</v>
      </c>
      <c r="AW57" s="44">
        <f t="shared" si="52"/>
        <v>0</v>
      </c>
      <c r="AX57" s="426">
        <f t="shared" si="83"/>
        <v>8591</v>
      </c>
      <c r="AY57" s="388">
        <f t="shared" si="84"/>
        <v>2450</v>
      </c>
      <c r="AZ57" s="426">
        <f t="shared" si="85"/>
        <v>1042</v>
      </c>
      <c r="BA57" s="388">
        <f t="shared" si="86"/>
        <v>1773</v>
      </c>
      <c r="BB57" s="426">
        <f t="shared" si="87"/>
        <v>2588</v>
      </c>
      <c r="BC57" s="426">
        <f t="shared" si="88"/>
        <v>738</v>
      </c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  <c r="IW57" s="3"/>
      <c r="IX57" s="3"/>
      <c r="IY57" s="3"/>
      <c r="IZ57" s="3"/>
      <c r="JA57" s="3"/>
      <c r="JB57" s="3"/>
      <c r="JC57" s="3"/>
      <c r="JD57" s="3"/>
      <c r="JE57" s="3"/>
      <c r="JF57" s="3"/>
      <c r="JG57" s="3"/>
      <c r="JH57" s="3"/>
      <c r="JI57" s="3"/>
      <c r="JJ57" s="3"/>
      <c r="JK57" s="3"/>
      <c r="JL57" s="3"/>
      <c r="JM57" s="3"/>
      <c r="JN57" s="3"/>
      <c r="JO57" s="3"/>
      <c r="JP57" s="3"/>
      <c r="JQ57" s="3"/>
      <c r="JR57" s="3"/>
      <c r="JS57" s="3"/>
      <c r="JT57" s="3"/>
      <c r="JU57" s="3"/>
      <c r="JV57" s="3"/>
      <c r="JW57" s="3"/>
      <c r="JX57" s="3"/>
      <c r="JY57" s="3"/>
      <c r="JZ57" s="3"/>
      <c r="KA57" s="3"/>
      <c r="KB57" s="3"/>
      <c r="KC57" s="3"/>
      <c r="KD57" s="3"/>
      <c r="KE57" s="3"/>
      <c r="KF57" s="3"/>
      <c r="KG57" s="3"/>
      <c r="KH57" s="3"/>
      <c r="KI57" s="3"/>
      <c r="KJ57" s="3"/>
      <c r="KK57" s="3"/>
      <c r="KL57" s="3"/>
      <c r="KM57" s="3"/>
      <c r="KN57" s="3"/>
      <c r="KO57" s="3"/>
      <c r="KP57" s="3"/>
      <c r="KQ57" s="3"/>
      <c r="KR57" s="3"/>
      <c r="KS57" s="3"/>
      <c r="KT57" s="3"/>
      <c r="KU57" s="3"/>
      <c r="KV57" s="3"/>
      <c r="KW57" s="3"/>
      <c r="KX57" s="3"/>
      <c r="KY57" s="3"/>
      <c r="KZ57" s="3"/>
      <c r="LA57" s="3"/>
      <c r="LB57" s="3"/>
      <c r="LC57" s="3"/>
      <c r="LD57" s="3"/>
      <c r="LE57" s="3"/>
      <c r="LF57" s="3"/>
      <c r="LG57" s="3"/>
      <c r="LH57" s="3"/>
      <c r="LI57" s="3"/>
      <c r="LJ57" s="3"/>
      <c r="LK57" s="3"/>
      <c r="LL57" s="3"/>
      <c r="LM57" s="3"/>
      <c r="LN57" s="3"/>
      <c r="LO57" s="3"/>
      <c r="LP57" s="3"/>
      <c r="LQ57" s="3"/>
      <c r="LR57" s="3"/>
      <c r="LS57" s="3"/>
      <c r="LT57" s="3"/>
      <c r="LU57" s="3"/>
      <c r="LV57" s="3"/>
      <c r="LW57" s="3"/>
      <c r="LX57" s="3"/>
      <c r="LY57" s="3"/>
      <c r="LZ57" s="3"/>
      <c r="MA57" s="3"/>
      <c r="MB57" s="3"/>
      <c r="MC57" s="3"/>
      <c r="MD57" s="3"/>
      <c r="ME57" s="3"/>
      <c r="MF57" s="3"/>
      <c r="MG57" s="3"/>
      <c r="MH57" s="3"/>
      <c r="MI57" s="3"/>
      <c r="MJ57" s="3"/>
      <c r="MK57" s="3"/>
      <c r="ML57" s="3"/>
      <c r="MM57" s="3"/>
      <c r="MN57" s="3"/>
      <c r="MO57" s="3"/>
      <c r="MP57" s="3"/>
      <c r="MQ57" s="3"/>
      <c r="MR57" s="3"/>
      <c r="MS57" s="3"/>
      <c r="MT57" s="3"/>
      <c r="MU57" s="3"/>
      <c r="MV57" s="3"/>
      <c r="MW57" s="3"/>
      <c r="MX57" s="3"/>
      <c r="MY57" s="3"/>
      <c r="MZ57" s="3"/>
      <c r="NA57" s="3"/>
      <c r="NB57" s="3"/>
      <c r="NC57" s="3"/>
      <c r="ND57" s="3"/>
      <c r="NE57" s="3"/>
      <c r="NF57" s="3"/>
      <c r="NG57" s="3"/>
      <c r="NH57" s="3"/>
      <c r="NI57" s="3"/>
      <c r="NJ57" s="3"/>
      <c r="NK57" s="3"/>
      <c r="NL57" s="3"/>
      <c r="NM57" s="3"/>
      <c r="NN57" s="3"/>
      <c r="NO57" s="3"/>
      <c r="NP57" s="3"/>
      <c r="NQ57" s="3"/>
      <c r="NR57" s="3"/>
      <c r="NS57" s="3"/>
      <c r="NT57" s="3"/>
      <c r="NU57" s="3"/>
      <c r="NV57" s="3"/>
      <c r="NW57" s="3"/>
      <c r="NX57" s="3"/>
      <c r="NY57" s="3"/>
      <c r="NZ57" s="3"/>
      <c r="OA57" s="3"/>
      <c r="OB57" s="3"/>
      <c r="OC57" s="3"/>
      <c r="OD57" s="3"/>
      <c r="OE57" s="3"/>
      <c r="OF57" s="3"/>
      <c r="OG57" s="3"/>
      <c r="OH57" s="3"/>
      <c r="OI57" s="3"/>
      <c r="OJ57" s="3"/>
      <c r="OK57" s="3"/>
      <c r="OL57" s="3"/>
      <c r="OM57" s="3"/>
      <c r="ON57" s="3"/>
      <c r="OO57" s="3"/>
      <c r="OP57" s="3"/>
      <c r="OQ57" s="3"/>
      <c r="OR57" s="3"/>
      <c r="OS57" s="3"/>
      <c r="OT57" s="3"/>
      <c r="OU57" s="3"/>
      <c r="OV57" s="3"/>
      <c r="OW57" s="3"/>
      <c r="OX57" s="3"/>
      <c r="OY57" s="3"/>
      <c r="OZ57" s="3"/>
      <c r="PA57" s="3"/>
      <c r="PB57" s="3"/>
      <c r="PC57" s="3"/>
      <c r="PD57" s="3"/>
      <c r="PE57" s="3"/>
      <c r="PF57" s="3"/>
      <c r="PG57" s="3"/>
      <c r="PH57" s="3"/>
      <c r="PI57" s="3"/>
      <c r="PJ57" s="3"/>
      <c r="PK57" s="3"/>
      <c r="PL57" s="3"/>
      <c r="PM57" s="3"/>
      <c r="PN57" s="3"/>
      <c r="PO57" s="3"/>
      <c r="PP57" s="3"/>
      <c r="PQ57" s="3"/>
      <c r="PR57" s="3"/>
      <c r="PS57" s="3"/>
      <c r="PT57" s="3"/>
      <c r="PU57" s="3"/>
      <c r="PV57" s="3"/>
      <c r="PW57" s="3"/>
      <c r="PX57" s="3"/>
      <c r="PY57" s="3"/>
      <c r="PZ57" s="3"/>
      <c r="QA57" s="3"/>
      <c r="QB57" s="3"/>
      <c r="QC57" s="3"/>
      <c r="QD57" s="3"/>
      <c r="QE57" s="3"/>
      <c r="QF57" s="3"/>
      <c r="QG57" s="3"/>
      <c r="QH57" s="3"/>
      <c r="QI57" s="3"/>
      <c r="QJ57" s="3"/>
      <c r="QK57" s="3"/>
      <c r="QL57" s="3"/>
      <c r="QM57" s="3"/>
      <c r="QN57" s="3"/>
      <c r="QO57" s="3"/>
      <c r="QP57" s="3"/>
      <c r="QQ57" s="3"/>
      <c r="QR57" s="3"/>
      <c r="QS57" s="3"/>
      <c r="QT57" s="3"/>
      <c r="QU57" s="3"/>
      <c r="QV57" s="3"/>
      <c r="QW57" s="3"/>
      <c r="QX57" s="3"/>
      <c r="QY57" s="3"/>
      <c r="QZ57" s="3"/>
      <c r="RA57" s="3"/>
      <c r="RB57" s="3"/>
      <c r="RC57" s="3"/>
      <c r="RD57" s="3"/>
      <c r="RE57" s="3"/>
      <c r="RF57" s="3"/>
      <c r="RG57" s="3"/>
      <c r="RH57" s="3"/>
      <c r="RI57" s="3"/>
      <c r="RJ57" s="3"/>
      <c r="RK57" s="3"/>
      <c r="RL57" s="3"/>
      <c r="RM57" s="3"/>
      <c r="RN57" s="3"/>
      <c r="RO57" s="3"/>
      <c r="RP57" s="3"/>
      <c r="RQ57" s="3"/>
      <c r="RR57" s="3"/>
      <c r="RS57" s="3"/>
      <c r="RT57" s="3"/>
      <c r="RU57" s="3"/>
      <c r="RV57" s="3"/>
      <c r="RW57" s="3"/>
      <c r="RX57" s="3"/>
      <c r="RY57" s="3"/>
      <c r="RZ57" s="3"/>
      <c r="SA57" s="3"/>
      <c r="SB57" s="3"/>
      <c r="SC57" s="3"/>
      <c r="SD57" s="3"/>
      <c r="SE57" s="3"/>
      <c r="SF57" s="3"/>
      <c r="SG57" s="3"/>
      <c r="SH57" s="3"/>
      <c r="SI57" s="3"/>
      <c r="SJ57" s="3"/>
      <c r="SK57" s="3"/>
      <c r="SL57" s="3"/>
      <c r="SM57" s="3"/>
      <c r="SN57" s="3"/>
      <c r="SO57" s="3"/>
      <c r="SP57" s="3"/>
      <c r="SQ57" s="3"/>
      <c r="SR57" s="3"/>
      <c r="SS57" s="3"/>
      <c r="ST57" s="3"/>
      <c r="SU57" s="3"/>
      <c r="SV57" s="3"/>
      <c r="SW57" s="3"/>
      <c r="SX57" s="3"/>
      <c r="SY57" s="3"/>
      <c r="SZ57" s="3"/>
      <c r="TA57" s="3"/>
      <c r="TB57" s="3"/>
      <c r="TC57" s="3"/>
      <c r="TD57" s="3"/>
      <c r="TE57" s="3"/>
      <c r="TF57" s="3"/>
      <c r="TG57" s="3"/>
      <c r="TH57" s="3"/>
      <c r="TI57" s="3"/>
      <c r="TJ57" s="3"/>
      <c r="TK57" s="3"/>
      <c r="TL57" s="3"/>
      <c r="TM57" s="3"/>
      <c r="TN57" s="3"/>
      <c r="TO57" s="3"/>
      <c r="TP57" s="3"/>
      <c r="TQ57" s="3"/>
      <c r="TR57" s="3"/>
      <c r="TS57" s="3"/>
      <c r="TT57" s="3"/>
      <c r="TU57" s="3"/>
      <c r="TV57" s="3"/>
      <c r="TW57" s="3"/>
      <c r="TX57" s="3"/>
      <c r="TY57" s="3"/>
      <c r="TZ57" s="3"/>
      <c r="UA57" s="3"/>
      <c r="UB57" s="3"/>
      <c r="UC57" s="3"/>
      <c r="UD57" s="3"/>
      <c r="UE57" s="3"/>
      <c r="UF57" s="3"/>
      <c r="UG57" s="3"/>
      <c r="UH57" s="3"/>
      <c r="UI57" s="3"/>
      <c r="UJ57" s="3"/>
      <c r="UK57" s="3"/>
      <c r="UL57" s="3"/>
      <c r="UM57" s="3"/>
      <c r="UN57" s="3"/>
      <c r="UO57" s="3"/>
      <c r="UP57" s="3"/>
      <c r="UQ57" s="3"/>
      <c r="UR57" s="3"/>
      <c r="US57" s="3"/>
      <c r="UT57" s="3"/>
      <c r="UU57" s="3"/>
      <c r="UV57" s="3"/>
      <c r="UW57" s="3"/>
      <c r="UX57" s="3"/>
      <c r="UY57" s="3"/>
      <c r="UZ57" s="3"/>
      <c r="VA57" s="3"/>
      <c r="VB57" s="3"/>
      <c r="VC57" s="3"/>
      <c r="VD57" s="3"/>
      <c r="VE57" s="3"/>
      <c r="VF57" s="3"/>
      <c r="VG57" s="3"/>
      <c r="VH57" s="3"/>
      <c r="VI57" s="3"/>
      <c r="VJ57" s="3"/>
      <c r="VK57" s="3"/>
      <c r="VL57" s="3"/>
      <c r="VM57" s="3"/>
      <c r="VN57" s="3"/>
      <c r="VO57" s="3"/>
      <c r="VP57" s="3"/>
      <c r="VQ57" s="3"/>
      <c r="VR57" s="3"/>
      <c r="VS57" s="3"/>
      <c r="VT57" s="3"/>
      <c r="VU57" s="3"/>
      <c r="VV57" s="3"/>
      <c r="VW57" s="3"/>
      <c r="VX57" s="3"/>
      <c r="VY57" s="3"/>
      <c r="VZ57" s="3"/>
      <c r="WA57" s="3"/>
      <c r="WB57" s="3"/>
      <c r="WC57" s="3"/>
      <c r="WD57" s="3"/>
      <c r="WE57" s="3"/>
      <c r="WF57" s="3"/>
      <c r="WG57" s="3"/>
      <c r="WH57" s="3"/>
      <c r="WI57" s="3"/>
      <c r="WJ57" s="3"/>
      <c r="WK57" s="3"/>
      <c r="WL57" s="3"/>
      <c r="WM57" s="3"/>
      <c r="WN57" s="3"/>
      <c r="WO57" s="3"/>
      <c r="WP57" s="3"/>
      <c r="WQ57" s="3"/>
      <c r="WR57" s="3"/>
      <c r="WS57" s="3"/>
      <c r="WT57" s="3"/>
      <c r="WU57" s="3"/>
      <c r="WV57" s="3"/>
      <c r="WW57" s="3"/>
      <c r="WX57" s="3"/>
      <c r="WY57" s="3"/>
      <c r="WZ57" s="3"/>
      <c r="XA57" s="3"/>
      <c r="XB57" s="3"/>
      <c r="XC57" s="3"/>
      <c r="XD57" s="3"/>
      <c r="XE57" s="3"/>
      <c r="XF57" s="3"/>
      <c r="XG57" s="3"/>
      <c r="XH57" s="3"/>
      <c r="XI57" s="3"/>
      <c r="XJ57" s="3"/>
      <c r="XK57" s="3"/>
      <c r="XL57" s="3"/>
      <c r="XM57" s="3"/>
      <c r="XN57" s="3"/>
      <c r="XO57" s="3"/>
      <c r="XP57" s="3"/>
      <c r="XQ57" s="3"/>
      <c r="XR57" s="3"/>
      <c r="XS57" s="3"/>
      <c r="XT57" s="3"/>
      <c r="XU57" s="3"/>
      <c r="XV57" s="3"/>
      <c r="XW57" s="3"/>
      <c r="XX57" s="3"/>
      <c r="XY57" s="3"/>
      <c r="XZ57" s="3"/>
      <c r="YA57" s="3"/>
      <c r="YB57" s="3"/>
      <c r="YC57" s="3"/>
      <c r="YD57" s="3"/>
      <c r="YE57" s="3"/>
      <c r="YF57" s="3"/>
      <c r="YG57" s="3"/>
      <c r="YH57" s="3"/>
      <c r="YI57" s="3"/>
      <c r="YJ57" s="3"/>
      <c r="YK57" s="3"/>
      <c r="YL57" s="3"/>
      <c r="YM57" s="3"/>
      <c r="YN57" s="3"/>
      <c r="YO57" s="3"/>
      <c r="YP57" s="3"/>
      <c r="YQ57" s="3"/>
      <c r="YR57" s="3"/>
      <c r="YS57" s="3"/>
      <c r="YT57" s="3"/>
      <c r="YU57" s="3"/>
      <c r="YV57" s="3"/>
      <c r="YW57" s="3"/>
      <c r="YX57" s="3"/>
      <c r="YY57" s="3"/>
      <c r="YZ57" s="3"/>
      <c r="ZA57" s="3"/>
      <c r="ZB57" s="3"/>
      <c r="ZC57" s="3"/>
      <c r="ZD57" s="3"/>
      <c r="ZE57" s="3"/>
      <c r="ZF57" s="3"/>
      <c r="ZG57" s="3"/>
      <c r="ZH57" s="3"/>
      <c r="ZI57" s="3"/>
      <c r="ZJ57" s="3"/>
      <c r="ZK57" s="3"/>
      <c r="ZL57" s="3"/>
      <c r="ZM57" s="3"/>
      <c r="ZN57" s="3"/>
      <c r="ZO57" s="3"/>
      <c r="ZP57" s="3"/>
      <c r="ZQ57" s="3"/>
      <c r="ZR57" s="3"/>
      <c r="ZS57" s="3"/>
      <c r="ZT57" s="3"/>
      <c r="ZU57" s="3"/>
      <c r="ZV57" s="3"/>
      <c r="ZW57" s="3"/>
      <c r="ZX57" s="3"/>
      <c r="ZY57" s="3"/>
      <c r="ZZ57" s="3"/>
      <c r="AAA57" s="3"/>
      <c r="AAB57" s="3"/>
      <c r="AAC57" s="3"/>
      <c r="AAD57" s="3"/>
      <c r="AAE57" s="3"/>
      <c r="AAF57" s="3"/>
      <c r="AAG57" s="3"/>
      <c r="AAH57" s="3"/>
      <c r="AAI57" s="3"/>
      <c r="AAJ57" s="3"/>
      <c r="AAK57" s="3"/>
      <c r="AAL57" s="3"/>
      <c r="AAM57" s="3"/>
      <c r="AAN57" s="3"/>
      <c r="AAO57" s="3"/>
      <c r="AAP57" s="3"/>
      <c r="AAQ57" s="3"/>
      <c r="AAR57" s="3"/>
      <c r="AAS57" s="3"/>
      <c r="AAT57" s="3"/>
      <c r="AAU57" s="3"/>
      <c r="AAV57" s="3"/>
      <c r="AAW57" s="3"/>
      <c r="AAX57" s="3"/>
      <c r="AAY57" s="3"/>
      <c r="AAZ57" s="3"/>
      <c r="ABA57" s="3"/>
      <c r="ABB57" s="3"/>
      <c r="ABC57" s="3"/>
      <c r="ABD57" s="3"/>
      <c r="ABE57" s="3"/>
      <c r="ABF57" s="3"/>
      <c r="ABG57" s="3"/>
      <c r="ABH57" s="3"/>
      <c r="ABI57" s="3"/>
      <c r="ABJ57" s="3"/>
      <c r="ABK57" s="3"/>
      <c r="ABL57" s="3"/>
      <c r="ABM57" s="3"/>
      <c r="ABN57" s="3"/>
      <c r="ABO57" s="3"/>
      <c r="ABP57" s="3"/>
      <c r="ABQ57" s="3"/>
      <c r="ABR57" s="3"/>
      <c r="ABS57" s="3"/>
      <c r="ABT57" s="3"/>
      <c r="ABU57" s="3"/>
      <c r="ABV57" s="3"/>
      <c r="ABW57" s="3"/>
      <c r="ABX57" s="3"/>
      <c r="ABY57" s="3"/>
      <c r="ABZ57" s="3"/>
      <c r="ACA57" s="3"/>
      <c r="ACB57" s="3"/>
      <c r="ACC57" s="3"/>
      <c r="ACD57" s="3"/>
      <c r="ACE57" s="3"/>
      <c r="ACF57" s="3"/>
      <c r="ACG57" s="3"/>
      <c r="ACH57" s="3"/>
      <c r="ACI57" s="3"/>
      <c r="ACJ57" s="3"/>
      <c r="ACK57" s="3"/>
      <c r="ACL57" s="3"/>
      <c r="ACM57" s="3"/>
      <c r="ACN57" s="3"/>
      <c r="ACO57" s="3"/>
      <c r="ACP57" s="3"/>
      <c r="ACQ57" s="3"/>
      <c r="ACR57" s="3"/>
      <c r="ACS57" s="3"/>
      <c r="ACT57" s="3"/>
      <c r="ACU57" s="3"/>
      <c r="ACV57" s="3"/>
      <c r="ACW57" s="3"/>
      <c r="ACX57" s="3"/>
      <c r="ACY57" s="3"/>
      <c r="ACZ57" s="3"/>
      <c r="ADA57" s="3"/>
      <c r="ADB57" s="3"/>
      <c r="ADC57" s="3"/>
      <c r="ADD57" s="3"/>
      <c r="ADE57" s="3"/>
      <c r="ADF57" s="3"/>
      <c r="ADG57" s="3"/>
      <c r="ADH57" s="3"/>
      <c r="ADI57" s="3"/>
      <c r="ADJ57" s="3"/>
      <c r="ADK57" s="3"/>
      <c r="ADL57" s="3"/>
      <c r="ADM57" s="3"/>
      <c r="ADN57" s="3"/>
      <c r="ADO57" s="3"/>
      <c r="ADP57" s="3"/>
      <c r="ADQ57" s="3"/>
      <c r="ADR57" s="3"/>
      <c r="ADS57" s="3"/>
      <c r="ADT57" s="3"/>
      <c r="ADU57" s="3"/>
      <c r="ADV57" s="3"/>
      <c r="ADW57" s="3"/>
      <c r="ADX57" s="3"/>
      <c r="ADY57" s="3"/>
      <c r="ADZ57" s="3"/>
      <c r="AEA57" s="3"/>
      <c r="AEB57" s="3"/>
      <c r="AEC57" s="3"/>
      <c r="AED57" s="3"/>
      <c r="AEE57" s="3"/>
      <c r="AEF57" s="3"/>
      <c r="AEG57" s="3"/>
      <c r="AEH57" s="3"/>
      <c r="AEI57" s="3"/>
      <c r="AEJ57" s="3"/>
      <c r="AEK57" s="3"/>
      <c r="AEL57" s="3"/>
      <c r="AEM57" s="3"/>
      <c r="AEN57" s="3"/>
      <c r="AEO57" s="3"/>
      <c r="AEP57" s="3"/>
      <c r="AEQ57" s="3"/>
      <c r="AER57" s="3"/>
      <c r="AES57" s="3"/>
      <c r="AET57" s="3"/>
      <c r="AEU57" s="3"/>
      <c r="AEV57" s="3"/>
      <c r="AEW57" s="3"/>
      <c r="AEX57" s="3"/>
      <c r="AEY57" s="3"/>
      <c r="AEZ57" s="3"/>
      <c r="AFA57" s="3"/>
      <c r="AFB57" s="3"/>
      <c r="AFC57" s="3"/>
      <c r="AFD57" s="3"/>
      <c r="AFE57" s="3"/>
      <c r="AFF57" s="3"/>
      <c r="AFG57" s="3"/>
      <c r="AFH57" s="3"/>
      <c r="AFI57" s="3"/>
      <c r="AFJ57" s="3"/>
      <c r="AFK57" s="3"/>
      <c r="AFL57" s="3"/>
      <c r="AFM57" s="3"/>
      <c r="AFN57" s="3"/>
      <c r="AFO57" s="3"/>
      <c r="AFP57" s="3"/>
      <c r="AFQ57" s="3"/>
      <c r="AFR57" s="3"/>
      <c r="AFS57" s="3"/>
      <c r="AFT57" s="3"/>
      <c r="AFU57" s="3"/>
      <c r="AFV57" s="3"/>
      <c r="AFW57" s="3"/>
      <c r="AFX57" s="3"/>
      <c r="AFY57" s="3"/>
      <c r="AFZ57" s="3"/>
      <c r="AGA57" s="3"/>
      <c r="AGB57" s="3"/>
      <c r="AGC57" s="3"/>
      <c r="AGD57" s="3"/>
      <c r="AGE57" s="3"/>
      <c r="AGF57" s="3"/>
      <c r="AGG57" s="3"/>
      <c r="AGH57" s="3"/>
      <c r="AGI57" s="3"/>
      <c r="AGJ57" s="3"/>
      <c r="AGK57" s="3"/>
      <c r="AGL57" s="3"/>
      <c r="AGM57" s="3"/>
      <c r="AGN57" s="3"/>
      <c r="AGO57" s="3"/>
      <c r="AGP57" s="3"/>
      <c r="AGQ57" s="3"/>
      <c r="AGR57" s="3"/>
      <c r="AGS57" s="3"/>
      <c r="AGT57" s="3"/>
      <c r="AGU57" s="3"/>
      <c r="AGV57" s="3"/>
      <c r="AGW57" s="3"/>
      <c r="AGX57" s="3"/>
      <c r="AGY57" s="3"/>
      <c r="AGZ57" s="3"/>
      <c r="AHA57" s="3"/>
      <c r="AHB57" s="3"/>
      <c r="AHC57" s="3"/>
      <c r="AHD57" s="3"/>
      <c r="AHE57" s="3"/>
      <c r="AHF57" s="3"/>
      <c r="AHG57" s="3"/>
      <c r="AHH57" s="3"/>
      <c r="AHI57" s="3"/>
      <c r="AHJ57" s="3"/>
      <c r="AHK57" s="3"/>
      <c r="AHL57" s="3"/>
      <c r="AHM57" s="3"/>
      <c r="AHN57" s="3"/>
      <c r="AHO57" s="3"/>
      <c r="AHP57" s="3"/>
      <c r="AHQ57" s="3"/>
      <c r="AHR57" s="3"/>
      <c r="AHS57" s="3"/>
      <c r="AHT57" s="3"/>
      <c r="AHU57" s="3"/>
      <c r="AHV57" s="3"/>
      <c r="AHW57" s="3"/>
      <c r="AHX57" s="3"/>
      <c r="AHY57" s="3"/>
      <c r="AHZ57" s="3"/>
      <c r="AIA57" s="3"/>
      <c r="AIB57" s="3"/>
      <c r="AIC57" s="3"/>
      <c r="AID57" s="3"/>
      <c r="AIE57" s="3"/>
      <c r="AIF57" s="3"/>
      <c r="AIG57" s="3"/>
      <c r="AIH57" s="3"/>
      <c r="AII57" s="3"/>
      <c r="AIJ57" s="3"/>
      <c r="AIK57" s="3"/>
      <c r="AIL57" s="3"/>
      <c r="AIM57" s="3"/>
      <c r="AIN57" s="3"/>
      <c r="AIO57" s="3"/>
      <c r="AIP57" s="3"/>
      <c r="AIQ57" s="3"/>
      <c r="AIR57" s="3"/>
      <c r="AIS57" s="3"/>
      <c r="AIT57" s="3"/>
      <c r="AIU57" s="3"/>
      <c r="AIV57" s="3"/>
      <c r="AIW57" s="3"/>
      <c r="AIX57" s="3"/>
      <c r="AIY57" s="3"/>
      <c r="AIZ57" s="3"/>
      <c r="AJA57" s="3"/>
      <c r="AJB57" s="3"/>
      <c r="AJC57" s="3"/>
      <c r="AJD57" s="3"/>
      <c r="AJE57" s="3"/>
      <c r="AJF57" s="3"/>
      <c r="AJG57" s="3"/>
      <c r="AJH57" s="3"/>
      <c r="AJI57" s="3"/>
      <c r="AJJ57" s="3"/>
      <c r="AJK57" s="3"/>
      <c r="AJL57" s="3"/>
      <c r="AJM57" s="3"/>
      <c r="AJN57" s="3"/>
      <c r="AJO57" s="3"/>
      <c r="AJP57" s="3"/>
      <c r="AJQ57" s="3"/>
      <c r="AJR57" s="3"/>
      <c r="AJS57" s="3"/>
      <c r="AJT57" s="3"/>
      <c r="AJU57" s="3"/>
      <c r="AJV57" s="3"/>
      <c r="AJW57" s="3"/>
      <c r="AJX57" s="3"/>
      <c r="AJY57" s="3"/>
      <c r="AJZ57" s="3"/>
      <c r="AKA57" s="3"/>
      <c r="AKB57" s="3"/>
      <c r="AKC57" s="3"/>
      <c r="AKD57" s="3"/>
      <c r="AKE57" s="3"/>
      <c r="AKF57" s="3"/>
      <c r="AKG57" s="3"/>
      <c r="AKH57" s="3"/>
      <c r="AKI57" s="3"/>
      <c r="AKJ57" s="3"/>
      <c r="AKK57" s="3"/>
      <c r="AKL57" s="3"/>
      <c r="AKM57" s="3"/>
      <c r="AKN57" s="3"/>
      <c r="AKO57" s="3"/>
      <c r="AKP57" s="3"/>
      <c r="AKQ57" s="3"/>
      <c r="AKR57" s="3"/>
      <c r="AKS57" s="3"/>
      <c r="AKT57" s="3"/>
      <c r="AKU57" s="3"/>
      <c r="AKV57" s="3"/>
      <c r="AKW57" s="3"/>
      <c r="AKX57" s="3"/>
      <c r="AKY57" s="3"/>
      <c r="AKZ57" s="3"/>
    </row>
    <row r="58" spans="1:988" ht="15.6">
      <c r="A58" s="256">
        <f t="shared" ref="A58:A75" si="98">1+A57</f>
        <v>2</v>
      </c>
      <c r="B58" s="76" t="s">
        <v>323</v>
      </c>
      <c r="C58" s="161" t="s">
        <v>324</v>
      </c>
      <c r="D58" s="323">
        <v>5.1836928182033698E-2</v>
      </c>
      <c r="E58" s="293">
        <f>ROUND($E$56*D58,0)</f>
        <v>3058</v>
      </c>
      <c r="F58" s="79">
        <f>+ROUND($E$58*F55/100,0)</f>
        <v>77</v>
      </c>
      <c r="G58" s="79">
        <f t="shared" ref="G58:AV58" si="99">+ROUND($E$58*G55/100,0)</f>
        <v>89</v>
      </c>
      <c r="H58" s="79">
        <f t="shared" si="99"/>
        <v>73</v>
      </c>
      <c r="I58" s="79">
        <f>+ROUND($E$58*I55/100,0)-1</f>
        <v>69</v>
      </c>
      <c r="J58" s="79">
        <f t="shared" si="99"/>
        <v>73</v>
      </c>
      <c r="K58" s="79">
        <f t="shared" si="99"/>
        <v>70</v>
      </c>
      <c r="L58" s="79">
        <f>+ROUND($E$58*L55/100,0)-1</f>
        <v>73</v>
      </c>
      <c r="M58" s="79">
        <f t="shared" si="99"/>
        <v>71</v>
      </c>
      <c r="N58" s="79">
        <f t="shared" si="99"/>
        <v>69</v>
      </c>
      <c r="O58" s="79">
        <f t="shared" si="99"/>
        <v>68</v>
      </c>
      <c r="P58" s="79">
        <f t="shared" si="99"/>
        <v>68</v>
      </c>
      <c r="Q58" s="79">
        <f t="shared" si="99"/>
        <v>70</v>
      </c>
      <c r="R58" s="79">
        <f t="shared" si="99"/>
        <v>68</v>
      </c>
      <c r="S58" s="79">
        <f t="shared" si="99"/>
        <v>63</v>
      </c>
      <c r="T58" s="79">
        <f t="shared" si="99"/>
        <v>61</v>
      </c>
      <c r="U58" s="79">
        <f t="shared" si="99"/>
        <v>62</v>
      </c>
      <c r="V58" s="79">
        <f t="shared" si="99"/>
        <v>55</v>
      </c>
      <c r="W58" s="79">
        <f t="shared" si="99"/>
        <v>62</v>
      </c>
      <c r="X58" s="79">
        <f t="shared" si="99"/>
        <v>54</v>
      </c>
      <c r="Y58" s="79">
        <f t="shared" si="99"/>
        <v>54</v>
      </c>
      <c r="Z58" s="79">
        <f t="shared" si="99"/>
        <v>269</v>
      </c>
      <c r="AA58" s="79">
        <f t="shared" si="99"/>
        <v>254</v>
      </c>
      <c r="AB58" s="79">
        <f t="shared" si="99"/>
        <v>217</v>
      </c>
      <c r="AC58" s="79">
        <f t="shared" si="99"/>
        <v>177</v>
      </c>
      <c r="AD58" s="79">
        <f t="shared" si="99"/>
        <v>165</v>
      </c>
      <c r="AE58" s="79">
        <f t="shared" si="99"/>
        <v>152</v>
      </c>
      <c r="AF58" s="79">
        <f t="shared" si="99"/>
        <v>115</v>
      </c>
      <c r="AG58" s="79">
        <f t="shared" si="99"/>
        <v>97</v>
      </c>
      <c r="AH58" s="79">
        <f t="shared" si="99"/>
        <v>83</v>
      </c>
      <c r="AI58" s="79">
        <f t="shared" si="99"/>
        <v>63</v>
      </c>
      <c r="AJ58" s="79">
        <f>+ROUND($E$58*AJ55/100,0)+1</f>
        <v>43</v>
      </c>
      <c r="AK58" s="79">
        <f t="shared" si="99"/>
        <v>32</v>
      </c>
      <c r="AL58" s="79">
        <f>+ROUND($E$58*AL55/100,0)-1</f>
        <v>21</v>
      </c>
      <c r="AM58" s="79">
        <f t="shared" si="99"/>
        <v>21</v>
      </c>
      <c r="AN58" s="79">
        <f t="shared" si="99"/>
        <v>4</v>
      </c>
      <c r="AO58" s="79">
        <f t="shared" si="99"/>
        <v>42</v>
      </c>
      <c r="AP58" s="79">
        <f t="shared" si="99"/>
        <v>44</v>
      </c>
      <c r="AQ58" s="79">
        <f t="shared" si="99"/>
        <v>92</v>
      </c>
      <c r="AR58" s="79">
        <f t="shared" si="99"/>
        <v>1538</v>
      </c>
      <c r="AS58" s="79">
        <f t="shared" si="99"/>
        <v>159</v>
      </c>
      <c r="AT58" s="79">
        <f t="shared" si="99"/>
        <v>142</v>
      </c>
      <c r="AU58" s="79">
        <f t="shared" si="99"/>
        <v>629</v>
      </c>
      <c r="AV58" s="79">
        <f t="shared" si="99"/>
        <v>111</v>
      </c>
      <c r="AW58" s="44">
        <f t="shared" si="52"/>
        <v>0</v>
      </c>
      <c r="AX58" s="427">
        <f t="shared" si="83"/>
        <v>3058</v>
      </c>
      <c r="AY58" s="388">
        <f t="shared" si="84"/>
        <v>870</v>
      </c>
      <c r="AZ58" s="427">
        <f t="shared" si="85"/>
        <v>371</v>
      </c>
      <c r="BA58" s="388">
        <f t="shared" si="86"/>
        <v>631</v>
      </c>
      <c r="BB58" s="427">
        <f t="shared" si="87"/>
        <v>923</v>
      </c>
      <c r="BC58" s="427">
        <f t="shared" si="88"/>
        <v>263</v>
      </c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  <c r="IW58" s="3"/>
      <c r="IX58" s="3"/>
      <c r="IY58" s="3"/>
      <c r="IZ58" s="3"/>
      <c r="JA58" s="3"/>
      <c r="JB58" s="3"/>
      <c r="JC58" s="3"/>
      <c r="JD58" s="3"/>
      <c r="JE58" s="3"/>
      <c r="JF58" s="3"/>
      <c r="JG58" s="3"/>
      <c r="JH58" s="3"/>
      <c r="JI58" s="3"/>
      <c r="JJ58" s="3"/>
      <c r="JK58" s="3"/>
      <c r="JL58" s="3"/>
      <c r="JM58" s="3"/>
      <c r="JN58" s="3"/>
      <c r="JO58" s="3"/>
      <c r="JP58" s="3"/>
      <c r="JQ58" s="3"/>
      <c r="JR58" s="3"/>
      <c r="JS58" s="3"/>
      <c r="JT58" s="3"/>
      <c r="JU58" s="3"/>
      <c r="JV58" s="3"/>
      <c r="JW58" s="3"/>
      <c r="JX58" s="3"/>
      <c r="JY58" s="3"/>
      <c r="JZ58" s="3"/>
      <c r="KA58" s="3"/>
      <c r="KB58" s="3"/>
      <c r="KC58" s="3"/>
      <c r="KD58" s="3"/>
      <c r="KE58" s="3"/>
      <c r="KF58" s="3"/>
      <c r="KG58" s="3"/>
      <c r="KH58" s="3"/>
      <c r="KI58" s="3"/>
      <c r="KJ58" s="3"/>
      <c r="KK58" s="3"/>
      <c r="KL58" s="3"/>
      <c r="KM58" s="3"/>
      <c r="KN58" s="3"/>
      <c r="KO58" s="3"/>
      <c r="KP58" s="3"/>
      <c r="KQ58" s="3"/>
      <c r="KR58" s="3"/>
      <c r="KS58" s="3"/>
      <c r="KT58" s="3"/>
      <c r="KU58" s="3"/>
      <c r="KV58" s="3"/>
      <c r="KW58" s="3"/>
      <c r="KX58" s="3"/>
      <c r="KY58" s="3"/>
      <c r="KZ58" s="3"/>
      <c r="LA58" s="3"/>
      <c r="LB58" s="3"/>
      <c r="LC58" s="3"/>
      <c r="LD58" s="3"/>
      <c r="LE58" s="3"/>
      <c r="LF58" s="3"/>
      <c r="LG58" s="3"/>
      <c r="LH58" s="3"/>
      <c r="LI58" s="3"/>
      <c r="LJ58" s="3"/>
      <c r="LK58" s="3"/>
      <c r="LL58" s="3"/>
      <c r="LM58" s="3"/>
      <c r="LN58" s="3"/>
      <c r="LO58" s="3"/>
      <c r="LP58" s="3"/>
      <c r="LQ58" s="3"/>
      <c r="LR58" s="3"/>
      <c r="LS58" s="3"/>
      <c r="LT58" s="3"/>
      <c r="LU58" s="3"/>
      <c r="LV58" s="3"/>
      <c r="LW58" s="3"/>
      <c r="LX58" s="3"/>
      <c r="LY58" s="3"/>
      <c r="LZ58" s="3"/>
      <c r="MA58" s="3"/>
      <c r="MB58" s="3"/>
      <c r="MC58" s="3"/>
      <c r="MD58" s="3"/>
      <c r="ME58" s="3"/>
      <c r="MF58" s="3"/>
      <c r="MG58" s="3"/>
      <c r="MH58" s="3"/>
      <c r="MI58" s="3"/>
      <c r="MJ58" s="3"/>
      <c r="MK58" s="3"/>
      <c r="ML58" s="3"/>
      <c r="MM58" s="3"/>
      <c r="MN58" s="3"/>
      <c r="MO58" s="3"/>
      <c r="MP58" s="3"/>
      <c r="MQ58" s="3"/>
      <c r="MR58" s="3"/>
      <c r="MS58" s="3"/>
      <c r="MT58" s="3"/>
      <c r="MU58" s="3"/>
      <c r="MV58" s="3"/>
      <c r="MW58" s="3"/>
      <c r="MX58" s="3"/>
      <c r="MY58" s="3"/>
      <c r="MZ58" s="3"/>
      <c r="NA58" s="3"/>
      <c r="NB58" s="3"/>
      <c r="NC58" s="3"/>
      <c r="ND58" s="3"/>
      <c r="NE58" s="3"/>
      <c r="NF58" s="3"/>
      <c r="NG58" s="3"/>
      <c r="NH58" s="3"/>
      <c r="NI58" s="3"/>
      <c r="NJ58" s="3"/>
      <c r="NK58" s="3"/>
      <c r="NL58" s="3"/>
      <c r="NM58" s="3"/>
      <c r="NN58" s="3"/>
      <c r="NO58" s="3"/>
      <c r="NP58" s="3"/>
      <c r="NQ58" s="3"/>
      <c r="NR58" s="3"/>
      <c r="NS58" s="3"/>
      <c r="NT58" s="3"/>
      <c r="NU58" s="3"/>
      <c r="NV58" s="3"/>
      <c r="NW58" s="3"/>
      <c r="NX58" s="3"/>
      <c r="NY58" s="3"/>
      <c r="NZ58" s="3"/>
      <c r="OA58" s="3"/>
      <c r="OB58" s="3"/>
      <c r="OC58" s="3"/>
      <c r="OD58" s="3"/>
      <c r="OE58" s="3"/>
      <c r="OF58" s="3"/>
      <c r="OG58" s="3"/>
      <c r="OH58" s="3"/>
      <c r="OI58" s="3"/>
      <c r="OJ58" s="3"/>
      <c r="OK58" s="3"/>
      <c r="OL58" s="3"/>
      <c r="OM58" s="3"/>
      <c r="ON58" s="3"/>
      <c r="OO58" s="3"/>
      <c r="OP58" s="3"/>
      <c r="OQ58" s="3"/>
      <c r="OR58" s="3"/>
      <c r="OS58" s="3"/>
      <c r="OT58" s="3"/>
      <c r="OU58" s="3"/>
      <c r="OV58" s="3"/>
      <c r="OW58" s="3"/>
      <c r="OX58" s="3"/>
      <c r="OY58" s="3"/>
      <c r="OZ58" s="3"/>
      <c r="PA58" s="3"/>
      <c r="PB58" s="3"/>
      <c r="PC58" s="3"/>
      <c r="PD58" s="3"/>
      <c r="PE58" s="3"/>
      <c r="PF58" s="3"/>
      <c r="PG58" s="3"/>
      <c r="PH58" s="3"/>
      <c r="PI58" s="3"/>
      <c r="PJ58" s="3"/>
      <c r="PK58" s="3"/>
      <c r="PL58" s="3"/>
      <c r="PM58" s="3"/>
      <c r="PN58" s="3"/>
      <c r="PO58" s="3"/>
      <c r="PP58" s="3"/>
      <c r="PQ58" s="3"/>
      <c r="PR58" s="3"/>
      <c r="PS58" s="3"/>
      <c r="PT58" s="3"/>
      <c r="PU58" s="3"/>
      <c r="PV58" s="3"/>
      <c r="PW58" s="3"/>
      <c r="PX58" s="3"/>
      <c r="PY58" s="3"/>
      <c r="PZ58" s="3"/>
      <c r="QA58" s="3"/>
      <c r="QB58" s="3"/>
      <c r="QC58" s="3"/>
      <c r="QD58" s="3"/>
      <c r="QE58" s="3"/>
      <c r="QF58" s="3"/>
      <c r="QG58" s="3"/>
      <c r="QH58" s="3"/>
      <c r="QI58" s="3"/>
      <c r="QJ58" s="3"/>
      <c r="QK58" s="3"/>
      <c r="QL58" s="3"/>
      <c r="QM58" s="3"/>
      <c r="QN58" s="3"/>
      <c r="QO58" s="3"/>
      <c r="QP58" s="3"/>
      <c r="QQ58" s="3"/>
      <c r="QR58" s="3"/>
      <c r="QS58" s="3"/>
      <c r="QT58" s="3"/>
      <c r="QU58" s="3"/>
      <c r="QV58" s="3"/>
      <c r="QW58" s="3"/>
      <c r="QX58" s="3"/>
      <c r="QY58" s="3"/>
      <c r="QZ58" s="3"/>
      <c r="RA58" s="3"/>
      <c r="RB58" s="3"/>
      <c r="RC58" s="3"/>
      <c r="RD58" s="3"/>
      <c r="RE58" s="3"/>
      <c r="RF58" s="3"/>
      <c r="RG58" s="3"/>
      <c r="RH58" s="3"/>
      <c r="RI58" s="3"/>
      <c r="RJ58" s="3"/>
      <c r="RK58" s="3"/>
      <c r="RL58" s="3"/>
      <c r="RM58" s="3"/>
      <c r="RN58" s="3"/>
      <c r="RO58" s="3"/>
      <c r="RP58" s="3"/>
      <c r="RQ58" s="3"/>
      <c r="RR58" s="3"/>
      <c r="RS58" s="3"/>
      <c r="RT58" s="3"/>
      <c r="RU58" s="3"/>
      <c r="RV58" s="3"/>
      <c r="RW58" s="3"/>
      <c r="RX58" s="3"/>
      <c r="RY58" s="3"/>
      <c r="RZ58" s="3"/>
      <c r="SA58" s="3"/>
      <c r="SB58" s="3"/>
      <c r="SC58" s="3"/>
      <c r="SD58" s="3"/>
      <c r="SE58" s="3"/>
      <c r="SF58" s="3"/>
      <c r="SG58" s="3"/>
      <c r="SH58" s="3"/>
      <c r="SI58" s="3"/>
      <c r="SJ58" s="3"/>
      <c r="SK58" s="3"/>
      <c r="SL58" s="3"/>
      <c r="SM58" s="3"/>
      <c r="SN58" s="3"/>
      <c r="SO58" s="3"/>
      <c r="SP58" s="3"/>
      <c r="SQ58" s="3"/>
      <c r="SR58" s="3"/>
      <c r="SS58" s="3"/>
      <c r="ST58" s="3"/>
      <c r="SU58" s="3"/>
      <c r="SV58" s="3"/>
      <c r="SW58" s="3"/>
      <c r="SX58" s="3"/>
      <c r="SY58" s="3"/>
      <c r="SZ58" s="3"/>
      <c r="TA58" s="3"/>
      <c r="TB58" s="3"/>
      <c r="TC58" s="3"/>
      <c r="TD58" s="3"/>
      <c r="TE58" s="3"/>
      <c r="TF58" s="3"/>
      <c r="TG58" s="3"/>
      <c r="TH58" s="3"/>
      <c r="TI58" s="3"/>
      <c r="TJ58" s="3"/>
      <c r="TK58" s="3"/>
      <c r="TL58" s="3"/>
      <c r="TM58" s="3"/>
      <c r="TN58" s="3"/>
      <c r="TO58" s="3"/>
      <c r="TP58" s="3"/>
      <c r="TQ58" s="3"/>
      <c r="TR58" s="3"/>
      <c r="TS58" s="3"/>
      <c r="TT58" s="3"/>
      <c r="TU58" s="3"/>
      <c r="TV58" s="3"/>
      <c r="TW58" s="3"/>
      <c r="TX58" s="3"/>
      <c r="TY58" s="3"/>
      <c r="TZ58" s="3"/>
      <c r="UA58" s="3"/>
      <c r="UB58" s="3"/>
      <c r="UC58" s="3"/>
      <c r="UD58" s="3"/>
      <c r="UE58" s="3"/>
      <c r="UF58" s="3"/>
      <c r="UG58" s="3"/>
      <c r="UH58" s="3"/>
      <c r="UI58" s="3"/>
      <c r="UJ58" s="3"/>
      <c r="UK58" s="3"/>
      <c r="UL58" s="3"/>
      <c r="UM58" s="3"/>
      <c r="UN58" s="3"/>
      <c r="UO58" s="3"/>
      <c r="UP58" s="3"/>
      <c r="UQ58" s="3"/>
      <c r="UR58" s="3"/>
      <c r="US58" s="3"/>
      <c r="UT58" s="3"/>
      <c r="UU58" s="3"/>
      <c r="UV58" s="3"/>
      <c r="UW58" s="3"/>
      <c r="UX58" s="3"/>
      <c r="UY58" s="3"/>
      <c r="UZ58" s="3"/>
      <c r="VA58" s="3"/>
      <c r="VB58" s="3"/>
      <c r="VC58" s="3"/>
      <c r="VD58" s="3"/>
      <c r="VE58" s="3"/>
      <c r="VF58" s="3"/>
      <c r="VG58" s="3"/>
      <c r="VH58" s="3"/>
      <c r="VI58" s="3"/>
      <c r="VJ58" s="3"/>
      <c r="VK58" s="3"/>
      <c r="VL58" s="3"/>
      <c r="VM58" s="3"/>
      <c r="VN58" s="3"/>
      <c r="VO58" s="3"/>
      <c r="VP58" s="3"/>
      <c r="VQ58" s="3"/>
      <c r="VR58" s="3"/>
      <c r="VS58" s="3"/>
      <c r="VT58" s="3"/>
      <c r="VU58" s="3"/>
      <c r="VV58" s="3"/>
      <c r="VW58" s="3"/>
      <c r="VX58" s="3"/>
      <c r="VY58" s="3"/>
      <c r="VZ58" s="3"/>
      <c r="WA58" s="3"/>
      <c r="WB58" s="3"/>
      <c r="WC58" s="3"/>
      <c r="WD58" s="3"/>
      <c r="WE58" s="3"/>
      <c r="WF58" s="3"/>
      <c r="WG58" s="3"/>
      <c r="WH58" s="3"/>
      <c r="WI58" s="3"/>
      <c r="WJ58" s="3"/>
      <c r="WK58" s="3"/>
      <c r="WL58" s="3"/>
      <c r="WM58" s="3"/>
      <c r="WN58" s="3"/>
      <c r="WO58" s="3"/>
      <c r="WP58" s="3"/>
      <c r="WQ58" s="3"/>
      <c r="WR58" s="3"/>
      <c r="WS58" s="3"/>
      <c r="WT58" s="3"/>
      <c r="WU58" s="3"/>
      <c r="WV58" s="3"/>
      <c r="WW58" s="3"/>
      <c r="WX58" s="3"/>
      <c r="WY58" s="3"/>
      <c r="WZ58" s="3"/>
      <c r="XA58" s="3"/>
      <c r="XB58" s="3"/>
      <c r="XC58" s="3"/>
      <c r="XD58" s="3"/>
      <c r="XE58" s="3"/>
      <c r="XF58" s="3"/>
      <c r="XG58" s="3"/>
      <c r="XH58" s="3"/>
      <c r="XI58" s="3"/>
      <c r="XJ58" s="3"/>
      <c r="XK58" s="3"/>
      <c r="XL58" s="3"/>
      <c r="XM58" s="3"/>
      <c r="XN58" s="3"/>
      <c r="XO58" s="3"/>
      <c r="XP58" s="3"/>
      <c r="XQ58" s="3"/>
      <c r="XR58" s="3"/>
      <c r="XS58" s="3"/>
      <c r="XT58" s="3"/>
      <c r="XU58" s="3"/>
      <c r="XV58" s="3"/>
      <c r="XW58" s="3"/>
      <c r="XX58" s="3"/>
      <c r="XY58" s="3"/>
      <c r="XZ58" s="3"/>
      <c r="YA58" s="3"/>
      <c r="YB58" s="3"/>
      <c r="YC58" s="3"/>
      <c r="YD58" s="3"/>
      <c r="YE58" s="3"/>
      <c r="YF58" s="3"/>
      <c r="YG58" s="3"/>
      <c r="YH58" s="3"/>
      <c r="YI58" s="3"/>
      <c r="YJ58" s="3"/>
      <c r="YK58" s="3"/>
      <c r="YL58" s="3"/>
      <c r="YM58" s="3"/>
      <c r="YN58" s="3"/>
      <c r="YO58" s="3"/>
      <c r="YP58" s="3"/>
      <c r="YQ58" s="3"/>
      <c r="YR58" s="3"/>
      <c r="YS58" s="3"/>
      <c r="YT58" s="3"/>
      <c r="YU58" s="3"/>
      <c r="YV58" s="3"/>
      <c r="YW58" s="3"/>
      <c r="YX58" s="3"/>
      <c r="YY58" s="3"/>
      <c r="YZ58" s="3"/>
      <c r="ZA58" s="3"/>
      <c r="ZB58" s="3"/>
      <c r="ZC58" s="3"/>
      <c r="ZD58" s="3"/>
      <c r="ZE58" s="3"/>
      <c r="ZF58" s="3"/>
      <c r="ZG58" s="3"/>
      <c r="ZH58" s="3"/>
      <c r="ZI58" s="3"/>
      <c r="ZJ58" s="3"/>
      <c r="ZK58" s="3"/>
      <c r="ZL58" s="3"/>
      <c r="ZM58" s="3"/>
      <c r="ZN58" s="3"/>
      <c r="ZO58" s="3"/>
      <c r="ZP58" s="3"/>
      <c r="ZQ58" s="3"/>
      <c r="ZR58" s="3"/>
      <c r="ZS58" s="3"/>
      <c r="ZT58" s="3"/>
      <c r="ZU58" s="3"/>
      <c r="ZV58" s="3"/>
      <c r="ZW58" s="3"/>
      <c r="ZX58" s="3"/>
      <c r="ZY58" s="3"/>
      <c r="ZZ58" s="3"/>
      <c r="AAA58" s="3"/>
      <c r="AAB58" s="3"/>
      <c r="AAC58" s="3"/>
      <c r="AAD58" s="3"/>
      <c r="AAE58" s="3"/>
      <c r="AAF58" s="3"/>
      <c r="AAG58" s="3"/>
      <c r="AAH58" s="3"/>
      <c r="AAI58" s="3"/>
      <c r="AAJ58" s="3"/>
      <c r="AAK58" s="3"/>
      <c r="AAL58" s="3"/>
      <c r="AAM58" s="3"/>
      <c r="AAN58" s="3"/>
      <c r="AAO58" s="3"/>
      <c r="AAP58" s="3"/>
      <c r="AAQ58" s="3"/>
      <c r="AAR58" s="3"/>
      <c r="AAS58" s="3"/>
      <c r="AAT58" s="3"/>
      <c r="AAU58" s="3"/>
      <c r="AAV58" s="3"/>
      <c r="AAW58" s="3"/>
      <c r="AAX58" s="3"/>
      <c r="AAY58" s="3"/>
      <c r="AAZ58" s="3"/>
      <c r="ABA58" s="3"/>
      <c r="ABB58" s="3"/>
      <c r="ABC58" s="3"/>
      <c r="ABD58" s="3"/>
      <c r="ABE58" s="3"/>
      <c r="ABF58" s="3"/>
      <c r="ABG58" s="3"/>
      <c r="ABH58" s="3"/>
      <c r="ABI58" s="3"/>
      <c r="ABJ58" s="3"/>
      <c r="ABK58" s="3"/>
      <c r="ABL58" s="3"/>
      <c r="ABM58" s="3"/>
      <c r="ABN58" s="3"/>
      <c r="ABO58" s="3"/>
      <c r="ABP58" s="3"/>
      <c r="ABQ58" s="3"/>
      <c r="ABR58" s="3"/>
      <c r="ABS58" s="3"/>
      <c r="ABT58" s="3"/>
      <c r="ABU58" s="3"/>
      <c r="ABV58" s="3"/>
      <c r="ABW58" s="3"/>
      <c r="ABX58" s="3"/>
      <c r="ABY58" s="3"/>
      <c r="ABZ58" s="3"/>
      <c r="ACA58" s="3"/>
      <c r="ACB58" s="3"/>
      <c r="ACC58" s="3"/>
      <c r="ACD58" s="3"/>
      <c r="ACE58" s="3"/>
      <c r="ACF58" s="3"/>
      <c r="ACG58" s="3"/>
      <c r="ACH58" s="3"/>
      <c r="ACI58" s="3"/>
      <c r="ACJ58" s="3"/>
      <c r="ACK58" s="3"/>
      <c r="ACL58" s="3"/>
      <c r="ACM58" s="3"/>
      <c r="ACN58" s="3"/>
      <c r="ACO58" s="3"/>
      <c r="ACP58" s="3"/>
      <c r="ACQ58" s="3"/>
      <c r="ACR58" s="3"/>
      <c r="ACS58" s="3"/>
      <c r="ACT58" s="3"/>
      <c r="ACU58" s="3"/>
      <c r="ACV58" s="3"/>
      <c r="ACW58" s="3"/>
      <c r="ACX58" s="3"/>
      <c r="ACY58" s="3"/>
      <c r="ACZ58" s="3"/>
      <c r="ADA58" s="3"/>
      <c r="ADB58" s="3"/>
      <c r="ADC58" s="3"/>
      <c r="ADD58" s="3"/>
      <c r="ADE58" s="3"/>
      <c r="ADF58" s="3"/>
      <c r="ADG58" s="3"/>
      <c r="ADH58" s="3"/>
      <c r="ADI58" s="3"/>
      <c r="ADJ58" s="3"/>
      <c r="ADK58" s="3"/>
      <c r="ADL58" s="3"/>
      <c r="ADM58" s="3"/>
      <c r="ADN58" s="3"/>
      <c r="ADO58" s="3"/>
      <c r="ADP58" s="3"/>
      <c r="ADQ58" s="3"/>
      <c r="ADR58" s="3"/>
      <c r="ADS58" s="3"/>
      <c r="ADT58" s="3"/>
      <c r="ADU58" s="3"/>
      <c r="ADV58" s="3"/>
      <c r="ADW58" s="3"/>
      <c r="ADX58" s="3"/>
      <c r="ADY58" s="3"/>
      <c r="ADZ58" s="3"/>
      <c r="AEA58" s="3"/>
      <c r="AEB58" s="3"/>
      <c r="AEC58" s="3"/>
      <c r="AED58" s="3"/>
      <c r="AEE58" s="3"/>
      <c r="AEF58" s="3"/>
      <c r="AEG58" s="3"/>
      <c r="AEH58" s="3"/>
      <c r="AEI58" s="3"/>
      <c r="AEJ58" s="3"/>
      <c r="AEK58" s="3"/>
      <c r="AEL58" s="3"/>
      <c r="AEM58" s="3"/>
      <c r="AEN58" s="3"/>
      <c r="AEO58" s="3"/>
      <c r="AEP58" s="3"/>
      <c r="AEQ58" s="3"/>
      <c r="AER58" s="3"/>
      <c r="AES58" s="3"/>
      <c r="AET58" s="3"/>
      <c r="AEU58" s="3"/>
      <c r="AEV58" s="3"/>
      <c r="AEW58" s="3"/>
      <c r="AEX58" s="3"/>
      <c r="AEY58" s="3"/>
      <c r="AEZ58" s="3"/>
      <c r="AFA58" s="3"/>
      <c r="AFB58" s="3"/>
      <c r="AFC58" s="3"/>
      <c r="AFD58" s="3"/>
      <c r="AFE58" s="3"/>
      <c r="AFF58" s="3"/>
      <c r="AFG58" s="3"/>
      <c r="AFH58" s="3"/>
      <c r="AFI58" s="3"/>
      <c r="AFJ58" s="3"/>
      <c r="AFK58" s="3"/>
      <c r="AFL58" s="3"/>
      <c r="AFM58" s="3"/>
      <c r="AFN58" s="3"/>
      <c r="AFO58" s="3"/>
      <c r="AFP58" s="3"/>
      <c r="AFQ58" s="3"/>
      <c r="AFR58" s="3"/>
      <c r="AFS58" s="3"/>
      <c r="AFT58" s="3"/>
      <c r="AFU58" s="3"/>
      <c r="AFV58" s="3"/>
      <c r="AFW58" s="3"/>
      <c r="AFX58" s="3"/>
      <c r="AFY58" s="3"/>
      <c r="AFZ58" s="3"/>
      <c r="AGA58" s="3"/>
      <c r="AGB58" s="3"/>
      <c r="AGC58" s="3"/>
      <c r="AGD58" s="3"/>
      <c r="AGE58" s="3"/>
      <c r="AGF58" s="3"/>
      <c r="AGG58" s="3"/>
      <c r="AGH58" s="3"/>
      <c r="AGI58" s="3"/>
      <c r="AGJ58" s="3"/>
      <c r="AGK58" s="3"/>
      <c r="AGL58" s="3"/>
      <c r="AGM58" s="3"/>
      <c r="AGN58" s="3"/>
      <c r="AGO58" s="3"/>
      <c r="AGP58" s="3"/>
      <c r="AGQ58" s="3"/>
      <c r="AGR58" s="3"/>
      <c r="AGS58" s="3"/>
      <c r="AGT58" s="3"/>
      <c r="AGU58" s="3"/>
      <c r="AGV58" s="3"/>
      <c r="AGW58" s="3"/>
      <c r="AGX58" s="3"/>
      <c r="AGY58" s="3"/>
      <c r="AGZ58" s="3"/>
      <c r="AHA58" s="3"/>
      <c r="AHB58" s="3"/>
      <c r="AHC58" s="3"/>
      <c r="AHD58" s="3"/>
      <c r="AHE58" s="3"/>
      <c r="AHF58" s="3"/>
      <c r="AHG58" s="3"/>
      <c r="AHH58" s="3"/>
      <c r="AHI58" s="3"/>
      <c r="AHJ58" s="3"/>
      <c r="AHK58" s="3"/>
      <c r="AHL58" s="3"/>
      <c r="AHM58" s="3"/>
      <c r="AHN58" s="3"/>
      <c r="AHO58" s="3"/>
      <c r="AHP58" s="3"/>
      <c r="AHQ58" s="3"/>
      <c r="AHR58" s="3"/>
      <c r="AHS58" s="3"/>
      <c r="AHT58" s="3"/>
      <c r="AHU58" s="3"/>
      <c r="AHV58" s="3"/>
      <c r="AHW58" s="3"/>
      <c r="AHX58" s="3"/>
      <c r="AHY58" s="3"/>
      <c r="AHZ58" s="3"/>
      <c r="AIA58" s="3"/>
      <c r="AIB58" s="3"/>
      <c r="AIC58" s="3"/>
      <c r="AID58" s="3"/>
      <c r="AIE58" s="3"/>
      <c r="AIF58" s="3"/>
      <c r="AIG58" s="3"/>
      <c r="AIH58" s="3"/>
      <c r="AII58" s="3"/>
      <c r="AIJ58" s="3"/>
      <c r="AIK58" s="3"/>
      <c r="AIL58" s="3"/>
      <c r="AIM58" s="3"/>
      <c r="AIN58" s="3"/>
      <c r="AIO58" s="3"/>
      <c r="AIP58" s="3"/>
      <c r="AIQ58" s="3"/>
      <c r="AIR58" s="3"/>
      <c r="AIS58" s="3"/>
      <c r="AIT58" s="3"/>
      <c r="AIU58" s="3"/>
      <c r="AIV58" s="3"/>
      <c r="AIW58" s="3"/>
      <c r="AIX58" s="3"/>
      <c r="AIY58" s="3"/>
      <c r="AIZ58" s="3"/>
      <c r="AJA58" s="3"/>
      <c r="AJB58" s="3"/>
      <c r="AJC58" s="3"/>
      <c r="AJD58" s="3"/>
      <c r="AJE58" s="3"/>
      <c r="AJF58" s="3"/>
      <c r="AJG58" s="3"/>
      <c r="AJH58" s="3"/>
      <c r="AJI58" s="3"/>
      <c r="AJJ58" s="3"/>
      <c r="AJK58" s="3"/>
      <c r="AJL58" s="3"/>
      <c r="AJM58" s="3"/>
      <c r="AJN58" s="3"/>
      <c r="AJO58" s="3"/>
      <c r="AJP58" s="3"/>
      <c r="AJQ58" s="3"/>
      <c r="AJR58" s="3"/>
      <c r="AJS58" s="3"/>
      <c r="AJT58" s="3"/>
      <c r="AJU58" s="3"/>
      <c r="AJV58" s="3"/>
      <c r="AJW58" s="3"/>
      <c r="AJX58" s="3"/>
      <c r="AJY58" s="3"/>
      <c r="AJZ58" s="3"/>
      <c r="AKA58" s="3"/>
      <c r="AKB58" s="3"/>
      <c r="AKC58" s="3"/>
      <c r="AKD58" s="3"/>
      <c r="AKE58" s="3"/>
      <c r="AKF58" s="3"/>
      <c r="AKG58" s="3"/>
      <c r="AKH58" s="3"/>
      <c r="AKI58" s="3"/>
      <c r="AKJ58" s="3"/>
      <c r="AKK58" s="3"/>
      <c r="AKL58" s="3"/>
      <c r="AKM58" s="3"/>
      <c r="AKN58" s="3"/>
      <c r="AKO58" s="3"/>
      <c r="AKP58" s="3"/>
      <c r="AKQ58" s="3"/>
      <c r="AKR58" s="3"/>
      <c r="AKS58" s="3"/>
      <c r="AKT58" s="3"/>
      <c r="AKU58" s="3"/>
      <c r="AKV58" s="3"/>
      <c r="AKW58" s="3"/>
      <c r="AKX58" s="3"/>
      <c r="AKY58" s="3"/>
      <c r="AKZ58" s="3"/>
    </row>
    <row r="59" spans="1:988" ht="15.6">
      <c r="A59" s="256">
        <f t="shared" si="98"/>
        <v>3</v>
      </c>
      <c r="B59" s="76" t="s">
        <v>325</v>
      </c>
      <c r="C59" s="161" t="s">
        <v>326</v>
      </c>
      <c r="D59" s="323">
        <v>5.0319981038160697E-2</v>
      </c>
      <c r="E59" s="293">
        <f t="shared" ref="E59:E77" si="100">ROUND($E$56*D59,0)</f>
        <v>2969</v>
      </c>
      <c r="F59" s="79">
        <f t="shared" ref="F59" si="101">+ROUND($E$59*F55/100,0)</f>
        <v>75</v>
      </c>
      <c r="G59" s="79">
        <f t="shared" ref="G59:AV59" si="102">+ROUND($E$59*G55/100,0)</f>
        <v>87</v>
      </c>
      <c r="H59" s="79">
        <f t="shared" si="102"/>
        <v>71</v>
      </c>
      <c r="I59" s="79">
        <f t="shared" si="102"/>
        <v>68</v>
      </c>
      <c r="J59" s="79">
        <f t="shared" si="102"/>
        <v>71</v>
      </c>
      <c r="K59" s="79">
        <f t="shared" si="102"/>
        <v>68</v>
      </c>
      <c r="L59" s="79">
        <f t="shared" si="102"/>
        <v>71</v>
      </c>
      <c r="M59" s="79">
        <f t="shared" si="102"/>
        <v>69</v>
      </c>
      <c r="N59" s="79">
        <f t="shared" si="102"/>
        <v>67</v>
      </c>
      <c r="O59" s="79">
        <f t="shared" si="102"/>
        <v>66</v>
      </c>
      <c r="P59" s="79">
        <f t="shared" si="102"/>
        <v>66</v>
      </c>
      <c r="Q59" s="79">
        <f t="shared" si="102"/>
        <v>68</v>
      </c>
      <c r="R59" s="79">
        <f t="shared" si="102"/>
        <v>66</v>
      </c>
      <c r="S59" s="79">
        <f t="shared" si="102"/>
        <v>61</v>
      </c>
      <c r="T59" s="79">
        <f t="shared" si="102"/>
        <v>59</v>
      </c>
      <c r="U59" s="79">
        <f t="shared" si="102"/>
        <v>60</v>
      </c>
      <c r="V59" s="79">
        <f t="shared" si="102"/>
        <v>54</v>
      </c>
      <c r="W59" s="79">
        <f t="shared" si="102"/>
        <v>60</v>
      </c>
      <c r="X59" s="79">
        <f t="shared" si="102"/>
        <v>53</v>
      </c>
      <c r="Y59" s="79">
        <f t="shared" si="102"/>
        <v>53</v>
      </c>
      <c r="Z59" s="79">
        <f t="shared" si="102"/>
        <v>261</v>
      </c>
      <c r="AA59" s="79">
        <f t="shared" si="102"/>
        <v>246</v>
      </c>
      <c r="AB59" s="79">
        <f t="shared" si="102"/>
        <v>210</v>
      </c>
      <c r="AC59" s="79">
        <f t="shared" si="102"/>
        <v>172</v>
      </c>
      <c r="AD59" s="79">
        <f t="shared" si="102"/>
        <v>160</v>
      </c>
      <c r="AE59" s="79">
        <f t="shared" si="102"/>
        <v>147</v>
      </c>
      <c r="AF59" s="79">
        <f t="shared" si="102"/>
        <v>111</v>
      </c>
      <c r="AG59" s="79">
        <f t="shared" si="102"/>
        <v>94</v>
      </c>
      <c r="AH59" s="79">
        <f t="shared" si="102"/>
        <v>81</v>
      </c>
      <c r="AI59" s="79">
        <f t="shared" si="102"/>
        <v>61</v>
      </c>
      <c r="AJ59" s="79">
        <f t="shared" si="102"/>
        <v>41</v>
      </c>
      <c r="AK59" s="79">
        <f t="shared" si="102"/>
        <v>31</v>
      </c>
      <c r="AL59" s="79">
        <f t="shared" si="102"/>
        <v>21</v>
      </c>
      <c r="AM59" s="79">
        <f t="shared" si="102"/>
        <v>20</v>
      </c>
      <c r="AN59" s="79">
        <f t="shared" si="102"/>
        <v>4</v>
      </c>
      <c r="AO59" s="79">
        <f t="shared" si="102"/>
        <v>41</v>
      </c>
      <c r="AP59" s="79">
        <f t="shared" si="102"/>
        <v>43</v>
      </c>
      <c r="AQ59" s="79">
        <f t="shared" si="102"/>
        <v>89</v>
      </c>
      <c r="AR59" s="79">
        <f t="shared" si="102"/>
        <v>1493</v>
      </c>
      <c r="AS59" s="79">
        <f t="shared" si="102"/>
        <v>155</v>
      </c>
      <c r="AT59" s="79">
        <f t="shared" si="102"/>
        <v>138</v>
      </c>
      <c r="AU59" s="79">
        <f t="shared" si="102"/>
        <v>611</v>
      </c>
      <c r="AV59" s="79">
        <f t="shared" si="102"/>
        <v>108</v>
      </c>
      <c r="AW59" s="44">
        <f t="shared" si="52"/>
        <v>0</v>
      </c>
      <c r="AX59" s="427">
        <f t="shared" si="83"/>
        <v>2969</v>
      </c>
      <c r="AY59" s="388">
        <f t="shared" si="84"/>
        <v>847</v>
      </c>
      <c r="AZ59" s="427">
        <f t="shared" si="85"/>
        <v>360</v>
      </c>
      <c r="BA59" s="388">
        <f t="shared" si="86"/>
        <v>613</v>
      </c>
      <c r="BB59" s="427">
        <f t="shared" si="87"/>
        <v>894</v>
      </c>
      <c r="BC59" s="427">
        <f t="shared" si="88"/>
        <v>255</v>
      </c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  <c r="IW59" s="3"/>
      <c r="IX59" s="3"/>
      <c r="IY59" s="3"/>
      <c r="IZ59" s="3"/>
      <c r="JA59" s="3"/>
      <c r="JB59" s="3"/>
      <c r="JC59" s="3"/>
      <c r="JD59" s="3"/>
      <c r="JE59" s="3"/>
      <c r="JF59" s="3"/>
      <c r="JG59" s="3"/>
      <c r="JH59" s="3"/>
      <c r="JI59" s="3"/>
      <c r="JJ59" s="3"/>
      <c r="JK59" s="3"/>
      <c r="JL59" s="3"/>
      <c r="JM59" s="3"/>
      <c r="JN59" s="3"/>
      <c r="JO59" s="3"/>
      <c r="JP59" s="3"/>
      <c r="JQ59" s="3"/>
      <c r="JR59" s="3"/>
      <c r="JS59" s="3"/>
      <c r="JT59" s="3"/>
      <c r="JU59" s="3"/>
      <c r="JV59" s="3"/>
      <c r="JW59" s="3"/>
      <c r="JX59" s="3"/>
      <c r="JY59" s="3"/>
      <c r="JZ59" s="3"/>
      <c r="KA59" s="3"/>
      <c r="KB59" s="3"/>
      <c r="KC59" s="3"/>
      <c r="KD59" s="3"/>
      <c r="KE59" s="3"/>
      <c r="KF59" s="3"/>
      <c r="KG59" s="3"/>
      <c r="KH59" s="3"/>
      <c r="KI59" s="3"/>
      <c r="KJ59" s="3"/>
      <c r="KK59" s="3"/>
      <c r="KL59" s="3"/>
      <c r="KM59" s="3"/>
      <c r="KN59" s="3"/>
      <c r="KO59" s="3"/>
      <c r="KP59" s="3"/>
      <c r="KQ59" s="3"/>
      <c r="KR59" s="3"/>
      <c r="KS59" s="3"/>
      <c r="KT59" s="3"/>
      <c r="KU59" s="3"/>
      <c r="KV59" s="3"/>
      <c r="KW59" s="3"/>
      <c r="KX59" s="3"/>
      <c r="KY59" s="3"/>
      <c r="KZ59" s="3"/>
      <c r="LA59" s="3"/>
      <c r="LB59" s="3"/>
      <c r="LC59" s="3"/>
      <c r="LD59" s="3"/>
      <c r="LE59" s="3"/>
      <c r="LF59" s="3"/>
      <c r="LG59" s="3"/>
      <c r="LH59" s="3"/>
      <c r="LI59" s="3"/>
      <c r="LJ59" s="3"/>
      <c r="LK59" s="3"/>
      <c r="LL59" s="3"/>
      <c r="LM59" s="3"/>
      <c r="LN59" s="3"/>
      <c r="LO59" s="3"/>
      <c r="LP59" s="3"/>
      <c r="LQ59" s="3"/>
      <c r="LR59" s="3"/>
      <c r="LS59" s="3"/>
      <c r="LT59" s="3"/>
      <c r="LU59" s="3"/>
      <c r="LV59" s="3"/>
      <c r="LW59" s="3"/>
      <c r="LX59" s="3"/>
      <c r="LY59" s="3"/>
      <c r="LZ59" s="3"/>
      <c r="MA59" s="3"/>
      <c r="MB59" s="3"/>
      <c r="MC59" s="3"/>
      <c r="MD59" s="3"/>
      <c r="ME59" s="3"/>
      <c r="MF59" s="3"/>
      <c r="MG59" s="3"/>
      <c r="MH59" s="3"/>
      <c r="MI59" s="3"/>
      <c r="MJ59" s="3"/>
      <c r="MK59" s="3"/>
      <c r="ML59" s="3"/>
      <c r="MM59" s="3"/>
      <c r="MN59" s="3"/>
      <c r="MO59" s="3"/>
      <c r="MP59" s="3"/>
      <c r="MQ59" s="3"/>
      <c r="MR59" s="3"/>
      <c r="MS59" s="3"/>
      <c r="MT59" s="3"/>
      <c r="MU59" s="3"/>
      <c r="MV59" s="3"/>
      <c r="MW59" s="3"/>
      <c r="MX59" s="3"/>
      <c r="MY59" s="3"/>
      <c r="MZ59" s="3"/>
      <c r="NA59" s="3"/>
      <c r="NB59" s="3"/>
      <c r="NC59" s="3"/>
      <c r="ND59" s="3"/>
      <c r="NE59" s="3"/>
      <c r="NF59" s="3"/>
      <c r="NG59" s="3"/>
      <c r="NH59" s="3"/>
      <c r="NI59" s="3"/>
      <c r="NJ59" s="3"/>
      <c r="NK59" s="3"/>
      <c r="NL59" s="3"/>
      <c r="NM59" s="3"/>
      <c r="NN59" s="3"/>
      <c r="NO59" s="3"/>
      <c r="NP59" s="3"/>
      <c r="NQ59" s="3"/>
      <c r="NR59" s="3"/>
      <c r="NS59" s="3"/>
      <c r="NT59" s="3"/>
      <c r="NU59" s="3"/>
      <c r="NV59" s="3"/>
      <c r="NW59" s="3"/>
      <c r="NX59" s="3"/>
      <c r="NY59" s="3"/>
      <c r="NZ59" s="3"/>
      <c r="OA59" s="3"/>
      <c r="OB59" s="3"/>
      <c r="OC59" s="3"/>
      <c r="OD59" s="3"/>
      <c r="OE59" s="3"/>
      <c r="OF59" s="3"/>
      <c r="OG59" s="3"/>
      <c r="OH59" s="3"/>
      <c r="OI59" s="3"/>
      <c r="OJ59" s="3"/>
      <c r="OK59" s="3"/>
      <c r="OL59" s="3"/>
      <c r="OM59" s="3"/>
      <c r="ON59" s="3"/>
      <c r="OO59" s="3"/>
      <c r="OP59" s="3"/>
      <c r="OQ59" s="3"/>
      <c r="OR59" s="3"/>
      <c r="OS59" s="3"/>
      <c r="OT59" s="3"/>
      <c r="OU59" s="3"/>
      <c r="OV59" s="3"/>
      <c r="OW59" s="3"/>
      <c r="OX59" s="3"/>
      <c r="OY59" s="3"/>
      <c r="OZ59" s="3"/>
      <c r="PA59" s="3"/>
      <c r="PB59" s="3"/>
      <c r="PC59" s="3"/>
      <c r="PD59" s="3"/>
      <c r="PE59" s="3"/>
      <c r="PF59" s="3"/>
      <c r="PG59" s="3"/>
      <c r="PH59" s="3"/>
      <c r="PI59" s="3"/>
      <c r="PJ59" s="3"/>
      <c r="PK59" s="3"/>
      <c r="PL59" s="3"/>
      <c r="PM59" s="3"/>
      <c r="PN59" s="3"/>
      <c r="PO59" s="3"/>
      <c r="PP59" s="3"/>
      <c r="PQ59" s="3"/>
      <c r="PR59" s="3"/>
      <c r="PS59" s="3"/>
      <c r="PT59" s="3"/>
      <c r="PU59" s="3"/>
      <c r="PV59" s="3"/>
      <c r="PW59" s="3"/>
      <c r="PX59" s="3"/>
      <c r="PY59" s="3"/>
      <c r="PZ59" s="3"/>
      <c r="QA59" s="3"/>
      <c r="QB59" s="3"/>
      <c r="QC59" s="3"/>
      <c r="QD59" s="3"/>
      <c r="QE59" s="3"/>
      <c r="QF59" s="3"/>
      <c r="QG59" s="3"/>
      <c r="QH59" s="3"/>
      <c r="QI59" s="3"/>
      <c r="QJ59" s="3"/>
      <c r="QK59" s="3"/>
      <c r="QL59" s="3"/>
      <c r="QM59" s="3"/>
      <c r="QN59" s="3"/>
      <c r="QO59" s="3"/>
      <c r="QP59" s="3"/>
      <c r="QQ59" s="3"/>
      <c r="QR59" s="3"/>
      <c r="QS59" s="3"/>
      <c r="QT59" s="3"/>
      <c r="QU59" s="3"/>
      <c r="QV59" s="3"/>
      <c r="QW59" s="3"/>
      <c r="QX59" s="3"/>
      <c r="QY59" s="3"/>
      <c r="QZ59" s="3"/>
      <c r="RA59" s="3"/>
      <c r="RB59" s="3"/>
      <c r="RC59" s="3"/>
      <c r="RD59" s="3"/>
      <c r="RE59" s="3"/>
      <c r="RF59" s="3"/>
      <c r="RG59" s="3"/>
      <c r="RH59" s="3"/>
      <c r="RI59" s="3"/>
      <c r="RJ59" s="3"/>
      <c r="RK59" s="3"/>
      <c r="RL59" s="3"/>
      <c r="RM59" s="3"/>
      <c r="RN59" s="3"/>
      <c r="RO59" s="3"/>
      <c r="RP59" s="3"/>
      <c r="RQ59" s="3"/>
      <c r="RR59" s="3"/>
      <c r="RS59" s="3"/>
      <c r="RT59" s="3"/>
      <c r="RU59" s="3"/>
      <c r="RV59" s="3"/>
      <c r="RW59" s="3"/>
      <c r="RX59" s="3"/>
      <c r="RY59" s="3"/>
      <c r="RZ59" s="3"/>
      <c r="SA59" s="3"/>
      <c r="SB59" s="3"/>
      <c r="SC59" s="3"/>
      <c r="SD59" s="3"/>
      <c r="SE59" s="3"/>
      <c r="SF59" s="3"/>
      <c r="SG59" s="3"/>
      <c r="SH59" s="3"/>
      <c r="SI59" s="3"/>
      <c r="SJ59" s="3"/>
      <c r="SK59" s="3"/>
      <c r="SL59" s="3"/>
      <c r="SM59" s="3"/>
      <c r="SN59" s="3"/>
      <c r="SO59" s="3"/>
      <c r="SP59" s="3"/>
      <c r="SQ59" s="3"/>
      <c r="SR59" s="3"/>
      <c r="SS59" s="3"/>
      <c r="ST59" s="3"/>
      <c r="SU59" s="3"/>
      <c r="SV59" s="3"/>
      <c r="SW59" s="3"/>
      <c r="SX59" s="3"/>
      <c r="SY59" s="3"/>
      <c r="SZ59" s="3"/>
      <c r="TA59" s="3"/>
      <c r="TB59" s="3"/>
      <c r="TC59" s="3"/>
      <c r="TD59" s="3"/>
      <c r="TE59" s="3"/>
      <c r="TF59" s="3"/>
      <c r="TG59" s="3"/>
      <c r="TH59" s="3"/>
      <c r="TI59" s="3"/>
      <c r="TJ59" s="3"/>
      <c r="TK59" s="3"/>
      <c r="TL59" s="3"/>
      <c r="TM59" s="3"/>
      <c r="TN59" s="3"/>
      <c r="TO59" s="3"/>
      <c r="TP59" s="3"/>
      <c r="TQ59" s="3"/>
      <c r="TR59" s="3"/>
      <c r="TS59" s="3"/>
      <c r="TT59" s="3"/>
      <c r="TU59" s="3"/>
      <c r="TV59" s="3"/>
      <c r="TW59" s="3"/>
      <c r="TX59" s="3"/>
      <c r="TY59" s="3"/>
      <c r="TZ59" s="3"/>
      <c r="UA59" s="3"/>
      <c r="UB59" s="3"/>
      <c r="UC59" s="3"/>
      <c r="UD59" s="3"/>
      <c r="UE59" s="3"/>
      <c r="UF59" s="3"/>
      <c r="UG59" s="3"/>
      <c r="UH59" s="3"/>
      <c r="UI59" s="3"/>
      <c r="UJ59" s="3"/>
      <c r="UK59" s="3"/>
      <c r="UL59" s="3"/>
      <c r="UM59" s="3"/>
      <c r="UN59" s="3"/>
      <c r="UO59" s="3"/>
      <c r="UP59" s="3"/>
      <c r="UQ59" s="3"/>
      <c r="UR59" s="3"/>
      <c r="US59" s="3"/>
      <c r="UT59" s="3"/>
      <c r="UU59" s="3"/>
      <c r="UV59" s="3"/>
      <c r="UW59" s="3"/>
      <c r="UX59" s="3"/>
      <c r="UY59" s="3"/>
      <c r="UZ59" s="3"/>
      <c r="VA59" s="3"/>
      <c r="VB59" s="3"/>
      <c r="VC59" s="3"/>
      <c r="VD59" s="3"/>
      <c r="VE59" s="3"/>
      <c r="VF59" s="3"/>
      <c r="VG59" s="3"/>
      <c r="VH59" s="3"/>
      <c r="VI59" s="3"/>
      <c r="VJ59" s="3"/>
      <c r="VK59" s="3"/>
      <c r="VL59" s="3"/>
      <c r="VM59" s="3"/>
      <c r="VN59" s="3"/>
      <c r="VO59" s="3"/>
      <c r="VP59" s="3"/>
      <c r="VQ59" s="3"/>
      <c r="VR59" s="3"/>
      <c r="VS59" s="3"/>
      <c r="VT59" s="3"/>
      <c r="VU59" s="3"/>
      <c r="VV59" s="3"/>
      <c r="VW59" s="3"/>
      <c r="VX59" s="3"/>
      <c r="VY59" s="3"/>
      <c r="VZ59" s="3"/>
      <c r="WA59" s="3"/>
      <c r="WB59" s="3"/>
      <c r="WC59" s="3"/>
      <c r="WD59" s="3"/>
      <c r="WE59" s="3"/>
      <c r="WF59" s="3"/>
      <c r="WG59" s="3"/>
      <c r="WH59" s="3"/>
      <c r="WI59" s="3"/>
      <c r="WJ59" s="3"/>
      <c r="WK59" s="3"/>
      <c r="WL59" s="3"/>
      <c r="WM59" s="3"/>
      <c r="WN59" s="3"/>
      <c r="WO59" s="3"/>
      <c r="WP59" s="3"/>
      <c r="WQ59" s="3"/>
      <c r="WR59" s="3"/>
      <c r="WS59" s="3"/>
      <c r="WT59" s="3"/>
      <c r="WU59" s="3"/>
      <c r="WV59" s="3"/>
      <c r="WW59" s="3"/>
      <c r="WX59" s="3"/>
      <c r="WY59" s="3"/>
      <c r="WZ59" s="3"/>
      <c r="XA59" s="3"/>
      <c r="XB59" s="3"/>
      <c r="XC59" s="3"/>
      <c r="XD59" s="3"/>
      <c r="XE59" s="3"/>
      <c r="XF59" s="3"/>
      <c r="XG59" s="3"/>
      <c r="XH59" s="3"/>
      <c r="XI59" s="3"/>
      <c r="XJ59" s="3"/>
      <c r="XK59" s="3"/>
      <c r="XL59" s="3"/>
      <c r="XM59" s="3"/>
      <c r="XN59" s="3"/>
      <c r="XO59" s="3"/>
      <c r="XP59" s="3"/>
      <c r="XQ59" s="3"/>
      <c r="XR59" s="3"/>
      <c r="XS59" s="3"/>
      <c r="XT59" s="3"/>
      <c r="XU59" s="3"/>
      <c r="XV59" s="3"/>
      <c r="XW59" s="3"/>
      <c r="XX59" s="3"/>
      <c r="XY59" s="3"/>
      <c r="XZ59" s="3"/>
      <c r="YA59" s="3"/>
      <c r="YB59" s="3"/>
      <c r="YC59" s="3"/>
      <c r="YD59" s="3"/>
      <c r="YE59" s="3"/>
      <c r="YF59" s="3"/>
      <c r="YG59" s="3"/>
      <c r="YH59" s="3"/>
      <c r="YI59" s="3"/>
      <c r="YJ59" s="3"/>
      <c r="YK59" s="3"/>
      <c r="YL59" s="3"/>
      <c r="YM59" s="3"/>
      <c r="YN59" s="3"/>
      <c r="YO59" s="3"/>
      <c r="YP59" s="3"/>
      <c r="YQ59" s="3"/>
      <c r="YR59" s="3"/>
      <c r="YS59" s="3"/>
      <c r="YT59" s="3"/>
      <c r="YU59" s="3"/>
      <c r="YV59" s="3"/>
      <c r="YW59" s="3"/>
      <c r="YX59" s="3"/>
      <c r="YY59" s="3"/>
      <c r="YZ59" s="3"/>
      <c r="ZA59" s="3"/>
      <c r="ZB59" s="3"/>
      <c r="ZC59" s="3"/>
      <c r="ZD59" s="3"/>
      <c r="ZE59" s="3"/>
      <c r="ZF59" s="3"/>
      <c r="ZG59" s="3"/>
      <c r="ZH59" s="3"/>
      <c r="ZI59" s="3"/>
      <c r="ZJ59" s="3"/>
      <c r="ZK59" s="3"/>
      <c r="ZL59" s="3"/>
      <c r="ZM59" s="3"/>
      <c r="ZN59" s="3"/>
      <c r="ZO59" s="3"/>
      <c r="ZP59" s="3"/>
      <c r="ZQ59" s="3"/>
      <c r="ZR59" s="3"/>
      <c r="ZS59" s="3"/>
      <c r="ZT59" s="3"/>
      <c r="ZU59" s="3"/>
      <c r="ZV59" s="3"/>
      <c r="ZW59" s="3"/>
      <c r="ZX59" s="3"/>
      <c r="ZY59" s="3"/>
      <c r="ZZ59" s="3"/>
      <c r="AAA59" s="3"/>
      <c r="AAB59" s="3"/>
      <c r="AAC59" s="3"/>
      <c r="AAD59" s="3"/>
      <c r="AAE59" s="3"/>
      <c r="AAF59" s="3"/>
      <c r="AAG59" s="3"/>
      <c r="AAH59" s="3"/>
      <c r="AAI59" s="3"/>
      <c r="AAJ59" s="3"/>
      <c r="AAK59" s="3"/>
      <c r="AAL59" s="3"/>
      <c r="AAM59" s="3"/>
      <c r="AAN59" s="3"/>
      <c r="AAO59" s="3"/>
      <c r="AAP59" s="3"/>
      <c r="AAQ59" s="3"/>
      <c r="AAR59" s="3"/>
      <c r="AAS59" s="3"/>
      <c r="AAT59" s="3"/>
      <c r="AAU59" s="3"/>
      <c r="AAV59" s="3"/>
      <c r="AAW59" s="3"/>
      <c r="AAX59" s="3"/>
      <c r="AAY59" s="3"/>
      <c r="AAZ59" s="3"/>
      <c r="ABA59" s="3"/>
      <c r="ABB59" s="3"/>
      <c r="ABC59" s="3"/>
      <c r="ABD59" s="3"/>
      <c r="ABE59" s="3"/>
      <c r="ABF59" s="3"/>
      <c r="ABG59" s="3"/>
      <c r="ABH59" s="3"/>
      <c r="ABI59" s="3"/>
      <c r="ABJ59" s="3"/>
      <c r="ABK59" s="3"/>
      <c r="ABL59" s="3"/>
      <c r="ABM59" s="3"/>
      <c r="ABN59" s="3"/>
      <c r="ABO59" s="3"/>
      <c r="ABP59" s="3"/>
      <c r="ABQ59" s="3"/>
      <c r="ABR59" s="3"/>
      <c r="ABS59" s="3"/>
      <c r="ABT59" s="3"/>
      <c r="ABU59" s="3"/>
      <c r="ABV59" s="3"/>
      <c r="ABW59" s="3"/>
      <c r="ABX59" s="3"/>
      <c r="ABY59" s="3"/>
      <c r="ABZ59" s="3"/>
      <c r="ACA59" s="3"/>
      <c r="ACB59" s="3"/>
      <c r="ACC59" s="3"/>
      <c r="ACD59" s="3"/>
      <c r="ACE59" s="3"/>
      <c r="ACF59" s="3"/>
      <c r="ACG59" s="3"/>
      <c r="ACH59" s="3"/>
      <c r="ACI59" s="3"/>
      <c r="ACJ59" s="3"/>
      <c r="ACK59" s="3"/>
      <c r="ACL59" s="3"/>
      <c r="ACM59" s="3"/>
      <c r="ACN59" s="3"/>
      <c r="ACO59" s="3"/>
      <c r="ACP59" s="3"/>
      <c r="ACQ59" s="3"/>
      <c r="ACR59" s="3"/>
      <c r="ACS59" s="3"/>
      <c r="ACT59" s="3"/>
      <c r="ACU59" s="3"/>
      <c r="ACV59" s="3"/>
      <c r="ACW59" s="3"/>
      <c r="ACX59" s="3"/>
      <c r="ACY59" s="3"/>
      <c r="ACZ59" s="3"/>
      <c r="ADA59" s="3"/>
      <c r="ADB59" s="3"/>
      <c r="ADC59" s="3"/>
      <c r="ADD59" s="3"/>
      <c r="ADE59" s="3"/>
      <c r="ADF59" s="3"/>
      <c r="ADG59" s="3"/>
      <c r="ADH59" s="3"/>
      <c r="ADI59" s="3"/>
      <c r="ADJ59" s="3"/>
      <c r="ADK59" s="3"/>
      <c r="ADL59" s="3"/>
      <c r="ADM59" s="3"/>
      <c r="ADN59" s="3"/>
      <c r="ADO59" s="3"/>
      <c r="ADP59" s="3"/>
      <c r="ADQ59" s="3"/>
      <c r="ADR59" s="3"/>
      <c r="ADS59" s="3"/>
      <c r="ADT59" s="3"/>
      <c r="ADU59" s="3"/>
      <c r="ADV59" s="3"/>
      <c r="ADW59" s="3"/>
      <c r="ADX59" s="3"/>
      <c r="ADY59" s="3"/>
      <c r="ADZ59" s="3"/>
      <c r="AEA59" s="3"/>
      <c r="AEB59" s="3"/>
      <c r="AEC59" s="3"/>
      <c r="AED59" s="3"/>
      <c r="AEE59" s="3"/>
      <c r="AEF59" s="3"/>
      <c r="AEG59" s="3"/>
      <c r="AEH59" s="3"/>
      <c r="AEI59" s="3"/>
      <c r="AEJ59" s="3"/>
      <c r="AEK59" s="3"/>
      <c r="AEL59" s="3"/>
      <c r="AEM59" s="3"/>
      <c r="AEN59" s="3"/>
      <c r="AEO59" s="3"/>
      <c r="AEP59" s="3"/>
      <c r="AEQ59" s="3"/>
      <c r="AER59" s="3"/>
      <c r="AES59" s="3"/>
      <c r="AET59" s="3"/>
      <c r="AEU59" s="3"/>
      <c r="AEV59" s="3"/>
      <c r="AEW59" s="3"/>
      <c r="AEX59" s="3"/>
      <c r="AEY59" s="3"/>
      <c r="AEZ59" s="3"/>
      <c r="AFA59" s="3"/>
      <c r="AFB59" s="3"/>
      <c r="AFC59" s="3"/>
      <c r="AFD59" s="3"/>
      <c r="AFE59" s="3"/>
      <c r="AFF59" s="3"/>
      <c r="AFG59" s="3"/>
      <c r="AFH59" s="3"/>
      <c r="AFI59" s="3"/>
      <c r="AFJ59" s="3"/>
      <c r="AFK59" s="3"/>
      <c r="AFL59" s="3"/>
      <c r="AFM59" s="3"/>
      <c r="AFN59" s="3"/>
      <c r="AFO59" s="3"/>
      <c r="AFP59" s="3"/>
      <c r="AFQ59" s="3"/>
      <c r="AFR59" s="3"/>
      <c r="AFS59" s="3"/>
      <c r="AFT59" s="3"/>
      <c r="AFU59" s="3"/>
      <c r="AFV59" s="3"/>
      <c r="AFW59" s="3"/>
      <c r="AFX59" s="3"/>
      <c r="AFY59" s="3"/>
      <c r="AFZ59" s="3"/>
      <c r="AGA59" s="3"/>
      <c r="AGB59" s="3"/>
      <c r="AGC59" s="3"/>
      <c r="AGD59" s="3"/>
      <c r="AGE59" s="3"/>
      <c r="AGF59" s="3"/>
      <c r="AGG59" s="3"/>
      <c r="AGH59" s="3"/>
      <c r="AGI59" s="3"/>
      <c r="AGJ59" s="3"/>
      <c r="AGK59" s="3"/>
      <c r="AGL59" s="3"/>
      <c r="AGM59" s="3"/>
      <c r="AGN59" s="3"/>
      <c r="AGO59" s="3"/>
      <c r="AGP59" s="3"/>
      <c r="AGQ59" s="3"/>
      <c r="AGR59" s="3"/>
      <c r="AGS59" s="3"/>
      <c r="AGT59" s="3"/>
      <c r="AGU59" s="3"/>
      <c r="AGV59" s="3"/>
      <c r="AGW59" s="3"/>
      <c r="AGX59" s="3"/>
      <c r="AGY59" s="3"/>
      <c r="AGZ59" s="3"/>
      <c r="AHA59" s="3"/>
      <c r="AHB59" s="3"/>
      <c r="AHC59" s="3"/>
      <c r="AHD59" s="3"/>
      <c r="AHE59" s="3"/>
      <c r="AHF59" s="3"/>
      <c r="AHG59" s="3"/>
      <c r="AHH59" s="3"/>
      <c r="AHI59" s="3"/>
      <c r="AHJ59" s="3"/>
      <c r="AHK59" s="3"/>
      <c r="AHL59" s="3"/>
      <c r="AHM59" s="3"/>
      <c r="AHN59" s="3"/>
      <c r="AHO59" s="3"/>
      <c r="AHP59" s="3"/>
      <c r="AHQ59" s="3"/>
      <c r="AHR59" s="3"/>
      <c r="AHS59" s="3"/>
      <c r="AHT59" s="3"/>
      <c r="AHU59" s="3"/>
      <c r="AHV59" s="3"/>
      <c r="AHW59" s="3"/>
      <c r="AHX59" s="3"/>
      <c r="AHY59" s="3"/>
      <c r="AHZ59" s="3"/>
      <c r="AIA59" s="3"/>
      <c r="AIB59" s="3"/>
      <c r="AIC59" s="3"/>
      <c r="AID59" s="3"/>
      <c r="AIE59" s="3"/>
      <c r="AIF59" s="3"/>
      <c r="AIG59" s="3"/>
      <c r="AIH59" s="3"/>
      <c r="AII59" s="3"/>
      <c r="AIJ59" s="3"/>
      <c r="AIK59" s="3"/>
      <c r="AIL59" s="3"/>
      <c r="AIM59" s="3"/>
      <c r="AIN59" s="3"/>
      <c r="AIO59" s="3"/>
      <c r="AIP59" s="3"/>
      <c r="AIQ59" s="3"/>
      <c r="AIR59" s="3"/>
      <c r="AIS59" s="3"/>
      <c r="AIT59" s="3"/>
      <c r="AIU59" s="3"/>
      <c r="AIV59" s="3"/>
      <c r="AIW59" s="3"/>
      <c r="AIX59" s="3"/>
      <c r="AIY59" s="3"/>
      <c r="AIZ59" s="3"/>
      <c r="AJA59" s="3"/>
      <c r="AJB59" s="3"/>
      <c r="AJC59" s="3"/>
      <c r="AJD59" s="3"/>
      <c r="AJE59" s="3"/>
      <c r="AJF59" s="3"/>
      <c r="AJG59" s="3"/>
      <c r="AJH59" s="3"/>
      <c r="AJI59" s="3"/>
      <c r="AJJ59" s="3"/>
      <c r="AJK59" s="3"/>
      <c r="AJL59" s="3"/>
      <c r="AJM59" s="3"/>
      <c r="AJN59" s="3"/>
      <c r="AJO59" s="3"/>
      <c r="AJP59" s="3"/>
      <c r="AJQ59" s="3"/>
      <c r="AJR59" s="3"/>
      <c r="AJS59" s="3"/>
      <c r="AJT59" s="3"/>
      <c r="AJU59" s="3"/>
      <c r="AJV59" s="3"/>
      <c r="AJW59" s="3"/>
      <c r="AJX59" s="3"/>
      <c r="AJY59" s="3"/>
      <c r="AJZ59" s="3"/>
      <c r="AKA59" s="3"/>
      <c r="AKB59" s="3"/>
      <c r="AKC59" s="3"/>
      <c r="AKD59" s="3"/>
      <c r="AKE59" s="3"/>
      <c r="AKF59" s="3"/>
      <c r="AKG59" s="3"/>
      <c r="AKH59" s="3"/>
      <c r="AKI59" s="3"/>
      <c r="AKJ59" s="3"/>
      <c r="AKK59" s="3"/>
      <c r="AKL59" s="3"/>
      <c r="AKM59" s="3"/>
      <c r="AKN59" s="3"/>
      <c r="AKO59" s="3"/>
      <c r="AKP59" s="3"/>
      <c r="AKQ59" s="3"/>
      <c r="AKR59" s="3"/>
      <c r="AKS59" s="3"/>
      <c r="AKT59" s="3"/>
      <c r="AKU59" s="3"/>
      <c r="AKV59" s="3"/>
      <c r="AKW59" s="3"/>
      <c r="AKX59" s="3"/>
      <c r="AKY59" s="3"/>
      <c r="AKZ59" s="3"/>
    </row>
    <row r="60" spans="1:988" s="5" customFormat="1" ht="15.6">
      <c r="A60" s="275">
        <f t="shared" si="98"/>
        <v>4</v>
      </c>
      <c r="B60" s="76" t="s">
        <v>327</v>
      </c>
      <c r="C60" s="161" t="s">
        <v>328</v>
      </c>
      <c r="D60" s="323">
        <v>6.3877696136525303E-2</v>
      </c>
      <c r="E60" s="293">
        <f t="shared" si="100"/>
        <v>3768</v>
      </c>
      <c r="F60" s="79">
        <f t="shared" ref="F60" si="103">+ROUND($E$60*F55/100,0)</f>
        <v>95</v>
      </c>
      <c r="G60" s="79">
        <f t="shared" ref="G60:AV60" si="104">+ROUND($E$60*G55/100,0)</f>
        <v>110</v>
      </c>
      <c r="H60" s="79">
        <f t="shared" si="104"/>
        <v>90</v>
      </c>
      <c r="I60" s="79">
        <f t="shared" si="104"/>
        <v>86</v>
      </c>
      <c r="J60" s="79">
        <f t="shared" si="104"/>
        <v>90</v>
      </c>
      <c r="K60" s="79">
        <f t="shared" si="104"/>
        <v>86</v>
      </c>
      <c r="L60" s="79">
        <f t="shared" si="104"/>
        <v>91</v>
      </c>
      <c r="M60" s="79">
        <f t="shared" si="104"/>
        <v>87</v>
      </c>
      <c r="N60" s="79">
        <f t="shared" si="104"/>
        <v>85</v>
      </c>
      <c r="O60" s="79">
        <f t="shared" si="104"/>
        <v>84</v>
      </c>
      <c r="P60" s="79">
        <f t="shared" si="104"/>
        <v>84</v>
      </c>
      <c r="Q60" s="79">
        <f t="shared" si="104"/>
        <v>86</v>
      </c>
      <c r="R60" s="79">
        <f t="shared" si="104"/>
        <v>83</v>
      </c>
      <c r="S60" s="79">
        <f t="shared" si="104"/>
        <v>78</v>
      </c>
      <c r="T60" s="79">
        <f t="shared" si="104"/>
        <v>75</v>
      </c>
      <c r="U60" s="79">
        <f t="shared" si="104"/>
        <v>76</v>
      </c>
      <c r="V60" s="79">
        <f t="shared" si="104"/>
        <v>68</v>
      </c>
      <c r="W60" s="79">
        <f t="shared" si="104"/>
        <v>76</v>
      </c>
      <c r="X60" s="79">
        <f t="shared" si="104"/>
        <v>67</v>
      </c>
      <c r="Y60" s="79">
        <f t="shared" si="104"/>
        <v>67</v>
      </c>
      <c r="Z60" s="79">
        <f t="shared" si="104"/>
        <v>331</v>
      </c>
      <c r="AA60" s="79">
        <f t="shared" si="104"/>
        <v>313</v>
      </c>
      <c r="AB60" s="79">
        <f t="shared" si="104"/>
        <v>267</v>
      </c>
      <c r="AC60" s="79">
        <f t="shared" si="104"/>
        <v>218</v>
      </c>
      <c r="AD60" s="79">
        <f t="shared" si="104"/>
        <v>203</v>
      </c>
      <c r="AE60" s="79">
        <f t="shared" si="104"/>
        <v>187</v>
      </c>
      <c r="AF60" s="79">
        <f t="shared" si="104"/>
        <v>141</v>
      </c>
      <c r="AG60" s="79">
        <f t="shared" si="104"/>
        <v>120</v>
      </c>
      <c r="AH60" s="79">
        <f t="shared" si="104"/>
        <v>103</v>
      </c>
      <c r="AI60" s="79">
        <f t="shared" si="104"/>
        <v>77</v>
      </c>
      <c r="AJ60" s="79">
        <f t="shared" si="104"/>
        <v>52</v>
      </c>
      <c r="AK60" s="79">
        <f t="shared" si="104"/>
        <v>39</v>
      </c>
      <c r="AL60" s="79">
        <f t="shared" si="104"/>
        <v>27</v>
      </c>
      <c r="AM60" s="79">
        <f t="shared" si="104"/>
        <v>26</v>
      </c>
      <c r="AN60" s="79">
        <f t="shared" si="104"/>
        <v>5</v>
      </c>
      <c r="AO60" s="79">
        <f t="shared" si="104"/>
        <v>52</v>
      </c>
      <c r="AP60" s="79">
        <f t="shared" si="104"/>
        <v>54</v>
      </c>
      <c r="AQ60" s="79">
        <f t="shared" si="104"/>
        <v>114</v>
      </c>
      <c r="AR60" s="79">
        <f t="shared" si="104"/>
        <v>1895</v>
      </c>
      <c r="AS60" s="79">
        <f t="shared" si="104"/>
        <v>196</v>
      </c>
      <c r="AT60" s="79">
        <f t="shared" si="104"/>
        <v>175</v>
      </c>
      <c r="AU60" s="79">
        <f t="shared" si="104"/>
        <v>775</v>
      </c>
      <c r="AV60" s="79">
        <f t="shared" si="104"/>
        <v>136</v>
      </c>
      <c r="AW60" s="44">
        <f t="shared" si="52"/>
        <v>0</v>
      </c>
      <c r="AX60" s="429">
        <f t="shared" si="83"/>
        <v>3768</v>
      </c>
      <c r="AY60" s="389">
        <f t="shared" si="84"/>
        <v>1074</v>
      </c>
      <c r="AZ60" s="429">
        <f t="shared" si="85"/>
        <v>456</v>
      </c>
      <c r="BA60" s="389">
        <f t="shared" si="86"/>
        <v>778</v>
      </c>
      <c r="BB60" s="429">
        <f t="shared" si="87"/>
        <v>1136</v>
      </c>
      <c r="BC60" s="429">
        <f t="shared" si="88"/>
        <v>324</v>
      </c>
    </row>
    <row r="61" spans="1:988" ht="15.6">
      <c r="A61" s="256">
        <f t="shared" si="98"/>
        <v>5</v>
      </c>
      <c r="B61" s="76" t="s">
        <v>329</v>
      </c>
      <c r="C61" s="161" t="s">
        <v>80</v>
      </c>
      <c r="D61" s="323">
        <v>3.8100000000000002E-2</v>
      </c>
      <c r="E61" s="293">
        <f t="shared" si="100"/>
        <v>2248</v>
      </c>
      <c r="F61" s="79">
        <f>+ROUND($E$61*F55/100,0)</f>
        <v>57</v>
      </c>
      <c r="G61" s="79">
        <f t="shared" ref="G61:AV61" si="105">+ROUND($E$61*G55/100,0)</f>
        <v>66</v>
      </c>
      <c r="H61" s="79">
        <f t="shared" si="105"/>
        <v>54</v>
      </c>
      <c r="I61" s="79">
        <f t="shared" si="105"/>
        <v>51</v>
      </c>
      <c r="J61" s="79">
        <f t="shared" si="105"/>
        <v>53</v>
      </c>
      <c r="K61" s="79">
        <f t="shared" si="105"/>
        <v>51</v>
      </c>
      <c r="L61" s="79">
        <f t="shared" si="105"/>
        <v>54</v>
      </c>
      <c r="M61" s="79">
        <f t="shared" si="105"/>
        <v>52</v>
      </c>
      <c r="N61" s="79">
        <f t="shared" si="105"/>
        <v>50</v>
      </c>
      <c r="O61" s="79">
        <f t="shared" si="105"/>
        <v>50</v>
      </c>
      <c r="P61" s="79">
        <f t="shared" si="105"/>
        <v>50</v>
      </c>
      <c r="Q61" s="79">
        <f t="shared" si="105"/>
        <v>51</v>
      </c>
      <c r="R61" s="79">
        <f t="shared" si="105"/>
        <v>50</v>
      </c>
      <c r="S61" s="79">
        <f>+ROUND($E$61*S55/100,0)+1</f>
        <v>47</v>
      </c>
      <c r="T61" s="79">
        <f t="shared" si="105"/>
        <v>45</v>
      </c>
      <c r="U61" s="79">
        <f>+ROUND($E$61*U55/100,0)+1</f>
        <v>47</v>
      </c>
      <c r="V61" s="79">
        <f t="shared" si="105"/>
        <v>41</v>
      </c>
      <c r="W61" s="79">
        <f t="shared" si="105"/>
        <v>46</v>
      </c>
      <c r="X61" s="79">
        <f t="shared" si="105"/>
        <v>40</v>
      </c>
      <c r="Y61" s="79">
        <f t="shared" si="105"/>
        <v>40</v>
      </c>
      <c r="Z61" s="79">
        <f t="shared" si="105"/>
        <v>197</v>
      </c>
      <c r="AA61" s="79">
        <f t="shared" si="105"/>
        <v>187</v>
      </c>
      <c r="AB61" s="79">
        <f t="shared" si="105"/>
        <v>159</v>
      </c>
      <c r="AC61" s="79">
        <f t="shared" si="105"/>
        <v>130</v>
      </c>
      <c r="AD61" s="79">
        <f t="shared" si="105"/>
        <v>121</v>
      </c>
      <c r="AE61" s="79">
        <f t="shared" si="105"/>
        <v>112</v>
      </c>
      <c r="AF61" s="79">
        <f t="shared" si="105"/>
        <v>84</v>
      </c>
      <c r="AG61" s="79">
        <f t="shared" si="105"/>
        <v>71</v>
      </c>
      <c r="AH61" s="79">
        <f t="shared" si="105"/>
        <v>61</v>
      </c>
      <c r="AI61" s="79">
        <f t="shared" si="105"/>
        <v>46</v>
      </c>
      <c r="AJ61" s="79">
        <f t="shared" si="105"/>
        <v>31</v>
      </c>
      <c r="AK61" s="79">
        <f t="shared" si="105"/>
        <v>23</v>
      </c>
      <c r="AL61" s="79">
        <f t="shared" si="105"/>
        <v>16</v>
      </c>
      <c r="AM61" s="79">
        <f t="shared" si="105"/>
        <v>15</v>
      </c>
      <c r="AN61" s="79">
        <f t="shared" si="105"/>
        <v>3</v>
      </c>
      <c r="AO61" s="79">
        <f t="shared" si="105"/>
        <v>31</v>
      </c>
      <c r="AP61" s="79">
        <f t="shared" si="105"/>
        <v>33</v>
      </c>
      <c r="AQ61" s="79">
        <f t="shared" si="105"/>
        <v>68</v>
      </c>
      <c r="AR61" s="79">
        <f t="shared" si="105"/>
        <v>1131</v>
      </c>
      <c r="AS61" s="79">
        <f t="shared" si="105"/>
        <v>117</v>
      </c>
      <c r="AT61" s="79">
        <f t="shared" si="105"/>
        <v>104</v>
      </c>
      <c r="AU61" s="79">
        <f t="shared" si="105"/>
        <v>462</v>
      </c>
      <c r="AV61" s="79">
        <f t="shared" si="105"/>
        <v>81</v>
      </c>
      <c r="AW61" s="44">
        <f t="shared" si="52"/>
        <v>0</v>
      </c>
      <c r="AX61" s="427">
        <f t="shared" si="83"/>
        <v>2248</v>
      </c>
      <c r="AY61" s="388">
        <f t="shared" si="84"/>
        <v>639</v>
      </c>
      <c r="AZ61" s="427">
        <f t="shared" si="85"/>
        <v>276</v>
      </c>
      <c r="BA61" s="388">
        <f t="shared" si="86"/>
        <v>464</v>
      </c>
      <c r="BB61" s="427">
        <f t="shared" si="87"/>
        <v>677</v>
      </c>
      <c r="BC61" s="427">
        <f t="shared" si="88"/>
        <v>192</v>
      </c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  <c r="IW61" s="3"/>
      <c r="IX61" s="3"/>
      <c r="IY61" s="3"/>
      <c r="IZ61" s="3"/>
      <c r="JA61" s="3"/>
      <c r="JB61" s="3"/>
      <c r="JC61" s="3"/>
      <c r="JD61" s="3"/>
      <c r="JE61" s="3"/>
      <c r="JF61" s="3"/>
      <c r="JG61" s="3"/>
      <c r="JH61" s="3"/>
      <c r="JI61" s="3"/>
      <c r="JJ61" s="3"/>
      <c r="JK61" s="3"/>
      <c r="JL61" s="3"/>
      <c r="JM61" s="3"/>
      <c r="JN61" s="3"/>
      <c r="JO61" s="3"/>
      <c r="JP61" s="3"/>
      <c r="JQ61" s="3"/>
      <c r="JR61" s="3"/>
      <c r="JS61" s="3"/>
      <c r="JT61" s="3"/>
      <c r="JU61" s="3"/>
      <c r="JV61" s="3"/>
      <c r="JW61" s="3"/>
      <c r="JX61" s="3"/>
      <c r="JY61" s="3"/>
      <c r="JZ61" s="3"/>
      <c r="KA61" s="3"/>
      <c r="KB61" s="3"/>
      <c r="KC61" s="3"/>
      <c r="KD61" s="3"/>
      <c r="KE61" s="3"/>
      <c r="KF61" s="3"/>
      <c r="KG61" s="3"/>
      <c r="KH61" s="3"/>
      <c r="KI61" s="3"/>
      <c r="KJ61" s="3"/>
      <c r="KK61" s="3"/>
      <c r="KL61" s="3"/>
      <c r="KM61" s="3"/>
      <c r="KN61" s="3"/>
      <c r="KO61" s="3"/>
      <c r="KP61" s="3"/>
      <c r="KQ61" s="3"/>
      <c r="KR61" s="3"/>
      <c r="KS61" s="3"/>
      <c r="KT61" s="3"/>
      <c r="KU61" s="3"/>
      <c r="KV61" s="3"/>
      <c r="KW61" s="3"/>
      <c r="KX61" s="3"/>
      <c r="KY61" s="3"/>
      <c r="KZ61" s="3"/>
      <c r="LA61" s="3"/>
      <c r="LB61" s="3"/>
      <c r="LC61" s="3"/>
      <c r="LD61" s="3"/>
      <c r="LE61" s="3"/>
      <c r="LF61" s="3"/>
      <c r="LG61" s="3"/>
      <c r="LH61" s="3"/>
      <c r="LI61" s="3"/>
      <c r="LJ61" s="3"/>
      <c r="LK61" s="3"/>
      <c r="LL61" s="3"/>
      <c r="LM61" s="3"/>
      <c r="LN61" s="3"/>
      <c r="LO61" s="3"/>
      <c r="LP61" s="3"/>
      <c r="LQ61" s="3"/>
      <c r="LR61" s="3"/>
      <c r="LS61" s="3"/>
      <c r="LT61" s="3"/>
      <c r="LU61" s="3"/>
      <c r="LV61" s="3"/>
      <c r="LW61" s="3"/>
      <c r="LX61" s="3"/>
      <c r="LY61" s="3"/>
      <c r="LZ61" s="3"/>
      <c r="MA61" s="3"/>
      <c r="MB61" s="3"/>
      <c r="MC61" s="3"/>
      <c r="MD61" s="3"/>
      <c r="ME61" s="3"/>
      <c r="MF61" s="3"/>
      <c r="MG61" s="3"/>
      <c r="MH61" s="3"/>
      <c r="MI61" s="3"/>
      <c r="MJ61" s="3"/>
      <c r="MK61" s="3"/>
      <c r="ML61" s="3"/>
      <c r="MM61" s="3"/>
      <c r="MN61" s="3"/>
      <c r="MO61" s="3"/>
      <c r="MP61" s="3"/>
      <c r="MQ61" s="3"/>
      <c r="MR61" s="3"/>
      <c r="MS61" s="3"/>
      <c r="MT61" s="3"/>
      <c r="MU61" s="3"/>
      <c r="MV61" s="3"/>
      <c r="MW61" s="3"/>
      <c r="MX61" s="3"/>
      <c r="MY61" s="3"/>
      <c r="MZ61" s="3"/>
      <c r="NA61" s="3"/>
      <c r="NB61" s="3"/>
      <c r="NC61" s="3"/>
      <c r="ND61" s="3"/>
      <c r="NE61" s="3"/>
      <c r="NF61" s="3"/>
      <c r="NG61" s="3"/>
      <c r="NH61" s="3"/>
      <c r="NI61" s="3"/>
      <c r="NJ61" s="3"/>
      <c r="NK61" s="3"/>
      <c r="NL61" s="3"/>
      <c r="NM61" s="3"/>
      <c r="NN61" s="3"/>
      <c r="NO61" s="3"/>
      <c r="NP61" s="3"/>
      <c r="NQ61" s="3"/>
      <c r="NR61" s="3"/>
      <c r="NS61" s="3"/>
      <c r="NT61" s="3"/>
      <c r="NU61" s="3"/>
      <c r="NV61" s="3"/>
      <c r="NW61" s="3"/>
      <c r="NX61" s="3"/>
      <c r="NY61" s="3"/>
      <c r="NZ61" s="3"/>
      <c r="OA61" s="3"/>
      <c r="OB61" s="3"/>
      <c r="OC61" s="3"/>
      <c r="OD61" s="3"/>
      <c r="OE61" s="3"/>
      <c r="OF61" s="3"/>
      <c r="OG61" s="3"/>
      <c r="OH61" s="3"/>
      <c r="OI61" s="3"/>
      <c r="OJ61" s="3"/>
      <c r="OK61" s="3"/>
      <c r="OL61" s="3"/>
      <c r="OM61" s="3"/>
      <c r="ON61" s="3"/>
      <c r="OO61" s="3"/>
      <c r="OP61" s="3"/>
      <c r="OQ61" s="3"/>
      <c r="OR61" s="3"/>
      <c r="OS61" s="3"/>
      <c r="OT61" s="3"/>
      <c r="OU61" s="3"/>
      <c r="OV61" s="3"/>
      <c r="OW61" s="3"/>
      <c r="OX61" s="3"/>
      <c r="OY61" s="3"/>
      <c r="OZ61" s="3"/>
      <c r="PA61" s="3"/>
      <c r="PB61" s="3"/>
      <c r="PC61" s="3"/>
      <c r="PD61" s="3"/>
      <c r="PE61" s="3"/>
      <c r="PF61" s="3"/>
      <c r="PG61" s="3"/>
      <c r="PH61" s="3"/>
      <c r="PI61" s="3"/>
      <c r="PJ61" s="3"/>
      <c r="PK61" s="3"/>
      <c r="PL61" s="3"/>
      <c r="PM61" s="3"/>
      <c r="PN61" s="3"/>
      <c r="PO61" s="3"/>
      <c r="PP61" s="3"/>
      <c r="PQ61" s="3"/>
      <c r="PR61" s="3"/>
      <c r="PS61" s="3"/>
      <c r="PT61" s="3"/>
      <c r="PU61" s="3"/>
      <c r="PV61" s="3"/>
      <c r="PW61" s="3"/>
      <c r="PX61" s="3"/>
      <c r="PY61" s="3"/>
      <c r="PZ61" s="3"/>
      <c r="QA61" s="3"/>
      <c r="QB61" s="3"/>
      <c r="QC61" s="3"/>
      <c r="QD61" s="3"/>
      <c r="QE61" s="3"/>
      <c r="QF61" s="3"/>
      <c r="QG61" s="3"/>
      <c r="QH61" s="3"/>
      <c r="QI61" s="3"/>
      <c r="QJ61" s="3"/>
      <c r="QK61" s="3"/>
      <c r="QL61" s="3"/>
      <c r="QM61" s="3"/>
      <c r="QN61" s="3"/>
      <c r="QO61" s="3"/>
      <c r="QP61" s="3"/>
      <c r="QQ61" s="3"/>
      <c r="QR61" s="3"/>
      <c r="QS61" s="3"/>
      <c r="QT61" s="3"/>
      <c r="QU61" s="3"/>
      <c r="QV61" s="3"/>
      <c r="QW61" s="3"/>
      <c r="QX61" s="3"/>
      <c r="QY61" s="3"/>
      <c r="QZ61" s="3"/>
      <c r="RA61" s="3"/>
      <c r="RB61" s="3"/>
      <c r="RC61" s="3"/>
      <c r="RD61" s="3"/>
      <c r="RE61" s="3"/>
      <c r="RF61" s="3"/>
      <c r="RG61" s="3"/>
      <c r="RH61" s="3"/>
      <c r="RI61" s="3"/>
      <c r="RJ61" s="3"/>
      <c r="RK61" s="3"/>
      <c r="RL61" s="3"/>
      <c r="RM61" s="3"/>
      <c r="RN61" s="3"/>
      <c r="RO61" s="3"/>
      <c r="RP61" s="3"/>
      <c r="RQ61" s="3"/>
      <c r="RR61" s="3"/>
      <c r="RS61" s="3"/>
      <c r="RT61" s="3"/>
      <c r="RU61" s="3"/>
      <c r="RV61" s="3"/>
      <c r="RW61" s="3"/>
      <c r="RX61" s="3"/>
      <c r="RY61" s="3"/>
      <c r="RZ61" s="3"/>
      <c r="SA61" s="3"/>
      <c r="SB61" s="3"/>
      <c r="SC61" s="3"/>
      <c r="SD61" s="3"/>
      <c r="SE61" s="3"/>
      <c r="SF61" s="3"/>
      <c r="SG61" s="3"/>
      <c r="SH61" s="3"/>
      <c r="SI61" s="3"/>
      <c r="SJ61" s="3"/>
      <c r="SK61" s="3"/>
      <c r="SL61" s="3"/>
      <c r="SM61" s="3"/>
      <c r="SN61" s="3"/>
      <c r="SO61" s="3"/>
      <c r="SP61" s="3"/>
      <c r="SQ61" s="3"/>
      <c r="SR61" s="3"/>
      <c r="SS61" s="3"/>
      <c r="ST61" s="3"/>
      <c r="SU61" s="3"/>
      <c r="SV61" s="3"/>
      <c r="SW61" s="3"/>
      <c r="SX61" s="3"/>
      <c r="SY61" s="3"/>
      <c r="SZ61" s="3"/>
      <c r="TA61" s="3"/>
      <c r="TB61" s="3"/>
      <c r="TC61" s="3"/>
      <c r="TD61" s="3"/>
      <c r="TE61" s="3"/>
      <c r="TF61" s="3"/>
      <c r="TG61" s="3"/>
      <c r="TH61" s="3"/>
      <c r="TI61" s="3"/>
      <c r="TJ61" s="3"/>
      <c r="TK61" s="3"/>
      <c r="TL61" s="3"/>
      <c r="TM61" s="3"/>
      <c r="TN61" s="3"/>
      <c r="TO61" s="3"/>
      <c r="TP61" s="3"/>
      <c r="TQ61" s="3"/>
      <c r="TR61" s="3"/>
      <c r="TS61" s="3"/>
      <c r="TT61" s="3"/>
      <c r="TU61" s="3"/>
      <c r="TV61" s="3"/>
      <c r="TW61" s="3"/>
      <c r="TX61" s="3"/>
      <c r="TY61" s="3"/>
      <c r="TZ61" s="3"/>
      <c r="UA61" s="3"/>
      <c r="UB61" s="3"/>
      <c r="UC61" s="3"/>
      <c r="UD61" s="3"/>
      <c r="UE61" s="3"/>
      <c r="UF61" s="3"/>
      <c r="UG61" s="3"/>
      <c r="UH61" s="3"/>
      <c r="UI61" s="3"/>
      <c r="UJ61" s="3"/>
      <c r="UK61" s="3"/>
      <c r="UL61" s="3"/>
      <c r="UM61" s="3"/>
      <c r="UN61" s="3"/>
      <c r="UO61" s="3"/>
      <c r="UP61" s="3"/>
      <c r="UQ61" s="3"/>
      <c r="UR61" s="3"/>
      <c r="US61" s="3"/>
      <c r="UT61" s="3"/>
      <c r="UU61" s="3"/>
      <c r="UV61" s="3"/>
      <c r="UW61" s="3"/>
      <c r="UX61" s="3"/>
      <c r="UY61" s="3"/>
      <c r="UZ61" s="3"/>
      <c r="VA61" s="3"/>
      <c r="VB61" s="3"/>
      <c r="VC61" s="3"/>
      <c r="VD61" s="3"/>
      <c r="VE61" s="3"/>
      <c r="VF61" s="3"/>
      <c r="VG61" s="3"/>
      <c r="VH61" s="3"/>
      <c r="VI61" s="3"/>
      <c r="VJ61" s="3"/>
      <c r="VK61" s="3"/>
      <c r="VL61" s="3"/>
      <c r="VM61" s="3"/>
      <c r="VN61" s="3"/>
      <c r="VO61" s="3"/>
      <c r="VP61" s="3"/>
      <c r="VQ61" s="3"/>
      <c r="VR61" s="3"/>
      <c r="VS61" s="3"/>
      <c r="VT61" s="3"/>
      <c r="VU61" s="3"/>
      <c r="VV61" s="3"/>
      <c r="VW61" s="3"/>
      <c r="VX61" s="3"/>
      <c r="VY61" s="3"/>
      <c r="VZ61" s="3"/>
      <c r="WA61" s="3"/>
      <c r="WB61" s="3"/>
      <c r="WC61" s="3"/>
      <c r="WD61" s="3"/>
      <c r="WE61" s="3"/>
      <c r="WF61" s="3"/>
      <c r="WG61" s="3"/>
      <c r="WH61" s="3"/>
      <c r="WI61" s="3"/>
      <c r="WJ61" s="3"/>
      <c r="WK61" s="3"/>
      <c r="WL61" s="3"/>
      <c r="WM61" s="3"/>
      <c r="WN61" s="3"/>
      <c r="WO61" s="3"/>
      <c r="WP61" s="3"/>
      <c r="WQ61" s="3"/>
      <c r="WR61" s="3"/>
      <c r="WS61" s="3"/>
      <c r="WT61" s="3"/>
      <c r="WU61" s="3"/>
      <c r="WV61" s="3"/>
      <c r="WW61" s="3"/>
      <c r="WX61" s="3"/>
      <c r="WY61" s="3"/>
      <c r="WZ61" s="3"/>
      <c r="XA61" s="3"/>
      <c r="XB61" s="3"/>
      <c r="XC61" s="3"/>
      <c r="XD61" s="3"/>
      <c r="XE61" s="3"/>
      <c r="XF61" s="3"/>
      <c r="XG61" s="3"/>
      <c r="XH61" s="3"/>
      <c r="XI61" s="3"/>
      <c r="XJ61" s="3"/>
      <c r="XK61" s="3"/>
      <c r="XL61" s="3"/>
      <c r="XM61" s="3"/>
      <c r="XN61" s="3"/>
      <c r="XO61" s="3"/>
      <c r="XP61" s="3"/>
      <c r="XQ61" s="3"/>
      <c r="XR61" s="3"/>
      <c r="XS61" s="3"/>
      <c r="XT61" s="3"/>
      <c r="XU61" s="3"/>
      <c r="XV61" s="3"/>
      <c r="XW61" s="3"/>
      <c r="XX61" s="3"/>
      <c r="XY61" s="3"/>
      <c r="XZ61" s="3"/>
      <c r="YA61" s="3"/>
      <c r="YB61" s="3"/>
      <c r="YC61" s="3"/>
      <c r="YD61" s="3"/>
      <c r="YE61" s="3"/>
      <c r="YF61" s="3"/>
      <c r="YG61" s="3"/>
      <c r="YH61" s="3"/>
      <c r="YI61" s="3"/>
      <c r="YJ61" s="3"/>
      <c r="YK61" s="3"/>
      <c r="YL61" s="3"/>
      <c r="YM61" s="3"/>
      <c r="YN61" s="3"/>
      <c r="YO61" s="3"/>
      <c r="YP61" s="3"/>
      <c r="YQ61" s="3"/>
      <c r="YR61" s="3"/>
      <c r="YS61" s="3"/>
      <c r="YT61" s="3"/>
      <c r="YU61" s="3"/>
      <c r="YV61" s="3"/>
      <c r="YW61" s="3"/>
      <c r="YX61" s="3"/>
      <c r="YY61" s="3"/>
      <c r="YZ61" s="3"/>
      <c r="ZA61" s="3"/>
      <c r="ZB61" s="3"/>
      <c r="ZC61" s="3"/>
      <c r="ZD61" s="3"/>
      <c r="ZE61" s="3"/>
      <c r="ZF61" s="3"/>
      <c r="ZG61" s="3"/>
      <c r="ZH61" s="3"/>
      <c r="ZI61" s="3"/>
      <c r="ZJ61" s="3"/>
      <c r="ZK61" s="3"/>
      <c r="ZL61" s="3"/>
      <c r="ZM61" s="3"/>
      <c r="ZN61" s="3"/>
      <c r="ZO61" s="3"/>
      <c r="ZP61" s="3"/>
      <c r="ZQ61" s="3"/>
      <c r="ZR61" s="3"/>
      <c r="ZS61" s="3"/>
      <c r="ZT61" s="3"/>
      <c r="ZU61" s="3"/>
      <c r="ZV61" s="3"/>
      <c r="ZW61" s="3"/>
      <c r="ZX61" s="3"/>
      <c r="ZY61" s="3"/>
      <c r="ZZ61" s="3"/>
      <c r="AAA61" s="3"/>
      <c r="AAB61" s="3"/>
      <c r="AAC61" s="3"/>
      <c r="AAD61" s="3"/>
      <c r="AAE61" s="3"/>
      <c r="AAF61" s="3"/>
      <c r="AAG61" s="3"/>
      <c r="AAH61" s="3"/>
      <c r="AAI61" s="3"/>
      <c r="AAJ61" s="3"/>
      <c r="AAK61" s="3"/>
      <c r="AAL61" s="3"/>
      <c r="AAM61" s="3"/>
      <c r="AAN61" s="3"/>
      <c r="AAO61" s="3"/>
      <c r="AAP61" s="3"/>
      <c r="AAQ61" s="3"/>
      <c r="AAR61" s="3"/>
      <c r="AAS61" s="3"/>
      <c r="AAT61" s="3"/>
      <c r="AAU61" s="3"/>
      <c r="AAV61" s="3"/>
      <c r="AAW61" s="3"/>
      <c r="AAX61" s="3"/>
      <c r="AAY61" s="3"/>
      <c r="AAZ61" s="3"/>
      <c r="ABA61" s="3"/>
      <c r="ABB61" s="3"/>
      <c r="ABC61" s="3"/>
      <c r="ABD61" s="3"/>
      <c r="ABE61" s="3"/>
      <c r="ABF61" s="3"/>
      <c r="ABG61" s="3"/>
      <c r="ABH61" s="3"/>
      <c r="ABI61" s="3"/>
      <c r="ABJ61" s="3"/>
      <c r="ABK61" s="3"/>
      <c r="ABL61" s="3"/>
      <c r="ABM61" s="3"/>
      <c r="ABN61" s="3"/>
      <c r="ABO61" s="3"/>
      <c r="ABP61" s="3"/>
      <c r="ABQ61" s="3"/>
      <c r="ABR61" s="3"/>
      <c r="ABS61" s="3"/>
      <c r="ABT61" s="3"/>
      <c r="ABU61" s="3"/>
      <c r="ABV61" s="3"/>
      <c r="ABW61" s="3"/>
      <c r="ABX61" s="3"/>
      <c r="ABY61" s="3"/>
      <c r="ABZ61" s="3"/>
      <c r="ACA61" s="3"/>
      <c r="ACB61" s="3"/>
      <c r="ACC61" s="3"/>
      <c r="ACD61" s="3"/>
      <c r="ACE61" s="3"/>
      <c r="ACF61" s="3"/>
      <c r="ACG61" s="3"/>
      <c r="ACH61" s="3"/>
      <c r="ACI61" s="3"/>
      <c r="ACJ61" s="3"/>
      <c r="ACK61" s="3"/>
      <c r="ACL61" s="3"/>
      <c r="ACM61" s="3"/>
      <c r="ACN61" s="3"/>
      <c r="ACO61" s="3"/>
      <c r="ACP61" s="3"/>
      <c r="ACQ61" s="3"/>
      <c r="ACR61" s="3"/>
      <c r="ACS61" s="3"/>
      <c r="ACT61" s="3"/>
      <c r="ACU61" s="3"/>
      <c r="ACV61" s="3"/>
      <c r="ACW61" s="3"/>
      <c r="ACX61" s="3"/>
      <c r="ACY61" s="3"/>
      <c r="ACZ61" s="3"/>
      <c r="ADA61" s="3"/>
      <c r="ADB61" s="3"/>
      <c r="ADC61" s="3"/>
      <c r="ADD61" s="3"/>
      <c r="ADE61" s="3"/>
      <c r="ADF61" s="3"/>
      <c r="ADG61" s="3"/>
      <c r="ADH61" s="3"/>
      <c r="ADI61" s="3"/>
      <c r="ADJ61" s="3"/>
      <c r="ADK61" s="3"/>
      <c r="ADL61" s="3"/>
      <c r="ADM61" s="3"/>
      <c r="ADN61" s="3"/>
      <c r="ADO61" s="3"/>
      <c r="ADP61" s="3"/>
      <c r="ADQ61" s="3"/>
      <c r="ADR61" s="3"/>
      <c r="ADS61" s="3"/>
      <c r="ADT61" s="3"/>
      <c r="ADU61" s="3"/>
      <c r="ADV61" s="3"/>
      <c r="ADW61" s="3"/>
      <c r="ADX61" s="3"/>
      <c r="ADY61" s="3"/>
      <c r="ADZ61" s="3"/>
      <c r="AEA61" s="3"/>
      <c r="AEB61" s="3"/>
      <c r="AEC61" s="3"/>
      <c r="AED61" s="3"/>
      <c r="AEE61" s="3"/>
      <c r="AEF61" s="3"/>
      <c r="AEG61" s="3"/>
      <c r="AEH61" s="3"/>
      <c r="AEI61" s="3"/>
      <c r="AEJ61" s="3"/>
      <c r="AEK61" s="3"/>
      <c r="AEL61" s="3"/>
      <c r="AEM61" s="3"/>
      <c r="AEN61" s="3"/>
      <c r="AEO61" s="3"/>
      <c r="AEP61" s="3"/>
      <c r="AEQ61" s="3"/>
      <c r="AER61" s="3"/>
      <c r="AES61" s="3"/>
      <c r="AET61" s="3"/>
      <c r="AEU61" s="3"/>
      <c r="AEV61" s="3"/>
      <c r="AEW61" s="3"/>
      <c r="AEX61" s="3"/>
      <c r="AEY61" s="3"/>
      <c r="AEZ61" s="3"/>
      <c r="AFA61" s="3"/>
      <c r="AFB61" s="3"/>
      <c r="AFC61" s="3"/>
      <c r="AFD61" s="3"/>
      <c r="AFE61" s="3"/>
      <c r="AFF61" s="3"/>
      <c r="AFG61" s="3"/>
      <c r="AFH61" s="3"/>
      <c r="AFI61" s="3"/>
      <c r="AFJ61" s="3"/>
      <c r="AFK61" s="3"/>
      <c r="AFL61" s="3"/>
      <c r="AFM61" s="3"/>
      <c r="AFN61" s="3"/>
      <c r="AFO61" s="3"/>
      <c r="AFP61" s="3"/>
      <c r="AFQ61" s="3"/>
      <c r="AFR61" s="3"/>
      <c r="AFS61" s="3"/>
      <c r="AFT61" s="3"/>
      <c r="AFU61" s="3"/>
      <c r="AFV61" s="3"/>
      <c r="AFW61" s="3"/>
      <c r="AFX61" s="3"/>
      <c r="AFY61" s="3"/>
      <c r="AFZ61" s="3"/>
      <c r="AGA61" s="3"/>
      <c r="AGB61" s="3"/>
      <c r="AGC61" s="3"/>
      <c r="AGD61" s="3"/>
      <c r="AGE61" s="3"/>
      <c r="AGF61" s="3"/>
      <c r="AGG61" s="3"/>
      <c r="AGH61" s="3"/>
      <c r="AGI61" s="3"/>
      <c r="AGJ61" s="3"/>
      <c r="AGK61" s="3"/>
      <c r="AGL61" s="3"/>
      <c r="AGM61" s="3"/>
      <c r="AGN61" s="3"/>
      <c r="AGO61" s="3"/>
      <c r="AGP61" s="3"/>
      <c r="AGQ61" s="3"/>
      <c r="AGR61" s="3"/>
      <c r="AGS61" s="3"/>
      <c r="AGT61" s="3"/>
      <c r="AGU61" s="3"/>
      <c r="AGV61" s="3"/>
      <c r="AGW61" s="3"/>
      <c r="AGX61" s="3"/>
      <c r="AGY61" s="3"/>
      <c r="AGZ61" s="3"/>
      <c r="AHA61" s="3"/>
      <c r="AHB61" s="3"/>
      <c r="AHC61" s="3"/>
      <c r="AHD61" s="3"/>
      <c r="AHE61" s="3"/>
      <c r="AHF61" s="3"/>
      <c r="AHG61" s="3"/>
      <c r="AHH61" s="3"/>
      <c r="AHI61" s="3"/>
      <c r="AHJ61" s="3"/>
      <c r="AHK61" s="3"/>
      <c r="AHL61" s="3"/>
      <c r="AHM61" s="3"/>
      <c r="AHN61" s="3"/>
      <c r="AHO61" s="3"/>
      <c r="AHP61" s="3"/>
      <c r="AHQ61" s="3"/>
      <c r="AHR61" s="3"/>
      <c r="AHS61" s="3"/>
      <c r="AHT61" s="3"/>
      <c r="AHU61" s="3"/>
      <c r="AHV61" s="3"/>
      <c r="AHW61" s="3"/>
      <c r="AHX61" s="3"/>
      <c r="AHY61" s="3"/>
      <c r="AHZ61" s="3"/>
      <c r="AIA61" s="3"/>
      <c r="AIB61" s="3"/>
      <c r="AIC61" s="3"/>
      <c r="AID61" s="3"/>
      <c r="AIE61" s="3"/>
      <c r="AIF61" s="3"/>
      <c r="AIG61" s="3"/>
      <c r="AIH61" s="3"/>
      <c r="AII61" s="3"/>
      <c r="AIJ61" s="3"/>
      <c r="AIK61" s="3"/>
      <c r="AIL61" s="3"/>
      <c r="AIM61" s="3"/>
      <c r="AIN61" s="3"/>
      <c r="AIO61" s="3"/>
      <c r="AIP61" s="3"/>
      <c r="AIQ61" s="3"/>
      <c r="AIR61" s="3"/>
      <c r="AIS61" s="3"/>
      <c r="AIT61" s="3"/>
      <c r="AIU61" s="3"/>
      <c r="AIV61" s="3"/>
      <c r="AIW61" s="3"/>
      <c r="AIX61" s="3"/>
      <c r="AIY61" s="3"/>
      <c r="AIZ61" s="3"/>
      <c r="AJA61" s="3"/>
      <c r="AJB61" s="3"/>
      <c r="AJC61" s="3"/>
      <c r="AJD61" s="3"/>
      <c r="AJE61" s="3"/>
      <c r="AJF61" s="3"/>
      <c r="AJG61" s="3"/>
      <c r="AJH61" s="3"/>
      <c r="AJI61" s="3"/>
      <c r="AJJ61" s="3"/>
      <c r="AJK61" s="3"/>
      <c r="AJL61" s="3"/>
      <c r="AJM61" s="3"/>
      <c r="AJN61" s="3"/>
      <c r="AJO61" s="3"/>
      <c r="AJP61" s="3"/>
      <c r="AJQ61" s="3"/>
      <c r="AJR61" s="3"/>
      <c r="AJS61" s="3"/>
      <c r="AJT61" s="3"/>
      <c r="AJU61" s="3"/>
      <c r="AJV61" s="3"/>
      <c r="AJW61" s="3"/>
      <c r="AJX61" s="3"/>
      <c r="AJY61" s="3"/>
      <c r="AJZ61" s="3"/>
      <c r="AKA61" s="3"/>
      <c r="AKB61" s="3"/>
      <c r="AKC61" s="3"/>
      <c r="AKD61" s="3"/>
      <c r="AKE61" s="3"/>
      <c r="AKF61" s="3"/>
      <c r="AKG61" s="3"/>
      <c r="AKH61" s="3"/>
      <c r="AKI61" s="3"/>
      <c r="AKJ61" s="3"/>
      <c r="AKK61" s="3"/>
      <c r="AKL61" s="3"/>
      <c r="AKM61" s="3"/>
      <c r="AKN61" s="3"/>
      <c r="AKO61" s="3"/>
      <c r="AKP61" s="3"/>
      <c r="AKQ61" s="3"/>
      <c r="AKR61" s="3"/>
      <c r="AKS61" s="3"/>
      <c r="AKT61" s="3"/>
      <c r="AKU61" s="3"/>
      <c r="AKV61" s="3"/>
      <c r="AKW61" s="3"/>
      <c r="AKX61" s="3"/>
      <c r="AKY61" s="3"/>
      <c r="AKZ61" s="3"/>
    </row>
    <row r="62" spans="1:988" ht="15.6">
      <c r="A62" s="256">
        <f t="shared" si="98"/>
        <v>6</v>
      </c>
      <c r="B62" s="76" t="s">
        <v>330</v>
      </c>
      <c r="C62" s="161" t="s">
        <v>331</v>
      </c>
      <c r="D62" s="323">
        <v>3.2300000000000002E-2</v>
      </c>
      <c r="E62" s="293">
        <f t="shared" si="100"/>
        <v>1905</v>
      </c>
      <c r="F62" s="79">
        <f>+ROUND($E$62*F55/100,0)</f>
        <v>48</v>
      </c>
      <c r="G62" s="79">
        <f t="shared" ref="G62:AV62" si="106">+ROUND($E$62*G55/100,0)</f>
        <v>56</v>
      </c>
      <c r="H62" s="79">
        <f t="shared" si="106"/>
        <v>46</v>
      </c>
      <c r="I62" s="79">
        <f t="shared" si="106"/>
        <v>44</v>
      </c>
      <c r="J62" s="79">
        <f t="shared" si="106"/>
        <v>45</v>
      </c>
      <c r="K62" s="79">
        <f t="shared" si="106"/>
        <v>44</v>
      </c>
      <c r="L62" s="79">
        <f t="shared" si="106"/>
        <v>46</v>
      </c>
      <c r="M62" s="79">
        <f t="shared" si="106"/>
        <v>44</v>
      </c>
      <c r="N62" s="79">
        <f t="shared" si="106"/>
        <v>43</v>
      </c>
      <c r="O62" s="79">
        <f t="shared" si="106"/>
        <v>43</v>
      </c>
      <c r="P62" s="79">
        <f t="shared" si="106"/>
        <v>42</v>
      </c>
      <c r="Q62" s="79">
        <f t="shared" si="106"/>
        <v>43</v>
      </c>
      <c r="R62" s="79">
        <f t="shared" si="106"/>
        <v>42</v>
      </c>
      <c r="S62" s="79">
        <f t="shared" si="106"/>
        <v>39</v>
      </c>
      <c r="T62" s="79">
        <f t="shared" si="106"/>
        <v>38</v>
      </c>
      <c r="U62" s="79">
        <f t="shared" si="106"/>
        <v>39</v>
      </c>
      <c r="V62" s="79">
        <f t="shared" si="106"/>
        <v>34</v>
      </c>
      <c r="W62" s="79">
        <f t="shared" si="106"/>
        <v>39</v>
      </c>
      <c r="X62" s="79">
        <f t="shared" si="106"/>
        <v>34</v>
      </c>
      <c r="Y62" s="79">
        <f t="shared" si="106"/>
        <v>34</v>
      </c>
      <c r="Z62" s="79">
        <f t="shared" si="106"/>
        <v>167</v>
      </c>
      <c r="AA62" s="79">
        <f t="shared" si="106"/>
        <v>158</v>
      </c>
      <c r="AB62" s="79">
        <f t="shared" si="106"/>
        <v>135</v>
      </c>
      <c r="AC62" s="79">
        <f t="shared" si="106"/>
        <v>110</v>
      </c>
      <c r="AD62" s="79">
        <f t="shared" si="106"/>
        <v>103</v>
      </c>
      <c r="AE62" s="79">
        <f t="shared" si="106"/>
        <v>95</v>
      </c>
      <c r="AF62" s="79">
        <f t="shared" si="106"/>
        <v>71</v>
      </c>
      <c r="AG62" s="79">
        <f t="shared" si="106"/>
        <v>60</v>
      </c>
      <c r="AH62" s="79">
        <f t="shared" si="106"/>
        <v>52</v>
      </c>
      <c r="AI62" s="79">
        <f t="shared" si="106"/>
        <v>39</v>
      </c>
      <c r="AJ62" s="79">
        <f t="shared" si="106"/>
        <v>26</v>
      </c>
      <c r="AK62" s="79">
        <f t="shared" si="106"/>
        <v>20</v>
      </c>
      <c r="AL62" s="79">
        <f t="shared" si="106"/>
        <v>13</v>
      </c>
      <c r="AM62" s="79">
        <f t="shared" si="106"/>
        <v>13</v>
      </c>
      <c r="AN62" s="79">
        <f t="shared" si="106"/>
        <v>2</v>
      </c>
      <c r="AO62" s="79">
        <f t="shared" si="106"/>
        <v>26</v>
      </c>
      <c r="AP62" s="79">
        <f t="shared" si="106"/>
        <v>28</v>
      </c>
      <c r="AQ62" s="79">
        <f t="shared" si="106"/>
        <v>57</v>
      </c>
      <c r="AR62" s="79">
        <f t="shared" si="106"/>
        <v>958</v>
      </c>
      <c r="AS62" s="79">
        <f t="shared" si="106"/>
        <v>99</v>
      </c>
      <c r="AT62" s="79">
        <f t="shared" si="106"/>
        <v>88</v>
      </c>
      <c r="AU62" s="79">
        <f t="shared" si="106"/>
        <v>392</v>
      </c>
      <c r="AV62" s="79">
        <f t="shared" si="106"/>
        <v>69</v>
      </c>
      <c r="AW62" s="44">
        <f t="shared" si="52"/>
        <v>0</v>
      </c>
      <c r="AX62" s="427">
        <f t="shared" si="83"/>
        <v>1905</v>
      </c>
      <c r="AY62" s="388">
        <f t="shared" si="84"/>
        <v>544</v>
      </c>
      <c r="AZ62" s="427">
        <f t="shared" si="85"/>
        <v>231</v>
      </c>
      <c r="BA62" s="388">
        <f t="shared" si="86"/>
        <v>393</v>
      </c>
      <c r="BB62" s="427">
        <f t="shared" si="87"/>
        <v>574</v>
      </c>
      <c r="BC62" s="427">
        <f t="shared" si="88"/>
        <v>163</v>
      </c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  <c r="IW62" s="3"/>
      <c r="IX62" s="3"/>
      <c r="IY62" s="3"/>
      <c r="IZ62" s="3"/>
      <c r="JA62" s="3"/>
      <c r="JB62" s="3"/>
      <c r="JC62" s="3"/>
      <c r="JD62" s="3"/>
      <c r="JE62" s="3"/>
      <c r="JF62" s="3"/>
      <c r="JG62" s="3"/>
      <c r="JH62" s="3"/>
      <c r="JI62" s="3"/>
      <c r="JJ62" s="3"/>
      <c r="JK62" s="3"/>
      <c r="JL62" s="3"/>
      <c r="JM62" s="3"/>
      <c r="JN62" s="3"/>
      <c r="JO62" s="3"/>
      <c r="JP62" s="3"/>
      <c r="JQ62" s="3"/>
      <c r="JR62" s="3"/>
      <c r="JS62" s="3"/>
      <c r="JT62" s="3"/>
      <c r="JU62" s="3"/>
      <c r="JV62" s="3"/>
      <c r="JW62" s="3"/>
      <c r="JX62" s="3"/>
      <c r="JY62" s="3"/>
      <c r="JZ62" s="3"/>
      <c r="KA62" s="3"/>
      <c r="KB62" s="3"/>
      <c r="KC62" s="3"/>
      <c r="KD62" s="3"/>
      <c r="KE62" s="3"/>
      <c r="KF62" s="3"/>
      <c r="KG62" s="3"/>
      <c r="KH62" s="3"/>
      <c r="KI62" s="3"/>
      <c r="KJ62" s="3"/>
      <c r="KK62" s="3"/>
      <c r="KL62" s="3"/>
      <c r="KM62" s="3"/>
      <c r="KN62" s="3"/>
      <c r="KO62" s="3"/>
      <c r="KP62" s="3"/>
      <c r="KQ62" s="3"/>
      <c r="KR62" s="3"/>
      <c r="KS62" s="3"/>
      <c r="KT62" s="3"/>
      <c r="KU62" s="3"/>
      <c r="KV62" s="3"/>
      <c r="KW62" s="3"/>
      <c r="KX62" s="3"/>
      <c r="KY62" s="3"/>
      <c r="KZ62" s="3"/>
      <c r="LA62" s="3"/>
      <c r="LB62" s="3"/>
      <c r="LC62" s="3"/>
      <c r="LD62" s="3"/>
      <c r="LE62" s="3"/>
      <c r="LF62" s="3"/>
      <c r="LG62" s="3"/>
      <c r="LH62" s="3"/>
      <c r="LI62" s="3"/>
      <c r="LJ62" s="3"/>
      <c r="LK62" s="3"/>
      <c r="LL62" s="3"/>
      <c r="LM62" s="3"/>
      <c r="LN62" s="3"/>
      <c r="LO62" s="3"/>
      <c r="LP62" s="3"/>
      <c r="LQ62" s="3"/>
      <c r="LR62" s="3"/>
      <c r="LS62" s="3"/>
      <c r="LT62" s="3"/>
      <c r="LU62" s="3"/>
      <c r="LV62" s="3"/>
      <c r="LW62" s="3"/>
      <c r="LX62" s="3"/>
      <c r="LY62" s="3"/>
      <c r="LZ62" s="3"/>
      <c r="MA62" s="3"/>
      <c r="MB62" s="3"/>
      <c r="MC62" s="3"/>
      <c r="MD62" s="3"/>
      <c r="ME62" s="3"/>
      <c r="MF62" s="3"/>
      <c r="MG62" s="3"/>
      <c r="MH62" s="3"/>
      <c r="MI62" s="3"/>
      <c r="MJ62" s="3"/>
      <c r="MK62" s="3"/>
      <c r="ML62" s="3"/>
      <c r="MM62" s="3"/>
      <c r="MN62" s="3"/>
      <c r="MO62" s="3"/>
      <c r="MP62" s="3"/>
      <c r="MQ62" s="3"/>
      <c r="MR62" s="3"/>
      <c r="MS62" s="3"/>
      <c r="MT62" s="3"/>
      <c r="MU62" s="3"/>
      <c r="MV62" s="3"/>
      <c r="MW62" s="3"/>
      <c r="MX62" s="3"/>
      <c r="MY62" s="3"/>
      <c r="MZ62" s="3"/>
      <c r="NA62" s="3"/>
      <c r="NB62" s="3"/>
      <c r="NC62" s="3"/>
      <c r="ND62" s="3"/>
      <c r="NE62" s="3"/>
      <c r="NF62" s="3"/>
      <c r="NG62" s="3"/>
      <c r="NH62" s="3"/>
      <c r="NI62" s="3"/>
      <c r="NJ62" s="3"/>
      <c r="NK62" s="3"/>
      <c r="NL62" s="3"/>
      <c r="NM62" s="3"/>
      <c r="NN62" s="3"/>
      <c r="NO62" s="3"/>
      <c r="NP62" s="3"/>
      <c r="NQ62" s="3"/>
      <c r="NR62" s="3"/>
      <c r="NS62" s="3"/>
      <c r="NT62" s="3"/>
      <c r="NU62" s="3"/>
      <c r="NV62" s="3"/>
      <c r="NW62" s="3"/>
      <c r="NX62" s="3"/>
      <c r="NY62" s="3"/>
      <c r="NZ62" s="3"/>
      <c r="OA62" s="3"/>
      <c r="OB62" s="3"/>
      <c r="OC62" s="3"/>
      <c r="OD62" s="3"/>
      <c r="OE62" s="3"/>
      <c r="OF62" s="3"/>
      <c r="OG62" s="3"/>
      <c r="OH62" s="3"/>
      <c r="OI62" s="3"/>
      <c r="OJ62" s="3"/>
      <c r="OK62" s="3"/>
      <c r="OL62" s="3"/>
      <c r="OM62" s="3"/>
      <c r="ON62" s="3"/>
      <c r="OO62" s="3"/>
      <c r="OP62" s="3"/>
      <c r="OQ62" s="3"/>
      <c r="OR62" s="3"/>
      <c r="OS62" s="3"/>
      <c r="OT62" s="3"/>
      <c r="OU62" s="3"/>
      <c r="OV62" s="3"/>
      <c r="OW62" s="3"/>
      <c r="OX62" s="3"/>
      <c r="OY62" s="3"/>
      <c r="OZ62" s="3"/>
      <c r="PA62" s="3"/>
      <c r="PB62" s="3"/>
      <c r="PC62" s="3"/>
      <c r="PD62" s="3"/>
      <c r="PE62" s="3"/>
      <c r="PF62" s="3"/>
      <c r="PG62" s="3"/>
      <c r="PH62" s="3"/>
      <c r="PI62" s="3"/>
      <c r="PJ62" s="3"/>
      <c r="PK62" s="3"/>
      <c r="PL62" s="3"/>
      <c r="PM62" s="3"/>
      <c r="PN62" s="3"/>
      <c r="PO62" s="3"/>
      <c r="PP62" s="3"/>
      <c r="PQ62" s="3"/>
      <c r="PR62" s="3"/>
      <c r="PS62" s="3"/>
      <c r="PT62" s="3"/>
      <c r="PU62" s="3"/>
      <c r="PV62" s="3"/>
      <c r="PW62" s="3"/>
      <c r="PX62" s="3"/>
      <c r="PY62" s="3"/>
      <c r="PZ62" s="3"/>
      <c r="QA62" s="3"/>
      <c r="QB62" s="3"/>
      <c r="QC62" s="3"/>
      <c r="QD62" s="3"/>
      <c r="QE62" s="3"/>
      <c r="QF62" s="3"/>
      <c r="QG62" s="3"/>
      <c r="QH62" s="3"/>
      <c r="QI62" s="3"/>
      <c r="QJ62" s="3"/>
      <c r="QK62" s="3"/>
      <c r="QL62" s="3"/>
      <c r="QM62" s="3"/>
      <c r="QN62" s="3"/>
      <c r="QO62" s="3"/>
      <c r="QP62" s="3"/>
      <c r="QQ62" s="3"/>
      <c r="QR62" s="3"/>
      <c r="QS62" s="3"/>
      <c r="QT62" s="3"/>
      <c r="QU62" s="3"/>
      <c r="QV62" s="3"/>
      <c r="QW62" s="3"/>
      <c r="QX62" s="3"/>
      <c r="QY62" s="3"/>
      <c r="QZ62" s="3"/>
      <c r="RA62" s="3"/>
      <c r="RB62" s="3"/>
      <c r="RC62" s="3"/>
      <c r="RD62" s="3"/>
      <c r="RE62" s="3"/>
      <c r="RF62" s="3"/>
      <c r="RG62" s="3"/>
      <c r="RH62" s="3"/>
      <c r="RI62" s="3"/>
      <c r="RJ62" s="3"/>
      <c r="RK62" s="3"/>
      <c r="RL62" s="3"/>
      <c r="RM62" s="3"/>
      <c r="RN62" s="3"/>
      <c r="RO62" s="3"/>
      <c r="RP62" s="3"/>
      <c r="RQ62" s="3"/>
      <c r="RR62" s="3"/>
      <c r="RS62" s="3"/>
      <c r="RT62" s="3"/>
      <c r="RU62" s="3"/>
      <c r="RV62" s="3"/>
      <c r="RW62" s="3"/>
      <c r="RX62" s="3"/>
      <c r="RY62" s="3"/>
      <c r="RZ62" s="3"/>
      <c r="SA62" s="3"/>
      <c r="SB62" s="3"/>
      <c r="SC62" s="3"/>
      <c r="SD62" s="3"/>
      <c r="SE62" s="3"/>
      <c r="SF62" s="3"/>
      <c r="SG62" s="3"/>
      <c r="SH62" s="3"/>
      <c r="SI62" s="3"/>
      <c r="SJ62" s="3"/>
      <c r="SK62" s="3"/>
      <c r="SL62" s="3"/>
      <c r="SM62" s="3"/>
      <c r="SN62" s="3"/>
      <c r="SO62" s="3"/>
      <c r="SP62" s="3"/>
      <c r="SQ62" s="3"/>
      <c r="SR62" s="3"/>
      <c r="SS62" s="3"/>
      <c r="ST62" s="3"/>
      <c r="SU62" s="3"/>
      <c r="SV62" s="3"/>
      <c r="SW62" s="3"/>
      <c r="SX62" s="3"/>
      <c r="SY62" s="3"/>
      <c r="SZ62" s="3"/>
      <c r="TA62" s="3"/>
      <c r="TB62" s="3"/>
      <c r="TC62" s="3"/>
      <c r="TD62" s="3"/>
      <c r="TE62" s="3"/>
      <c r="TF62" s="3"/>
      <c r="TG62" s="3"/>
      <c r="TH62" s="3"/>
      <c r="TI62" s="3"/>
      <c r="TJ62" s="3"/>
      <c r="TK62" s="3"/>
      <c r="TL62" s="3"/>
      <c r="TM62" s="3"/>
      <c r="TN62" s="3"/>
      <c r="TO62" s="3"/>
      <c r="TP62" s="3"/>
      <c r="TQ62" s="3"/>
      <c r="TR62" s="3"/>
      <c r="TS62" s="3"/>
      <c r="TT62" s="3"/>
      <c r="TU62" s="3"/>
      <c r="TV62" s="3"/>
      <c r="TW62" s="3"/>
      <c r="TX62" s="3"/>
      <c r="TY62" s="3"/>
      <c r="TZ62" s="3"/>
      <c r="UA62" s="3"/>
      <c r="UB62" s="3"/>
      <c r="UC62" s="3"/>
      <c r="UD62" s="3"/>
      <c r="UE62" s="3"/>
      <c r="UF62" s="3"/>
      <c r="UG62" s="3"/>
      <c r="UH62" s="3"/>
      <c r="UI62" s="3"/>
      <c r="UJ62" s="3"/>
      <c r="UK62" s="3"/>
      <c r="UL62" s="3"/>
      <c r="UM62" s="3"/>
      <c r="UN62" s="3"/>
      <c r="UO62" s="3"/>
      <c r="UP62" s="3"/>
      <c r="UQ62" s="3"/>
      <c r="UR62" s="3"/>
      <c r="US62" s="3"/>
      <c r="UT62" s="3"/>
      <c r="UU62" s="3"/>
      <c r="UV62" s="3"/>
      <c r="UW62" s="3"/>
      <c r="UX62" s="3"/>
      <c r="UY62" s="3"/>
      <c r="UZ62" s="3"/>
      <c r="VA62" s="3"/>
      <c r="VB62" s="3"/>
      <c r="VC62" s="3"/>
      <c r="VD62" s="3"/>
      <c r="VE62" s="3"/>
      <c r="VF62" s="3"/>
      <c r="VG62" s="3"/>
      <c r="VH62" s="3"/>
      <c r="VI62" s="3"/>
      <c r="VJ62" s="3"/>
      <c r="VK62" s="3"/>
      <c r="VL62" s="3"/>
      <c r="VM62" s="3"/>
      <c r="VN62" s="3"/>
      <c r="VO62" s="3"/>
      <c r="VP62" s="3"/>
      <c r="VQ62" s="3"/>
      <c r="VR62" s="3"/>
      <c r="VS62" s="3"/>
      <c r="VT62" s="3"/>
      <c r="VU62" s="3"/>
      <c r="VV62" s="3"/>
      <c r="VW62" s="3"/>
      <c r="VX62" s="3"/>
      <c r="VY62" s="3"/>
      <c r="VZ62" s="3"/>
      <c r="WA62" s="3"/>
      <c r="WB62" s="3"/>
      <c r="WC62" s="3"/>
      <c r="WD62" s="3"/>
      <c r="WE62" s="3"/>
      <c r="WF62" s="3"/>
      <c r="WG62" s="3"/>
      <c r="WH62" s="3"/>
      <c r="WI62" s="3"/>
      <c r="WJ62" s="3"/>
      <c r="WK62" s="3"/>
      <c r="WL62" s="3"/>
      <c r="WM62" s="3"/>
      <c r="WN62" s="3"/>
      <c r="WO62" s="3"/>
      <c r="WP62" s="3"/>
      <c r="WQ62" s="3"/>
      <c r="WR62" s="3"/>
      <c r="WS62" s="3"/>
      <c r="WT62" s="3"/>
      <c r="WU62" s="3"/>
      <c r="WV62" s="3"/>
      <c r="WW62" s="3"/>
      <c r="WX62" s="3"/>
      <c r="WY62" s="3"/>
      <c r="WZ62" s="3"/>
      <c r="XA62" s="3"/>
      <c r="XB62" s="3"/>
      <c r="XC62" s="3"/>
      <c r="XD62" s="3"/>
      <c r="XE62" s="3"/>
      <c r="XF62" s="3"/>
      <c r="XG62" s="3"/>
      <c r="XH62" s="3"/>
      <c r="XI62" s="3"/>
      <c r="XJ62" s="3"/>
      <c r="XK62" s="3"/>
      <c r="XL62" s="3"/>
      <c r="XM62" s="3"/>
      <c r="XN62" s="3"/>
      <c r="XO62" s="3"/>
      <c r="XP62" s="3"/>
      <c r="XQ62" s="3"/>
      <c r="XR62" s="3"/>
      <c r="XS62" s="3"/>
      <c r="XT62" s="3"/>
      <c r="XU62" s="3"/>
      <c r="XV62" s="3"/>
      <c r="XW62" s="3"/>
      <c r="XX62" s="3"/>
      <c r="XY62" s="3"/>
      <c r="XZ62" s="3"/>
      <c r="YA62" s="3"/>
      <c r="YB62" s="3"/>
      <c r="YC62" s="3"/>
      <c r="YD62" s="3"/>
      <c r="YE62" s="3"/>
      <c r="YF62" s="3"/>
      <c r="YG62" s="3"/>
      <c r="YH62" s="3"/>
      <c r="YI62" s="3"/>
      <c r="YJ62" s="3"/>
      <c r="YK62" s="3"/>
      <c r="YL62" s="3"/>
      <c r="YM62" s="3"/>
      <c r="YN62" s="3"/>
      <c r="YO62" s="3"/>
      <c r="YP62" s="3"/>
      <c r="YQ62" s="3"/>
      <c r="YR62" s="3"/>
      <c r="YS62" s="3"/>
      <c r="YT62" s="3"/>
      <c r="YU62" s="3"/>
      <c r="YV62" s="3"/>
      <c r="YW62" s="3"/>
      <c r="YX62" s="3"/>
      <c r="YY62" s="3"/>
      <c r="YZ62" s="3"/>
      <c r="ZA62" s="3"/>
      <c r="ZB62" s="3"/>
      <c r="ZC62" s="3"/>
      <c r="ZD62" s="3"/>
      <c r="ZE62" s="3"/>
      <c r="ZF62" s="3"/>
      <c r="ZG62" s="3"/>
      <c r="ZH62" s="3"/>
      <c r="ZI62" s="3"/>
      <c r="ZJ62" s="3"/>
      <c r="ZK62" s="3"/>
      <c r="ZL62" s="3"/>
      <c r="ZM62" s="3"/>
      <c r="ZN62" s="3"/>
      <c r="ZO62" s="3"/>
      <c r="ZP62" s="3"/>
      <c r="ZQ62" s="3"/>
      <c r="ZR62" s="3"/>
      <c r="ZS62" s="3"/>
      <c r="ZT62" s="3"/>
      <c r="ZU62" s="3"/>
      <c r="ZV62" s="3"/>
      <c r="ZW62" s="3"/>
      <c r="ZX62" s="3"/>
      <c r="ZY62" s="3"/>
      <c r="ZZ62" s="3"/>
      <c r="AAA62" s="3"/>
      <c r="AAB62" s="3"/>
      <c r="AAC62" s="3"/>
      <c r="AAD62" s="3"/>
      <c r="AAE62" s="3"/>
      <c r="AAF62" s="3"/>
      <c r="AAG62" s="3"/>
      <c r="AAH62" s="3"/>
      <c r="AAI62" s="3"/>
      <c r="AAJ62" s="3"/>
      <c r="AAK62" s="3"/>
      <c r="AAL62" s="3"/>
      <c r="AAM62" s="3"/>
      <c r="AAN62" s="3"/>
      <c r="AAO62" s="3"/>
      <c r="AAP62" s="3"/>
      <c r="AAQ62" s="3"/>
      <c r="AAR62" s="3"/>
      <c r="AAS62" s="3"/>
      <c r="AAT62" s="3"/>
      <c r="AAU62" s="3"/>
      <c r="AAV62" s="3"/>
      <c r="AAW62" s="3"/>
      <c r="AAX62" s="3"/>
      <c r="AAY62" s="3"/>
      <c r="AAZ62" s="3"/>
      <c r="ABA62" s="3"/>
      <c r="ABB62" s="3"/>
      <c r="ABC62" s="3"/>
      <c r="ABD62" s="3"/>
      <c r="ABE62" s="3"/>
      <c r="ABF62" s="3"/>
      <c r="ABG62" s="3"/>
      <c r="ABH62" s="3"/>
      <c r="ABI62" s="3"/>
      <c r="ABJ62" s="3"/>
      <c r="ABK62" s="3"/>
      <c r="ABL62" s="3"/>
      <c r="ABM62" s="3"/>
      <c r="ABN62" s="3"/>
      <c r="ABO62" s="3"/>
      <c r="ABP62" s="3"/>
      <c r="ABQ62" s="3"/>
      <c r="ABR62" s="3"/>
      <c r="ABS62" s="3"/>
      <c r="ABT62" s="3"/>
      <c r="ABU62" s="3"/>
      <c r="ABV62" s="3"/>
      <c r="ABW62" s="3"/>
      <c r="ABX62" s="3"/>
      <c r="ABY62" s="3"/>
      <c r="ABZ62" s="3"/>
      <c r="ACA62" s="3"/>
      <c r="ACB62" s="3"/>
      <c r="ACC62" s="3"/>
      <c r="ACD62" s="3"/>
      <c r="ACE62" s="3"/>
      <c r="ACF62" s="3"/>
      <c r="ACG62" s="3"/>
      <c r="ACH62" s="3"/>
      <c r="ACI62" s="3"/>
      <c r="ACJ62" s="3"/>
      <c r="ACK62" s="3"/>
      <c r="ACL62" s="3"/>
      <c r="ACM62" s="3"/>
      <c r="ACN62" s="3"/>
      <c r="ACO62" s="3"/>
      <c r="ACP62" s="3"/>
      <c r="ACQ62" s="3"/>
      <c r="ACR62" s="3"/>
      <c r="ACS62" s="3"/>
      <c r="ACT62" s="3"/>
      <c r="ACU62" s="3"/>
      <c r="ACV62" s="3"/>
      <c r="ACW62" s="3"/>
      <c r="ACX62" s="3"/>
      <c r="ACY62" s="3"/>
      <c r="ACZ62" s="3"/>
      <c r="ADA62" s="3"/>
      <c r="ADB62" s="3"/>
      <c r="ADC62" s="3"/>
      <c r="ADD62" s="3"/>
      <c r="ADE62" s="3"/>
      <c r="ADF62" s="3"/>
      <c r="ADG62" s="3"/>
      <c r="ADH62" s="3"/>
      <c r="ADI62" s="3"/>
      <c r="ADJ62" s="3"/>
      <c r="ADK62" s="3"/>
      <c r="ADL62" s="3"/>
      <c r="ADM62" s="3"/>
      <c r="ADN62" s="3"/>
      <c r="ADO62" s="3"/>
      <c r="ADP62" s="3"/>
      <c r="ADQ62" s="3"/>
      <c r="ADR62" s="3"/>
      <c r="ADS62" s="3"/>
      <c r="ADT62" s="3"/>
      <c r="ADU62" s="3"/>
      <c r="ADV62" s="3"/>
      <c r="ADW62" s="3"/>
      <c r="ADX62" s="3"/>
      <c r="ADY62" s="3"/>
      <c r="ADZ62" s="3"/>
      <c r="AEA62" s="3"/>
      <c r="AEB62" s="3"/>
      <c r="AEC62" s="3"/>
      <c r="AED62" s="3"/>
      <c r="AEE62" s="3"/>
      <c r="AEF62" s="3"/>
      <c r="AEG62" s="3"/>
      <c r="AEH62" s="3"/>
      <c r="AEI62" s="3"/>
      <c r="AEJ62" s="3"/>
      <c r="AEK62" s="3"/>
      <c r="AEL62" s="3"/>
      <c r="AEM62" s="3"/>
      <c r="AEN62" s="3"/>
      <c r="AEO62" s="3"/>
      <c r="AEP62" s="3"/>
      <c r="AEQ62" s="3"/>
      <c r="AER62" s="3"/>
      <c r="AES62" s="3"/>
      <c r="AET62" s="3"/>
      <c r="AEU62" s="3"/>
      <c r="AEV62" s="3"/>
      <c r="AEW62" s="3"/>
      <c r="AEX62" s="3"/>
      <c r="AEY62" s="3"/>
      <c r="AEZ62" s="3"/>
      <c r="AFA62" s="3"/>
      <c r="AFB62" s="3"/>
      <c r="AFC62" s="3"/>
      <c r="AFD62" s="3"/>
      <c r="AFE62" s="3"/>
      <c r="AFF62" s="3"/>
      <c r="AFG62" s="3"/>
      <c r="AFH62" s="3"/>
      <c r="AFI62" s="3"/>
      <c r="AFJ62" s="3"/>
      <c r="AFK62" s="3"/>
      <c r="AFL62" s="3"/>
      <c r="AFM62" s="3"/>
      <c r="AFN62" s="3"/>
      <c r="AFO62" s="3"/>
      <c r="AFP62" s="3"/>
      <c r="AFQ62" s="3"/>
      <c r="AFR62" s="3"/>
      <c r="AFS62" s="3"/>
      <c r="AFT62" s="3"/>
      <c r="AFU62" s="3"/>
      <c r="AFV62" s="3"/>
      <c r="AFW62" s="3"/>
      <c r="AFX62" s="3"/>
      <c r="AFY62" s="3"/>
      <c r="AFZ62" s="3"/>
      <c r="AGA62" s="3"/>
      <c r="AGB62" s="3"/>
      <c r="AGC62" s="3"/>
      <c r="AGD62" s="3"/>
      <c r="AGE62" s="3"/>
      <c r="AGF62" s="3"/>
      <c r="AGG62" s="3"/>
      <c r="AGH62" s="3"/>
      <c r="AGI62" s="3"/>
      <c r="AGJ62" s="3"/>
      <c r="AGK62" s="3"/>
      <c r="AGL62" s="3"/>
      <c r="AGM62" s="3"/>
      <c r="AGN62" s="3"/>
      <c r="AGO62" s="3"/>
      <c r="AGP62" s="3"/>
      <c r="AGQ62" s="3"/>
      <c r="AGR62" s="3"/>
      <c r="AGS62" s="3"/>
      <c r="AGT62" s="3"/>
      <c r="AGU62" s="3"/>
      <c r="AGV62" s="3"/>
      <c r="AGW62" s="3"/>
      <c r="AGX62" s="3"/>
      <c r="AGY62" s="3"/>
      <c r="AGZ62" s="3"/>
      <c r="AHA62" s="3"/>
      <c r="AHB62" s="3"/>
      <c r="AHC62" s="3"/>
      <c r="AHD62" s="3"/>
      <c r="AHE62" s="3"/>
      <c r="AHF62" s="3"/>
      <c r="AHG62" s="3"/>
      <c r="AHH62" s="3"/>
      <c r="AHI62" s="3"/>
      <c r="AHJ62" s="3"/>
      <c r="AHK62" s="3"/>
      <c r="AHL62" s="3"/>
      <c r="AHM62" s="3"/>
      <c r="AHN62" s="3"/>
      <c r="AHO62" s="3"/>
      <c r="AHP62" s="3"/>
      <c r="AHQ62" s="3"/>
      <c r="AHR62" s="3"/>
      <c r="AHS62" s="3"/>
      <c r="AHT62" s="3"/>
      <c r="AHU62" s="3"/>
      <c r="AHV62" s="3"/>
      <c r="AHW62" s="3"/>
      <c r="AHX62" s="3"/>
      <c r="AHY62" s="3"/>
      <c r="AHZ62" s="3"/>
      <c r="AIA62" s="3"/>
      <c r="AIB62" s="3"/>
      <c r="AIC62" s="3"/>
      <c r="AID62" s="3"/>
      <c r="AIE62" s="3"/>
      <c r="AIF62" s="3"/>
      <c r="AIG62" s="3"/>
      <c r="AIH62" s="3"/>
      <c r="AII62" s="3"/>
      <c r="AIJ62" s="3"/>
      <c r="AIK62" s="3"/>
      <c r="AIL62" s="3"/>
      <c r="AIM62" s="3"/>
      <c r="AIN62" s="3"/>
      <c r="AIO62" s="3"/>
      <c r="AIP62" s="3"/>
      <c r="AIQ62" s="3"/>
      <c r="AIR62" s="3"/>
      <c r="AIS62" s="3"/>
      <c r="AIT62" s="3"/>
      <c r="AIU62" s="3"/>
      <c r="AIV62" s="3"/>
      <c r="AIW62" s="3"/>
      <c r="AIX62" s="3"/>
      <c r="AIY62" s="3"/>
      <c r="AIZ62" s="3"/>
      <c r="AJA62" s="3"/>
      <c r="AJB62" s="3"/>
      <c r="AJC62" s="3"/>
      <c r="AJD62" s="3"/>
      <c r="AJE62" s="3"/>
      <c r="AJF62" s="3"/>
      <c r="AJG62" s="3"/>
      <c r="AJH62" s="3"/>
      <c r="AJI62" s="3"/>
      <c r="AJJ62" s="3"/>
      <c r="AJK62" s="3"/>
      <c r="AJL62" s="3"/>
      <c r="AJM62" s="3"/>
      <c r="AJN62" s="3"/>
      <c r="AJO62" s="3"/>
      <c r="AJP62" s="3"/>
      <c r="AJQ62" s="3"/>
      <c r="AJR62" s="3"/>
      <c r="AJS62" s="3"/>
      <c r="AJT62" s="3"/>
      <c r="AJU62" s="3"/>
      <c r="AJV62" s="3"/>
      <c r="AJW62" s="3"/>
      <c r="AJX62" s="3"/>
      <c r="AJY62" s="3"/>
      <c r="AJZ62" s="3"/>
      <c r="AKA62" s="3"/>
      <c r="AKB62" s="3"/>
      <c r="AKC62" s="3"/>
      <c r="AKD62" s="3"/>
      <c r="AKE62" s="3"/>
      <c r="AKF62" s="3"/>
      <c r="AKG62" s="3"/>
      <c r="AKH62" s="3"/>
      <c r="AKI62" s="3"/>
      <c r="AKJ62" s="3"/>
      <c r="AKK62" s="3"/>
      <c r="AKL62" s="3"/>
      <c r="AKM62" s="3"/>
      <c r="AKN62" s="3"/>
      <c r="AKO62" s="3"/>
      <c r="AKP62" s="3"/>
      <c r="AKQ62" s="3"/>
      <c r="AKR62" s="3"/>
      <c r="AKS62" s="3"/>
      <c r="AKT62" s="3"/>
      <c r="AKU62" s="3"/>
      <c r="AKV62" s="3"/>
      <c r="AKW62" s="3"/>
      <c r="AKX62" s="3"/>
      <c r="AKY62" s="3"/>
      <c r="AKZ62" s="3"/>
    </row>
    <row r="63" spans="1:988" ht="15.6">
      <c r="A63" s="256">
        <f t="shared" si="98"/>
        <v>7</v>
      </c>
      <c r="B63" s="76" t="s">
        <v>332</v>
      </c>
      <c r="C63" s="161" t="s">
        <v>333</v>
      </c>
      <c r="D63" s="323">
        <v>6.1981512206683999E-2</v>
      </c>
      <c r="E63" s="293">
        <f t="shared" si="100"/>
        <v>3656</v>
      </c>
      <c r="F63" s="79">
        <f>+ROUND($E$63*F55/100,0)</f>
        <v>93</v>
      </c>
      <c r="G63" s="79">
        <f t="shared" ref="G63:AV63" si="107">+ROUND($E$63*G55/100,0)</f>
        <v>107</v>
      </c>
      <c r="H63" s="79">
        <f t="shared" si="107"/>
        <v>88</v>
      </c>
      <c r="I63" s="79">
        <f t="shared" si="107"/>
        <v>84</v>
      </c>
      <c r="J63" s="79">
        <f t="shared" si="107"/>
        <v>87</v>
      </c>
      <c r="K63" s="79">
        <f t="shared" si="107"/>
        <v>84</v>
      </c>
      <c r="L63" s="79">
        <f t="shared" si="107"/>
        <v>88</v>
      </c>
      <c r="M63" s="79">
        <f t="shared" si="107"/>
        <v>85</v>
      </c>
      <c r="N63" s="79">
        <f t="shared" si="107"/>
        <v>82</v>
      </c>
      <c r="O63" s="79">
        <f>+ROUND($E$63*O55/100,0)</f>
        <v>82</v>
      </c>
      <c r="P63" s="79">
        <f t="shared" si="107"/>
        <v>81</v>
      </c>
      <c r="Q63" s="79">
        <f>+ROUND($E$63*Q55/100,0)-1</f>
        <v>82</v>
      </c>
      <c r="R63" s="79">
        <f t="shared" si="107"/>
        <v>81</v>
      </c>
      <c r="S63" s="79">
        <f t="shared" si="107"/>
        <v>76</v>
      </c>
      <c r="T63" s="79">
        <f t="shared" si="107"/>
        <v>73</v>
      </c>
      <c r="U63" s="79">
        <f t="shared" si="107"/>
        <v>74</v>
      </c>
      <c r="V63" s="79">
        <f t="shared" si="107"/>
        <v>66</v>
      </c>
      <c r="W63" s="79">
        <f t="shared" si="107"/>
        <v>74</v>
      </c>
      <c r="X63" s="79">
        <f t="shared" si="107"/>
        <v>65</v>
      </c>
      <c r="Y63" s="79">
        <f t="shared" si="107"/>
        <v>65</v>
      </c>
      <c r="Z63" s="79">
        <f t="shared" si="107"/>
        <v>321</v>
      </c>
      <c r="AA63" s="79">
        <f t="shared" si="107"/>
        <v>303</v>
      </c>
      <c r="AB63" s="79">
        <f>+ROUND($E$63*AB55/100,0)-1</f>
        <v>258</v>
      </c>
      <c r="AC63" s="79">
        <f>+ROUND($E$63*AC55/100,0)-1</f>
        <v>210</v>
      </c>
      <c r="AD63" s="79">
        <f t="shared" si="107"/>
        <v>197</v>
      </c>
      <c r="AE63" s="79">
        <f t="shared" si="107"/>
        <v>182</v>
      </c>
      <c r="AF63" s="79">
        <f t="shared" si="107"/>
        <v>137</v>
      </c>
      <c r="AG63" s="79">
        <f t="shared" si="107"/>
        <v>116</v>
      </c>
      <c r="AH63" s="79">
        <f t="shared" si="107"/>
        <v>100</v>
      </c>
      <c r="AI63" s="79">
        <f t="shared" si="107"/>
        <v>75</v>
      </c>
      <c r="AJ63" s="79">
        <f t="shared" si="107"/>
        <v>51</v>
      </c>
      <c r="AK63" s="79">
        <f t="shared" si="107"/>
        <v>38</v>
      </c>
      <c r="AL63" s="79">
        <f t="shared" si="107"/>
        <v>26</v>
      </c>
      <c r="AM63" s="79">
        <f t="shared" si="107"/>
        <v>25</v>
      </c>
      <c r="AN63" s="79">
        <f t="shared" si="107"/>
        <v>5</v>
      </c>
      <c r="AO63" s="79">
        <f t="shared" si="107"/>
        <v>51</v>
      </c>
      <c r="AP63" s="79">
        <f t="shared" si="107"/>
        <v>53</v>
      </c>
      <c r="AQ63" s="79">
        <f t="shared" si="107"/>
        <v>110</v>
      </c>
      <c r="AR63" s="79">
        <f t="shared" si="107"/>
        <v>1839</v>
      </c>
      <c r="AS63" s="79">
        <f t="shared" si="107"/>
        <v>190</v>
      </c>
      <c r="AT63" s="79">
        <f t="shared" si="107"/>
        <v>170</v>
      </c>
      <c r="AU63" s="79">
        <f t="shared" si="107"/>
        <v>752</v>
      </c>
      <c r="AV63" s="79">
        <f t="shared" si="107"/>
        <v>132</v>
      </c>
      <c r="AW63" s="44">
        <f t="shared" si="52"/>
        <v>0</v>
      </c>
      <c r="AX63" s="427">
        <f t="shared" si="83"/>
        <v>3656</v>
      </c>
      <c r="AY63" s="388">
        <f t="shared" si="84"/>
        <v>1043</v>
      </c>
      <c r="AZ63" s="427">
        <f t="shared" si="85"/>
        <v>444</v>
      </c>
      <c r="BA63" s="388">
        <f t="shared" si="86"/>
        <v>754</v>
      </c>
      <c r="BB63" s="427">
        <f t="shared" si="87"/>
        <v>1100</v>
      </c>
      <c r="BC63" s="427">
        <f t="shared" si="88"/>
        <v>315</v>
      </c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  <c r="IW63" s="3"/>
      <c r="IX63" s="3"/>
      <c r="IY63" s="3"/>
      <c r="IZ63" s="3"/>
      <c r="JA63" s="3"/>
      <c r="JB63" s="3"/>
      <c r="JC63" s="3"/>
      <c r="JD63" s="3"/>
      <c r="JE63" s="3"/>
      <c r="JF63" s="3"/>
      <c r="JG63" s="3"/>
      <c r="JH63" s="3"/>
      <c r="JI63" s="3"/>
      <c r="JJ63" s="3"/>
      <c r="JK63" s="3"/>
      <c r="JL63" s="3"/>
      <c r="JM63" s="3"/>
      <c r="JN63" s="3"/>
      <c r="JO63" s="3"/>
      <c r="JP63" s="3"/>
      <c r="JQ63" s="3"/>
      <c r="JR63" s="3"/>
      <c r="JS63" s="3"/>
      <c r="JT63" s="3"/>
      <c r="JU63" s="3"/>
      <c r="JV63" s="3"/>
      <c r="JW63" s="3"/>
      <c r="JX63" s="3"/>
      <c r="JY63" s="3"/>
      <c r="JZ63" s="3"/>
      <c r="KA63" s="3"/>
      <c r="KB63" s="3"/>
      <c r="KC63" s="3"/>
      <c r="KD63" s="3"/>
      <c r="KE63" s="3"/>
      <c r="KF63" s="3"/>
      <c r="KG63" s="3"/>
      <c r="KH63" s="3"/>
      <c r="KI63" s="3"/>
      <c r="KJ63" s="3"/>
      <c r="KK63" s="3"/>
      <c r="KL63" s="3"/>
      <c r="KM63" s="3"/>
      <c r="KN63" s="3"/>
      <c r="KO63" s="3"/>
      <c r="KP63" s="3"/>
      <c r="KQ63" s="3"/>
      <c r="KR63" s="3"/>
      <c r="KS63" s="3"/>
      <c r="KT63" s="3"/>
      <c r="KU63" s="3"/>
      <c r="KV63" s="3"/>
      <c r="KW63" s="3"/>
      <c r="KX63" s="3"/>
      <c r="KY63" s="3"/>
      <c r="KZ63" s="3"/>
      <c r="LA63" s="3"/>
      <c r="LB63" s="3"/>
      <c r="LC63" s="3"/>
      <c r="LD63" s="3"/>
      <c r="LE63" s="3"/>
      <c r="LF63" s="3"/>
      <c r="LG63" s="3"/>
      <c r="LH63" s="3"/>
      <c r="LI63" s="3"/>
      <c r="LJ63" s="3"/>
      <c r="LK63" s="3"/>
      <c r="LL63" s="3"/>
      <c r="LM63" s="3"/>
      <c r="LN63" s="3"/>
      <c r="LO63" s="3"/>
      <c r="LP63" s="3"/>
      <c r="LQ63" s="3"/>
      <c r="LR63" s="3"/>
      <c r="LS63" s="3"/>
      <c r="LT63" s="3"/>
      <c r="LU63" s="3"/>
      <c r="LV63" s="3"/>
      <c r="LW63" s="3"/>
      <c r="LX63" s="3"/>
      <c r="LY63" s="3"/>
      <c r="LZ63" s="3"/>
      <c r="MA63" s="3"/>
      <c r="MB63" s="3"/>
      <c r="MC63" s="3"/>
      <c r="MD63" s="3"/>
      <c r="ME63" s="3"/>
      <c r="MF63" s="3"/>
      <c r="MG63" s="3"/>
      <c r="MH63" s="3"/>
      <c r="MI63" s="3"/>
      <c r="MJ63" s="3"/>
      <c r="MK63" s="3"/>
      <c r="ML63" s="3"/>
      <c r="MM63" s="3"/>
      <c r="MN63" s="3"/>
      <c r="MO63" s="3"/>
      <c r="MP63" s="3"/>
      <c r="MQ63" s="3"/>
      <c r="MR63" s="3"/>
      <c r="MS63" s="3"/>
      <c r="MT63" s="3"/>
      <c r="MU63" s="3"/>
      <c r="MV63" s="3"/>
      <c r="MW63" s="3"/>
      <c r="MX63" s="3"/>
      <c r="MY63" s="3"/>
      <c r="MZ63" s="3"/>
      <c r="NA63" s="3"/>
      <c r="NB63" s="3"/>
      <c r="NC63" s="3"/>
      <c r="ND63" s="3"/>
      <c r="NE63" s="3"/>
      <c r="NF63" s="3"/>
      <c r="NG63" s="3"/>
      <c r="NH63" s="3"/>
      <c r="NI63" s="3"/>
      <c r="NJ63" s="3"/>
      <c r="NK63" s="3"/>
      <c r="NL63" s="3"/>
      <c r="NM63" s="3"/>
      <c r="NN63" s="3"/>
      <c r="NO63" s="3"/>
      <c r="NP63" s="3"/>
      <c r="NQ63" s="3"/>
      <c r="NR63" s="3"/>
      <c r="NS63" s="3"/>
      <c r="NT63" s="3"/>
      <c r="NU63" s="3"/>
      <c r="NV63" s="3"/>
      <c r="NW63" s="3"/>
      <c r="NX63" s="3"/>
      <c r="NY63" s="3"/>
      <c r="NZ63" s="3"/>
      <c r="OA63" s="3"/>
      <c r="OB63" s="3"/>
      <c r="OC63" s="3"/>
      <c r="OD63" s="3"/>
      <c r="OE63" s="3"/>
      <c r="OF63" s="3"/>
      <c r="OG63" s="3"/>
      <c r="OH63" s="3"/>
      <c r="OI63" s="3"/>
      <c r="OJ63" s="3"/>
      <c r="OK63" s="3"/>
      <c r="OL63" s="3"/>
      <c r="OM63" s="3"/>
      <c r="ON63" s="3"/>
      <c r="OO63" s="3"/>
      <c r="OP63" s="3"/>
      <c r="OQ63" s="3"/>
      <c r="OR63" s="3"/>
      <c r="OS63" s="3"/>
      <c r="OT63" s="3"/>
      <c r="OU63" s="3"/>
      <c r="OV63" s="3"/>
      <c r="OW63" s="3"/>
      <c r="OX63" s="3"/>
      <c r="OY63" s="3"/>
      <c r="OZ63" s="3"/>
      <c r="PA63" s="3"/>
      <c r="PB63" s="3"/>
      <c r="PC63" s="3"/>
      <c r="PD63" s="3"/>
      <c r="PE63" s="3"/>
      <c r="PF63" s="3"/>
      <c r="PG63" s="3"/>
      <c r="PH63" s="3"/>
      <c r="PI63" s="3"/>
      <c r="PJ63" s="3"/>
      <c r="PK63" s="3"/>
      <c r="PL63" s="3"/>
      <c r="PM63" s="3"/>
      <c r="PN63" s="3"/>
      <c r="PO63" s="3"/>
      <c r="PP63" s="3"/>
      <c r="PQ63" s="3"/>
      <c r="PR63" s="3"/>
      <c r="PS63" s="3"/>
      <c r="PT63" s="3"/>
      <c r="PU63" s="3"/>
      <c r="PV63" s="3"/>
      <c r="PW63" s="3"/>
      <c r="PX63" s="3"/>
      <c r="PY63" s="3"/>
      <c r="PZ63" s="3"/>
      <c r="QA63" s="3"/>
      <c r="QB63" s="3"/>
      <c r="QC63" s="3"/>
      <c r="QD63" s="3"/>
      <c r="QE63" s="3"/>
      <c r="QF63" s="3"/>
      <c r="QG63" s="3"/>
      <c r="QH63" s="3"/>
      <c r="QI63" s="3"/>
      <c r="QJ63" s="3"/>
      <c r="QK63" s="3"/>
      <c r="QL63" s="3"/>
      <c r="QM63" s="3"/>
      <c r="QN63" s="3"/>
      <c r="QO63" s="3"/>
      <c r="QP63" s="3"/>
      <c r="QQ63" s="3"/>
      <c r="QR63" s="3"/>
      <c r="QS63" s="3"/>
      <c r="QT63" s="3"/>
      <c r="QU63" s="3"/>
      <c r="QV63" s="3"/>
      <c r="QW63" s="3"/>
      <c r="QX63" s="3"/>
      <c r="QY63" s="3"/>
      <c r="QZ63" s="3"/>
      <c r="RA63" s="3"/>
      <c r="RB63" s="3"/>
      <c r="RC63" s="3"/>
      <c r="RD63" s="3"/>
      <c r="RE63" s="3"/>
      <c r="RF63" s="3"/>
      <c r="RG63" s="3"/>
      <c r="RH63" s="3"/>
      <c r="RI63" s="3"/>
      <c r="RJ63" s="3"/>
      <c r="RK63" s="3"/>
      <c r="RL63" s="3"/>
      <c r="RM63" s="3"/>
      <c r="RN63" s="3"/>
      <c r="RO63" s="3"/>
      <c r="RP63" s="3"/>
      <c r="RQ63" s="3"/>
      <c r="RR63" s="3"/>
      <c r="RS63" s="3"/>
      <c r="RT63" s="3"/>
      <c r="RU63" s="3"/>
      <c r="RV63" s="3"/>
      <c r="RW63" s="3"/>
      <c r="RX63" s="3"/>
      <c r="RY63" s="3"/>
      <c r="RZ63" s="3"/>
      <c r="SA63" s="3"/>
      <c r="SB63" s="3"/>
      <c r="SC63" s="3"/>
      <c r="SD63" s="3"/>
      <c r="SE63" s="3"/>
      <c r="SF63" s="3"/>
      <c r="SG63" s="3"/>
      <c r="SH63" s="3"/>
      <c r="SI63" s="3"/>
      <c r="SJ63" s="3"/>
      <c r="SK63" s="3"/>
      <c r="SL63" s="3"/>
      <c r="SM63" s="3"/>
      <c r="SN63" s="3"/>
      <c r="SO63" s="3"/>
      <c r="SP63" s="3"/>
      <c r="SQ63" s="3"/>
      <c r="SR63" s="3"/>
      <c r="SS63" s="3"/>
      <c r="ST63" s="3"/>
      <c r="SU63" s="3"/>
      <c r="SV63" s="3"/>
      <c r="SW63" s="3"/>
      <c r="SX63" s="3"/>
      <c r="SY63" s="3"/>
      <c r="SZ63" s="3"/>
      <c r="TA63" s="3"/>
      <c r="TB63" s="3"/>
      <c r="TC63" s="3"/>
      <c r="TD63" s="3"/>
      <c r="TE63" s="3"/>
      <c r="TF63" s="3"/>
      <c r="TG63" s="3"/>
      <c r="TH63" s="3"/>
      <c r="TI63" s="3"/>
      <c r="TJ63" s="3"/>
      <c r="TK63" s="3"/>
      <c r="TL63" s="3"/>
      <c r="TM63" s="3"/>
      <c r="TN63" s="3"/>
      <c r="TO63" s="3"/>
      <c r="TP63" s="3"/>
      <c r="TQ63" s="3"/>
      <c r="TR63" s="3"/>
      <c r="TS63" s="3"/>
      <c r="TT63" s="3"/>
      <c r="TU63" s="3"/>
      <c r="TV63" s="3"/>
      <c r="TW63" s="3"/>
      <c r="TX63" s="3"/>
      <c r="TY63" s="3"/>
      <c r="TZ63" s="3"/>
      <c r="UA63" s="3"/>
      <c r="UB63" s="3"/>
      <c r="UC63" s="3"/>
      <c r="UD63" s="3"/>
      <c r="UE63" s="3"/>
      <c r="UF63" s="3"/>
      <c r="UG63" s="3"/>
      <c r="UH63" s="3"/>
      <c r="UI63" s="3"/>
      <c r="UJ63" s="3"/>
      <c r="UK63" s="3"/>
      <c r="UL63" s="3"/>
      <c r="UM63" s="3"/>
      <c r="UN63" s="3"/>
      <c r="UO63" s="3"/>
      <c r="UP63" s="3"/>
      <c r="UQ63" s="3"/>
      <c r="UR63" s="3"/>
      <c r="US63" s="3"/>
      <c r="UT63" s="3"/>
      <c r="UU63" s="3"/>
      <c r="UV63" s="3"/>
      <c r="UW63" s="3"/>
      <c r="UX63" s="3"/>
      <c r="UY63" s="3"/>
      <c r="UZ63" s="3"/>
      <c r="VA63" s="3"/>
      <c r="VB63" s="3"/>
      <c r="VC63" s="3"/>
      <c r="VD63" s="3"/>
      <c r="VE63" s="3"/>
      <c r="VF63" s="3"/>
      <c r="VG63" s="3"/>
      <c r="VH63" s="3"/>
      <c r="VI63" s="3"/>
      <c r="VJ63" s="3"/>
      <c r="VK63" s="3"/>
      <c r="VL63" s="3"/>
      <c r="VM63" s="3"/>
      <c r="VN63" s="3"/>
      <c r="VO63" s="3"/>
      <c r="VP63" s="3"/>
      <c r="VQ63" s="3"/>
      <c r="VR63" s="3"/>
      <c r="VS63" s="3"/>
      <c r="VT63" s="3"/>
      <c r="VU63" s="3"/>
      <c r="VV63" s="3"/>
      <c r="VW63" s="3"/>
      <c r="VX63" s="3"/>
      <c r="VY63" s="3"/>
      <c r="VZ63" s="3"/>
      <c r="WA63" s="3"/>
      <c r="WB63" s="3"/>
      <c r="WC63" s="3"/>
      <c r="WD63" s="3"/>
      <c r="WE63" s="3"/>
      <c r="WF63" s="3"/>
      <c r="WG63" s="3"/>
      <c r="WH63" s="3"/>
      <c r="WI63" s="3"/>
      <c r="WJ63" s="3"/>
      <c r="WK63" s="3"/>
      <c r="WL63" s="3"/>
      <c r="WM63" s="3"/>
      <c r="WN63" s="3"/>
      <c r="WO63" s="3"/>
      <c r="WP63" s="3"/>
      <c r="WQ63" s="3"/>
      <c r="WR63" s="3"/>
      <c r="WS63" s="3"/>
      <c r="WT63" s="3"/>
      <c r="WU63" s="3"/>
      <c r="WV63" s="3"/>
      <c r="WW63" s="3"/>
      <c r="WX63" s="3"/>
      <c r="WY63" s="3"/>
      <c r="WZ63" s="3"/>
      <c r="XA63" s="3"/>
      <c r="XB63" s="3"/>
      <c r="XC63" s="3"/>
      <c r="XD63" s="3"/>
      <c r="XE63" s="3"/>
      <c r="XF63" s="3"/>
      <c r="XG63" s="3"/>
      <c r="XH63" s="3"/>
      <c r="XI63" s="3"/>
      <c r="XJ63" s="3"/>
      <c r="XK63" s="3"/>
      <c r="XL63" s="3"/>
      <c r="XM63" s="3"/>
      <c r="XN63" s="3"/>
      <c r="XO63" s="3"/>
      <c r="XP63" s="3"/>
      <c r="XQ63" s="3"/>
      <c r="XR63" s="3"/>
      <c r="XS63" s="3"/>
      <c r="XT63" s="3"/>
      <c r="XU63" s="3"/>
      <c r="XV63" s="3"/>
      <c r="XW63" s="3"/>
      <c r="XX63" s="3"/>
      <c r="XY63" s="3"/>
      <c r="XZ63" s="3"/>
      <c r="YA63" s="3"/>
      <c r="YB63" s="3"/>
      <c r="YC63" s="3"/>
      <c r="YD63" s="3"/>
      <c r="YE63" s="3"/>
      <c r="YF63" s="3"/>
      <c r="YG63" s="3"/>
      <c r="YH63" s="3"/>
      <c r="YI63" s="3"/>
      <c r="YJ63" s="3"/>
      <c r="YK63" s="3"/>
      <c r="YL63" s="3"/>
      <c r="YM63" s="3"/>
      <c r="YN63" s="3"/>
      <c r="YO63" s="3"/>
      <c r="YP63" s="3"/>
      <c r="YQ63" s="3"/>
      <c r="YR63" s="3"/>
      <c r="YS63" s="3"/>
      <c r="YT63" s="3"/>
      <c r="YU63" s="3"/>
      <c r="YV63" s="3"/>
      <c r="YW63" s="3"/>
      <c r="YX63" s="3"/>
      <c r="YY63" s="3"/>
      <c r="YZ63" s="3"/>
      <c r="ZA63" s="3"/>
      <c r="ZB63" s="3"/>
      <c r="ZC63" s="3"/>
      <c r="ZD63" s="3"/>
      <c r="ZE63" s="3"/>
      <c r="ZF63" s="3"/>
      <c r="ZG63" s="3"/>
      <c r="ZH63" s="3"/>
      <c r="ZI63" s="3"/>
      <c r="ZJ63" s="3"/>
      <c r="ZK63" s="3"/>
      <c r="ZL63" s="3"/>
      <c r="ZM63" s="3"/>
      <c r="ZN63" s="3"/>
      <c r="ZO63" s="3"/>
      <c r="ZP63" s="3"/>
      <c r="ZQ63" s="3"/>
      <c r="ZR63" s="3"/>
      <c r="ZS63" s="3"/>
      <c r="ZT63" s="3"/>
      <c r="ZU63" s="3"/>
      <c r="ZV63" s="3"/>
      <c r="ZW63" s="3"/>
      <c r="ZX63" s="3"/>
      <c r="ZY63" s="3"/>
      <c r="ZZ63" s="3"/>
      <c r="AAA63" s="3"/>
      <c r="AAB63" s="3"/>
      <c r="AAC63" s="3"/>
      <c r="AAD63" s="3"/>
      <c r="AAE63" s="3"/>
      <c r="AAF63" s="3"/>
      <c r="AAG63" s="3"/>
      <c r="AAH63" s="3"/>
      <c r="AAI63" s="3"/>
      <c r="AAJ63" s="3"/>
      <c r="AAK63" s="3"/>
      <c r="AAL63" s="3"/>
      <c r="AAM63" s="3"/>
      <c r="AAN63" s="3"/>
      <c r="AAO63" s="3"/>
      <c r="AAP63" s="3"/>
      <c r="AAQ63" s="3"/>
      <c r="AAR63" s="3"/>
      <c r="AAS63" s="3"/>
      <c r="AAT63" s="3"/>
      <c r="AAU63" s="3"/>
      <c r="AAV63" s="3"/>
      <c r="AAW63" s="3"/>
      <c r="AAX63" s="3"/>
      <c r="AAY63" s="3"/>
      <c r="AAZ63" s="3"/>
      <c r="ABA63" s="3"/>
      <c r="ABB63" s="3"/>
      <c r="ABC63" s="3"/>
      <c r="ABD63" s="3"/>
      <c r="ABE63" s="3"/>
      <c r="ABF63" s="3"/>
      <c r="ABG63" s="3"/>
      <c r="ABH63" s="3"/>
      <c r="ABI63" s="3"/>
      <c r="ABJ63" s="3"/>
      <c r="ABK63" s="3"/>
      <c r="ABL63" s="3"/>
      <c r="ABM63" s="3"/>
      <c r="ABN63" s="3"/>
      <c r="ABO63" s="3"/>
      <c r="ABP63" s="3"/>
      <c r="ABQ63" s="3"/>
      <c r="ABR63" s="3"/>
      <c r="ABS63" s="3"/>
      <c r="ABT63" s="3"/>
      <c r="ABU63" s="3"/>
      <c r="ABV63" s="3"/>
      <c r="ABW63" s="3"/>
      <c r="ABX63" s="3"/>
      <c r="ABY63" s="3"/>
      <c r="ABZ63" s="3"/>
      <c r="ACA63" s="3"/>
      <c r="ACB63" s="3"/>
      <c r="ACC63" s="3"/>
      <c r="ACD63" s="3"/>
      <c r="ACE63" s="3"/>
      <c r="ACF63" s="3"/>
      <c r="ACG63" s="3"/>
      <c r="ACH63" s="3"/>
      <c r="ACI63" s="3"/>
      <c r="ACJ63" s="3"/>
      <c r="ACK63" s="3"/>
      <c r="ACL63" s="3"/>
      <c r="ACM63" s="3"/>
      <c r="ACN63" s="3"/>
      <c r="ACO63" s="3"/>
      <c r="ACP63" s="3"/>
      <c r="ACQ63" s="3"/>
      <c r="ACR63" s="3"/>
      <c r="ACS63" s="3"/>
      <c r="ACT63" s="3"/>
      <c r="ACU63" s="3"/>
      <c r="ACV63" s="3"/>
      <c r="ACW63" s="3"/>
      <c r="ACX63" s="3"/>
      <c r="ACY63" s="3"/>
      <c r="ACZ63" s="3"/>
      <c r="ADA63" s="3"/>
      <c r="ADB63" s="3"/>
      <c r="ADC63" s="3"/>
      <c r="ADD63" s="3"/>
      <c r="ADE63" s="3"/>
      <c r="ADF63" s="3"/>
      <c r="ADG63" s="3"/>
      <c r="ADH63" s="3"/>
      <c r="ADI63" s="3"/>
      <c r="ADJ63" s="3"/>
      <c r="ADK63" s="3"/>
      <c r="ADL63" s="3"/>
      <c r="ADM63" s="3"/>
      <c r="ADN63" s="3"/>
      <c r="ADO63" s="3"/>
      <c r="ADP63" s="3"/>
      <c r="ADQ63" s="3"/>
      <c r="ADR63" s="3"/>
      <c r="ADS63" s="3"/>
      <c r="ADT63" s="3"/>
      <c r="ADU63" s="3"/>
      <c r="ADV63" s="3"/>
      <c r="ADW63" s="3"/>
      <c r="ADX63" s="3"/>
      <c r="ADY63" s="3"/>
      <c r="ADZ63" s="3"/>
      <c r="AEA63" s="3"/>
      <c r="AEB63" s="3"/>
      <c r="AEC63" s="3"/>
      <c r="AED63" s="3"/>
      <c r="AEE63" s="3"/>
      <c r="AEF63" s="3"/>
      <c r="AEG63" s="3"/>
      <c r="AEH63" s="3"/>
      <c r="AEI63" s="3"/>
      <c r="AEJ63" s="3"/>
      <c r="AEK63" s="3"/>
      <c r="AEL63" s="3"/>
      <c r="AEM63" s="3"/>
      <c r="AEN63" s="3"/>
      <c r="AEO63" s="3"/>
      <c r="AEP63" s="3"/>
      <c r="AEQ63" s="3"/>
      <c r="AER63" s="3"/>
      <c r="AES63" s="3"/>
      <c r="AET63" s="3"/>
      <c r="AEU63" s="3"/>
      <c r="AEV63" s="3"/>
      <c r="AEW63" s="3"/>
      <c r="AEX63" s="3"/>
      <c r="AEY63" s="3"/>
      <c r="AEZ63" s="3"/>
      <c r="AFA63" s="3"/>
      <c r="AFB63" s="3"/>
      <c r="AFC63" s="3"/>
      <c r="AFD63" s="3"/>
      <c r="AFE63" s="3"/>
      <c r="AFF63" s="3"/>
      <c r="AFG63" s="3"/>
      <c r="AFH63" s="3"/>
      <c r="AFI63" s="3"/>
      <c r="AFJ63" s="3"/>
      <c r="AFK63" s="3"/>
      <c r="AFL63" s="3"/>
      <c r="AFM63" s="3"/>
      <c r="AFN63" s="3"/>
      <c r="AFO63" s="3"/>
      <c r="AFP63" s="3"/>
      <c r="AFQ63" s="3"/>
      <c r="AFR63" s="3"/>
      <c r="AFS63" s="3"/>
      <c r="AFT63" s="3"/>
      <c r="AFU63" s="3"/>
      <c r="AFV63" s="3"/>
      <c r="AFW63" s="3"/>
      <c r="AFX63" s="3"/>
      <c r="AFY63" s="3"/>
      <c r="AFZ63" s="3"/>
      <c r="AGA63" s="3"/>
      <c r="AGB63" s="3"/>
      <c r="AGC63" s="3"/>
      <c r="AGD63" s="3"/>
      <c r="AGE63" s="3"/>
      <c r="AGF63" s="3"/>
      <c r="AGG63" s="3"/>
      <c r="AGH63" s="3"/>
      <c r="AGI63" s="3"/>
      <c r="AGJ63" s="3"/>
      <c r="AGK63" s="3"/>
      <c r="AGL63" s="3"/>
      <c r="AGM63" s="3"/>
      <c r="AGN63" s="3"/>
      <c r="AGO63" s="3"/>
      <c r="AGP63" s="3"/>
      <c r="AGQ63" s="3"/>
      <c r="AGR63" s="3"/>
      <c r="AGS63" s="3"/>
      <c r="AGT63" s="3"/>
      <c r="AGU63" s="3"/>
      <c r="AGV63" s="3"/>
      <c r="AGW63" s="3"/>
      <c r="AGX63" s="3"/>
      <c r="AGY63" s="3"/>
      <c r="AGZ63" s="3"/>
      <c r="AHA63" s="3"/>
      <c r="AHB63" s="3"/>
      <c r="AHC63" s="3"/>
      <c r="AHD63" s="3"/>
      <c r="AHE63" s="3"/>
      <c r="AHF63" s="3"/>
      <c r="AHG63" s="3"/>
      <c r="AHH63" s="3"/>
      <c r="AHI63" s="3"/>
      <c r="AHJ63" s="3"/>
      <c r="AHK63" s="3"/>
      <c r="AHL63" s="3"/>
      <c r="AHM63" s="3"/>
      <c r="AHN63" s="3"/>
      <c r="AHO63" s="3"/>
      <c r="AHP63" s="3"/>
      <c r="AHQ63" s="3"/>
      <c r="AHR63" s="3"/>
      <c r="AHS63" s="3"/>
      <c r="AHT63" s="3"/>
      <c r="AHU63" s="3"/>
      <c r="AHV63" s="3"/>
      <c r="AHW63" s="3"/>
      <c r="AHX63" s="3"/>
      <c r="AHY63" s="3"/>
      <c r="AHZ63" s="3"/>
      <c r="AIA63" s="3"/>
      <c r="AIB63" s="3"/>
      <c r="AIC63" s="3"/>
      <c r="AID63" s="3"/>
      <c r="AIE63" s="3"/>
      <c r="AIF63" s="3"/>
      <c r="AIG63" s="3"/>
      <c r="AIH63" s="3"/>
      <c r="AII63" s="3"/>
      <c r="AIJ63" s="3"/>
      <c r="AIK63" s="3"/>
      <c r="AIL63" s="3"/>
      <c r="AIM63" s="3"/>
      <c r="AIN63" s="3"/>
      <c r="AIO63" s="3"/>
      <c r="AIP63" s="3"/>
      <c r="AIQ63" s="3"/>
      <c r="AIR63" s="3"/>
      <c r="AIS63" s="3"/>
      <c r="AIT63" s="3"/>
      <c r="AIU63" s="3"/>
      <c r="AIV63" s="3"/>
      <c r="AIW63" s="3"/>
      <c r="AIX63" s="3"/>
      <c r="AIY63" s="3"/>
      <c r="AIZ63" s="3"/>
      <c r="AJA63" s="3"/>
      <c r="AJB63" s="3"/>
      <c r="AJC63" s="3"/>
      <c r="AJD63" s="3"/>
      <c r="AJE63" s="3"/>
      <c r="AJF63" s="3"/>
      <c r="AJG63" s="3"/>
      <c r="AJH63" s="3"/>
      <c r="AJI63" s="3"/>
      <c r="AJJ63" s="3"/>
      <c r="AJK63" s="3"/>
      <c r="AJL63" s="3"/>
      <c r="AJM63" s="3"/>
      <c r="AJN63" s="3"/>
      <c r="AJO63" s="3"/>
      <c r="AJP63" s="3"/>
      <c r="AJQ63" s="3"/>
      <c r="AJR63" s="3"/>
      <c r="AJS63" s="3"/>
      <c r="AJT63" s="3"/>
      <c r="AJU63" s="3"/>
      <c r="AJV63" s="3"/>
      <c r="AJW63" s="3"/>
      <c r="AJX63" s="3"/>
      <c r="AJY63" s="3"/>
      <c r="AJZ63" s="3"/>
      <c r="AKA63" s="3"/>
      <c r="AKB63" s="3"/>
      <c r="AKC63" s="3"/>
      <c r="AKD63" s="3"/>
      <c r="AKE63" s="3"/>
      <c r="AKF63" s="3"/>
      <c r="AKG63" s="3"/>
      <c r="AKH63" s="3"/>
      <c r="AKI63" s="3"/>
      <c r="AKJ63" s="3"/>
      <c r="AKK63" s="3"/>
      <c r="AKL63" s="3"/>
      <c r="AKM63" s="3"/>
      <c r="AKN63" s="3"/>
      <c r="AKO63" s="3"/>
      <c r="AKP63" s="3"/>
      <c r="AKQ63" s="3"/>
      <c r="AKR63" s="3"/>
      <c r="AKS63" s="3"/>
      <c r="AKT63" s="3"/>
      <c r="AKU63" s="3"/>
      <c r="AKV63" s="3"/>
      <c r="AKW63" s="3"/>
      <c r="AKX63" s="3"/>
      <c r="AKY63" s="3"/>
      <c r="AKZ63" s="3"/>
    </row>
    <row r="64" spans="1:988" ht="15.6">
      <c r="A64" s="256">
        <f t="shared" si="98"/>
        <v>8</v>
      </c>
      <c r="B64" s="76" t="s">
        <v>334</v>
      </c>
      <c r="C64" s="161" t="s">
        <v>335</v>
      </c>
      <c r="D64" s="323">
        <v>4.6290590187248203E-2</v>
      </c>
      <c r="E64" s="293">
        <f t="shared" si="100"/>
        <v>2731</v>
      </c>
      <c r="F64" s="79">
        <f t="shared" ref="F64" si="108">+ROUND($E$64*F55/100,0)</f>
        <v>69</v>
      </c>
      <c r="G64" s="79">
        <f t="shared" ref="G64:AV64" si="109">+ROUND($E$64*G55/100,0)</f>
        <v>80</v>
      </c>
      <c r="H64" s="79">
        <f t="shared" si="109"/>
        <v>65</v>
      </c>
      <c r="I64" s="79">
        <f t="shared" si="109"/>
        <v>62</v>
      </c>
      <c r="J64" s="79">
        <f t="shared" si="109"/>
        <v>65</v>
      </c>
      <c r="K64" s="79">
        <f t="shared" si="109"/>
        <v>62</v>
      </c>
      <c r="L64" s="79">
        <f t="shared" si="109"/>
        <v>66</v>
      </c>
      <c r="M64" s="79">
        <f t="shared" si="109"/>
        <v>63</v>
      </c>
      <c r="N64" s="79">
        <f t="shared" si="109"/>
        <v>61</v>
      </c>
      <c r="O64" s="79">
        <f t="shared" si="109"/>
        <v>61</v>
      </c>
      <c r="P64" s="79">
        <f t="shared" si="109"/>
        <v>61</v>
      </c>
      <c r="Q64" s="79">
        <f t="shared" si="109"/>
        <v>62</v>
      </c>
      <c r="R64" s="79">
        <f t="shared" si="109"/>
        <v>60</v>
      </c>
      <c r="S64" s="79">
        <f t="shared" si="109"/>
        <v>56</v>
      </c>
      <c r="T64" s="79">
        <f t="shared" si="109"/>
        <v>54</v>
      </c>
      <c r="U64" s="79">
        <f t="shared" si="109"/>
        <v>55</v>
      </c>
      <c r="V64" s="79">
        <f t="shared" si="109"/>
        <v>49</v>
      </c>
      <c r="W64" s="79">
        <f t="shared" si="109"/>
        <v>55</v>
      </c>
      <c r="X64" s="79">
        <f>+ROUND($E$64*X55/100,0)+1</f>
        <v>50</v>
      </c>
      <c r="Y64" s="79">
        <f t="shared" si="109"/>
        <v>49</v>
      </c>
      <c r="Z64" s="79">
        <f t="shared" si="109"/>
        <v>240</v>
      </c>
      <c r="AA64" s="79">
        <f t="shared" si="109"/>
        <v>227</v>
      </c>
      <c r="AB64" s="79">
        <f t="shared" si="109"/>
        <v>193</v>
      </c>
      <c r="AC64" s="79">
        <f t="shared" si="109"/>
        <v>158</v>
      </c>
      <c r="AD64" s="79">
        <f t="shared" si="109"/>
        <v>147</v>
      </c>
      <c r="AE64" s="79">
        <f t="shared" si="109"/>
        <v>136</v>
      </c>
      <c r="AF64" s="79">
        <f>+ROUND($E$64*AF55/100,0)+1</f>
        <v>103</v>
      </c>
      <c r="AG64" s="79">
        <f t="shared" si="109"/>
        <v>87</v>
      </c>
      <c r="AH64" s="79">
        <f>+ROUND($E$64*AH55/100,0)+1</f>
        <v>75</v>
      </c>
      <c r="AI64" s="79">
        <f t="shared" si="109"/>
        <v>56</v>
      </c>
      <c r="AJ64" s="79">
        <f t="shared" si="109"/>
        <v>38</v>
      </c>
      <c r="AK64" s="79">
        <f t="shared" si="109"/>
        <v>28</v>
      </c>
      <c r="AL64" s="79">
        <f t="shared" si="109"/>
        <v>19</v>
      </c>
      <c r="AM64" s="79">
        <f t="shared" si="109"/>
        <v>19</v>
      </c>
      <c r="AN64" s="79">
        <f t="shared" si="109"/>
        <v>3</v>
      </c>
      <c r="AO64" s="79">
        <f t="shared" si="109"/>
        <v>38</v>
      </c>
      <c r="AP64" s="79">
        <f t="shared" si="109"/>
        <v>39</v>
      </c>
      <c r="AQ64" s="79">
        <f t="shared" si="109"/>
        <v>82</v>
      </c>
      <c r="AR64" s="79">
        <f t="shared" si="109"/>
        <v>1373</v>
      </c>
      <c r="AS64" s="79">
        <f t="shared" si="109"/>
        <v>142</v>
      </c>
      <c r="AT64" s="79">
        <f t="shared" si="109"/>
        <v>127</v>
      </c>
      <c r="AU64" s="79">
        <f t="shared" si="109"/>
        <v>562</v>
      </c>
      <c r="AV64" s="79">
        <f t="shared" si="109"/>
        <v>99</v>
      </c>
      <c r="AW64" s="44">
        <f t="shared" si="52"/>
        <v>0</v>
      </c>
      <c r="AX64" s="427">
        <f t="shared" si="83"/>
        <v>2731</v>
      </c>
      <c r="AY64" s="388">
        <f t="shared" si="84"/>
        <v>777</v>
      </c>
      <c r="AZ64" s="427">
        <f t="shared" si="85"/>
        <v>329</v>
      </c>
      <c r="BA64" s="388">
        <f t="shared" si="86"/>
        <v>566</v>
      </c>
      <c r="BB64" s="427">
        <f t="shared" si="87"/>
        <v>824</v>
      </c>
      <c r="BC64" s="427">
        <f t="shared" si="88"/>
        <v>235</v>
      </c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  <c r="IW64" s="3"/>
      <c r="IX64" s="3"/>
      <c r="IY64" s="3"/>
      <c r="IZ64" s="3"/>
      <c r="JA64" s="3"/>
      <c r="JB64" s="3"/>
      <c r="JC64" s="3"/>
      <c r="JD64" s="3"/>
      <c r="JE64" s="3"/>
      <c r="JF64" s="3"/>
      <c r="JG64" s="3"/>
      <c r="JH64" s="3"/>
      <c r="JI64" s="3"/>
      <c r="JJ64" s="3"/>
      <c r="JK64" s="3"/>
      <c r="JL64" s="3"/>
      <c r="JM64" s="3"/>
      <c r="JN64" s="3"/>
      <c r="JO64" s="3"/>
      <c r="JP64" s="3"/>
      <c r="JQ64" s="3"/>
      <c r="JR64" s="3"/>
      <c r="JS64" s="3"/>
      <c r="JT64" s="3"/>
      <c r="JU64" s="3"/>
      <c r="JV64" s="3"/>
      <c r="JW64" s="3"/>
      <c r="JX64" s="3"/>
      <c r="JY64" s="3"/>
      <c r="JZ64" s="3"/>
      <c r="KA64" s="3"/>
      <c r="KB64" s="3"/>
      <c r="KC64" s="3"/>
      <c r="KD64" s="3"/>
      <c r="KE64" s="3"/>
      <c r="KF64" s="3"/>
      <c r="KG64" s="3"/>
      <c r="KH64" s="3"/>
      <c r="KI64" s="3"/>
      <c r="KJ64" s="3"/>
      <c r="KK64" s="3"/>
      <c r="KL64" s="3"/>
      <c r="KM64" s="3"/>
      <c r="KN64" s="3"/>
      <c r="KO64" s="3"/>
      <c r="KP64" s="3"/>
      <c r="KQ64" s="3"/>
      <c r="KR64" s="3"/>
      <c r="KS64" s="3"/>
      <c r="KT64" s="3"/>
      <c r="KU64" s="3"/>
      <c r="KV64" s="3"/>
      <c r="KW64" s="3"/>
      <c r="KX64" s="3"/>
      <c r="KY64" s="3"/>
      <c r="KZ64" s="3"/>
      <c r="LA64" s="3"/>
      <c r="LB64" s="3"/>
      <c r="LC64" s="3"/>
      <c r="LD64" s="3"/>
      <c r="LE64" s="3"/>
      <c r="LF64" s="3"/>
      <c r="LG64" s="3"/>
      <c r="LH64" s="3"/>
      <c r="LI64" s="3"/>
      <c r="LJ64" s="3"/>
      <c r="LK64" s="3"/>
      <c r="LL64" s="3"/>
      <c r="LM64" s="3"/>
      <c r="LN64" s="3"/>
      <c r="LO64" s="3"/>
      <c r="LP64" s="3"/>
      <c r="LQ64" s="3"/>
      <c r="LR64" s="3"/>
      <c r="LS64" s="3"/>
      <c r="LT64" s="3"/>
      <c r="LU64" s="3"/>
      <c r="LV64" s="3"/>
      <c r="LW64" s="3"/>
      <c r="LX64" s="3"/>
      <c r="LY64" s="3"/>
      <c r="LZ64" s="3"/>
      <c r="MA64" s="3"/>
      <c r="MB64" s="3"/>
      <c r="MC64" s="3"/>
      <c r="MD64" s="3"/>
      <c r="ME64" s="3"/>
      <c r="MF64" s="3"/>
      <c r="MG64" s="3"/>
      <c r="MH64" s="3"/>
      <c r="MI64" s="3"/>
      <c r="MJ64" s="3"/>
      <c r="MK64" s="3"/>
      <c r="ML64" s="3"/>
      <c r="MM64" s="3"/>
      <c r="MN64" s="3"/>
      <c r="MO64" s="3"/>
      <c r="MP64" s="3"/>
      <c r="MQ64" s="3"/>
      <c r="MR64" s="3"/>
      <c r="MS64" s="3"/>
      <c r="MT64" s="3"/>
      <c r="MU64" s="3"/>
      <c r="MV64" s="3"/>
      <c r="MW64" s="3"/>
      <c r="MX64" s="3"/>
      <c r="MY64" s="3"/>
      <c r="MZ64" s="3"/>
      <c r="NA64" s="3"/>
      <c r="NB64" s="3"/>
      <c r="NC64" s="3"/>
      <c r="ND64" s="3"/>
      <c r="NE64" s="3"/>
      <c r="NF64" s="3"/>
      <c r="NG64" s="3"/>
      <c r="NH64" s="3"/>
      <c r="NI64" s="3"/>
      <c r="NJ64" s="3"/>
      <c r="NK64" s="3"/>
      <c r="NL64" s="3"/>
      <c r="NM64" s="3"/>
      <c r="NN64" s="3"/>
      <c r="NO64" s="3"/>
      <c r="NP64" s="3"/>
      <c r="NQ64" s="3"/>
      <c r="NR64" s="3"/>
      <c r="NS64" s="3"/>
      <c r="NT64" s="3"/>
      <c r="NU64" s="3"/>
      <c r="NV64" s="3"/>
      <c r="NW64" s="3"/>
      <c r="NX64" s="3"/>
      <c r="NY64" s="3"/>
      <c r="NZ64" s="3"/>
      <c r="OA64" s="3"/>
      <c r="OB64" s="3"/>
      <c r="OC64" s="3"/>
      <c r="OD64" s="3"/>
      <c r="OE64" s="3"/>
      <c r="OF64" s="3"/>
      <c r="OG64" s="3"/>
      <c r="OH64" s="3"/>
      <c r="OI64" s="3"/>
      <c r="OJ64" s="3"/>
      <c r="OK64" s="3"/>
      <c r="OL64" s="3"/>
      <c r="OM64" s="3"/>
      <c r="ON64" s="3"/>
      <c r="OO64" s="3"/>
      <c r="OP64" s="3"/>
      <c r="OQ64" s="3"/>
      <c r="OR64" s="3"/>
      <c r="OS64" s="3"/>
      <c r="OT64" s="3"/>
      <c r="OU64" s="3"/>
      <c r="OV64" s="3"/>
      <c r="OW64" s="3"/>
      <c r="OX64" s="3"/>
      <c r="OY64" s="3"/>
      <c r="OZ64" s="3"/>
      <c r="PA64" s="3"/>
      <c r="PB64" s="3"/>
      <c r="PC64" s="3"/>
      <c r="PD64" s="3"/>
      <c r="PE64" s="3"/>
      <c r="PF64" s="3"/>
      <c r="PG64" s="3"/>
      <c r="PH64" s="3"/>
      <c r="PI64" s="3"/>
      <c r="PJ64" s="3"/>
      <c r="PK64" s="3"/>
      <c r="PL64" s="3"/>
      <c r="PM64" s="3"/>
      <c r="PN64" s="3"/>
      <c r="PO64" s="3"/>
      <c r="PP64" s="3"/>
      <c r="PQ64" s="3"/>
      <c r="PR64" s="3"/>
      <c r="PS64" s="3"/>
      <c r="PT64" s="3"/>
      <c r="PU64" s="3"/>
      <c r="PV64" s="3"/>
      <c r="PW64" s="3"/>
      <c r="PX64" s="3"/>
      <c r="PY64" s="3"/>
      <c r="PZ64" s="3"/>
      <c r="QA64" s="3"/>
      <c r="QB64" s="3"/>
      <c r="QC64" s="3"/>
      <c r="QD64" s="3"/>
      <c r="QE64" s="3"/>
      <c r="QF64" s="3"/>
      <c r="QG64" s="3"/>
      <c r="QH64" s="3"/>
      <c r="QI64" s="3"/>
      <c r="QJ64" s="3"/>
      <c r="QK64" s="3"/>
      <c r="QL64" s="3"/>
      <c r="QM64" s="3"/>
      <c r="QN64" s="3"/>
      <c r="QO64" s="3"/>
      <c r="QP64" s="3"/>
      <c r="QQ64" s="3"/>
      <c r="QR64" s="3"/>
      <c r="QS64" s="3"/>
      <c r="QT64" s="3"/>
      <c r="QU64" s="3"/>
      <c r="QV64" s="3"/>
      <c r="QW64" s="3"/>
      <c r="QX64" s="3"/>
      <c r="QY64" s="3"/>
      <c r="QZ64" s="3"/>
      <c r="RA64" s="3"/>
      <c r="RB64" s="3"/>
      <c r="RC64" s="3"/>
      <c r="RD64" s="3"/>
      <c r="RE64" s="3"/>
      <c r="RF64" s="3"/>
      <c r="RG64" s="3"/>
      <c r="RH64" s="3"/>
      <c r="RI64" s="3"/>
      <c r="RJ64" s="3"/>
      <c r="RK64" s="3"/>
      <c r="RL64" s="3"/>
      <c r="RM64" s="3"/>
      <c r="RN64" s="3"/>
      <c r="RO64" s="3"/>
      <c r="RP64" s="3"/>
      <c r="RQ64" s="3"/>
      <c r="RR64" s="3"/>
      <c r="RS64" s="3"/>
      <c r="RT64" s="3"/>
      <c r="RU64" s="3"/>
      <c r="RV64" s="3"/>
      <c r="RW64" s="3"/>
      <c r="RX64" s="3"/>
      <c r="RY64" s="3"/>
      <c r="RZ64" s="3"/>
      <c r="SA64" s="3"/>
      <c r="SB64" s="3"/>
      <c r="SC64" s="3"/>
      <c r="SD64" s="3"/>
      <c r="SE64" s="3"/>
      <c r="SF64" s="3"/>
      <c r="SG64" s="3"/>
      <c r="SH64" s="3"/>
      <c r="SI64" s="3"/>
      <c r="SJ64" s="3"/>
      <c r="SK64" s="3"/>
      <c r="SL64" s="3"/>
      <c r="SM64" s="3"/>
      <c r="SN64" s="3"/>
      <c r="SO64" s="3"/>
      <c r="SP64" s="3"/>
      <c r="SQ64" s="3"/>
      <c r="SR64" s="3"/>
      <c r="SS64" s="3"/>
      <c r="ST64" s="3"/>
      <c r="SU64" s="3"/>
      <c r="SV64" s="3"/>
      <c r="SW64" s="3"/>
      <c r="SX64" s="3"/>
      <c r="SY64" s="3"/>
      <c r="SZ64" s="3"/>
      <c r="TA64" s="3"/>
      <c r="TB64" s="3"/>
      <c r="TC64" s="3"/>
      <c r="TD64" s="3"/>
      <c r="TE64" s="3"/>
      <c r="TF64" s="3"/>
      <c r="TG64" s="3"/>
      <c r="TH64" s="3"/>
      <c r="TI64" s="3"/>
      <c r="TJ64" s="3"/>
      <c r="TK64" s="3"/>
      <c r="TL64" s="3"/>
      <c r="TM64" s="3"/>
      <c r="TN64" s="3"/>
      <c r="TO64" s="3"/>
      <c r="TP64" s="3"/>
      <c r="TQ64" s="3"/>
      <c r="TR64" s="3"/>
      <c r="TS64" s="3"/>
      <c r="TT64" s="3"/>
      <c r="TU64" s="3"/>
      <c r="TV64" s="3"/>
      <c r="TW64" s="3"/>
      <c r="TX64" s="3"/>
      <c r="TY64" s="3"/>
      <c r="TZ64" s="3"/>
      <c r="UA64" s="3"/>
      <c r="UB64" s="3"/>
      <c r="UC64" s="3"/>
      <c r="UD64" s="3"/>
      <c r="UE64" s="3"/>
      <c r="UF64" s="3"/>
      <c r="UG64" s="3"/>
      <c r="UH64" s="3"/>
      <c r="UI64" s="3"/>
      <c r="UJ64" s="3"/>
      <c r="UK64" s="3"/>
      <c r="UL64" s="3"/>
      <c r="UM64" s="3"/>
      <c r="UN64" s="3"/>
      <c r="UO64" s="3"/>
      <c r="UP64" s="3"/>
      <c r="UQ64" s="3"/>
      <c r="UR64" s="3"/>
      <c r="US64" s="3"/>
      <c r="UT64" s="3"/>
      <c r="UU64" s="3"/>
      <c r="UV64" s="3"/>
      <c r="UW64" s="3"/>
      <c r="UX64" s="3"/>
      <c r="UY64" s="3"/>
      <c r="UZ64" s="3"/>
      <c r="VA64" s="3"/>
      <c r="VB64" s="3"/>
      <c r="VC64" s="3"/>
      <c r="VD64" s="3"/>
      <c r="VE64" s="3"/>
      <c r="VF64" s="3"/>
      <c r="VG64" s="3"/>
      <c r="VH64" s="3"/>
      <c r="VI64" s="3"/>
      <c r="VJ64" s="3"/>
      <c r="VK64" s="3"/>
      <c r="VL64" s="3"/>
      <c r="VM64" s="3"/>
      <c r="VN64" s="3"/>
      <c r="VO64" s="3"/>
      <c r="VP64" s="3"/>
      <c r="VQ64" s="3"/>
      <c r="VR64" s="3"/>
      <c r="VS64" s="3"/>
      <c r="VT64" s="3"/>
      <c r="VU64" s="3"/>
      <c r="VV64" s="3"/>
      <c r="VW64" s="3"/>
      <c r="VX64" s="3"/>
      <c r="VY64" s="3"/>
      <c r="VZ64" s="3"/>
      <c r="WA64" s="3"/>
      <c r="WB64" s="3"/>
      <c r="WC64" s="3"/>
      <c r="WD64" s="3"/>
      <c r="WE64" s="3"/>
      <c r="WF64" s="3"/>
      <c r="WG64" s="3"/>
      <c r="WH64" s="3"/>
      <c r="WI64" s="3"/>
      <c r="WJ64" s="3"/>
      <c r="WK64" s="3"/>
      <c r="WL64" s="3"/>
      <c r="WM64" s="3"/>
      <c r="WN64" s="3"/>
      <c r="WO64" s="3"/>
      <c r="WP64" s="3"/>
      <c r="WQ64" s="3"/>
      <c r="WR64" s="3"/>
      <c r="WS64" s="3"/>
      <c r="WT64" s="3"/>
      <c r="WU64" s="3"/>
      <c r="WV64" s="3"/>
      <c r="WW64" s="3"/>
      <c r="WX64" s="3"/>
      <c r="WY64" s="3"/>
      <c r="WZ64" s="3"/>
      <c r="XA64" s="3"/>
      <c r="XB64" s="3"/>
      <c r="XC64" s="3"/>
      <c r="XD64" s="3"/>
      <c r="XE64" s="3"/>
      <c r="XF64" s="3"/>
      <c r="XG64" s="3"/>
      <c r="XH64" s="3"/>
      <c r="XI64" s="3"/>
      <c r="XJ64" s="3"/>
      <c r="XK64" s="3"/>
      <c r="XL64" s="3"/>
      <c r="XM64" s="3"/>
      <c r="XN64" s="3"/>
      <c r="XO64" s="3"/>
      <c r="XP64" s="3"/>
      <c r="XQ64" s="3"/>
      <c r="XR64" s="3"/>
      <c r="XS64" s="3"/>
      <c r="XT64" s="3"/>
      <c r="XU64" s="3"/>
      <c r="XV64" s="3"/>
      <c r="XW64" s="3"/>
      <c r="XX64" s="3"/>
      <c r="XY64" s="3"/>
      <c r="XZ64" s="3"/>
      <c r="YA64" s="3"/>
      <c r="YB64" s="3"/>
      <c r="YC64" s="3"/>
      <c r="YD64" s="3"/>
      <c r="YE64" s="3"/>
      <c r="YF64" s="3"/>
      <c r="YG64" s="3"/>
      <c r="YH64" s="3"/>
      <c r="YI64" s="3"/>
      <c r="YJ64" s="3"/>
      <c r="YK64" s="3"/>
      <c r="YL64" s="3"/>
      <c r="YM64" s="3"/>
      <c r="YN64" s="3"/>
      <c r="YO64" s="3"/>
      <c r="YP64" s="3"/>
      <c r="YQ64" s="3"/>
      <c r="YR64" s="3"/>
      <c r="YS64" s="3"/>
      <c r="YT64" s="3"/>
      <c r="YU64" s="3"/>
      <c r="YV64" s="3"/>
      <c r="YW64" s="3"/>
      <c r="YX64" s="3"/>
      <c r="YY64" s="3"/>
      <c r="YZ64" s="3"/>
      <c r="ZA64" s="3"/>
      <c r="ZB64" s="3"/>
      <c r="ZC64" s="3"/>
      <c r="ZD64" s="3"/>
      <c r="ZE64" s="3"/>
      <c r="ZF64" s="3"/>
      <c r="ZG64" s="3"/>
      <c r="ZH64" s="3"/>
      <c r="ZI64" s="3"/>
      <c r="ZJ64" s="3"/>
      <c r="ZK64" s="3"/>
      <c r="ZL64" s="3"/>
      <c r="ZM64" s="3"/>
      <c r="ZN64" s="3"/>
      <c r="ZO64" s="3"/>
      <c r="ZP64" s="3"/>
      <c r="ZQ64" s="3"/>
      <c r="ZR64" s="3"/>
      <c r="ZS64" s="3"/>
      <c r="ZT64" s="3"/>
      <c r="ZU64" s="3"/>
      <c r="ZV64" s="3"/>
      <c r="ZW64" s="3"/>
      <c r="ZX64" s="3"/>
      <c r="ZY64" s="3"/>
      <c r="ZZ64" s="3"/>
      <c r="AAA64" s="3"/>
      <c r="AAB64" s="3"/>
      <c r="AAC64" s="3"/>
      <c r="AAD64" s="3"/>
      <c r="AAE64" s="3"/>
      <c r="AAF64" s="3"/>
      <c r="AAG64" s="3"/>
      <c r="AAH64" s="3"/>
      <c r="AAI64" s="3"/>
      <c r="AAJ64" s="3"/>
      <c r="AAK64" s="3"/>
      <c r="AAL64" s="3"/>
      <c r="AAM64" s="3"/>
      <c r="AAN64" s="3"/>
      <c r="AAO64" s="3"/>
      <c r="AAP64" s="3"/>
      <c r="AAQ64" s="3"/>
      <c r="AAR64" s="3"/>
      <c r="AAS64" s="3"/>
      <c r="AAT64" s="3"/>
      <c r="AAU64" s="3"/>
      <c r="AAV64" s="3"/>
      <c r="AAW64" s="3"/>
      <c r="AAX64" s="3"/>
      <c r="AAY64" s="3"/>
      <c r="AAZ64" s="3"/>
      <c r="ABA64" s="3"/>
      <c r="ABB64" s="3"/>
      <c r="ABC64" s="3"/>
      <c r="ABD64" s="3"/>
      <c r="ABE64" s="3"/>
      <c r="ABF64" s="3"/>
      <c r="ABG64" s="3"/>
      <c r="ABH64" s="3"/>
      <c r="ABI64" s="3"/>
      <c r="ABJ64" s="3"/>
      <c r="ABK64" s="3"/>
      <c r="ABL64" s="3"/>
      <c r="ABM64" s="3"/>
      <c r="ABN64" s="3"/>
      <c r="ABO64" s="3"/>
      <c r="ABP64" s="3"/>
      <c r="ABQ64" s="3"/>
      <c r="ABR64" s="3"/>
      <c r="ABS64" s="3"/>
      <c r="ABT64" s="3"/>
      <c r="ABU64" s="3"/>
      <c r="ABV64" s="3"/>
      <c r="ABW64" s="3"/>
      <c r="ABX64" s="3"/>
      <c r="ABY64" s="3"/>
      <c r="ABZ64" s="3"/>
      <c r="ACA64" s="3"/>
      <c r="ACB64" s="3"/>
      <c r="ACC64" s="3"/>
      <c r="ACD64" s="3"/>
      <c r="ACE64" s="3"/>
      <c r="ACF64" s="3"/>
      <c r="ACG64" s="3"/>
      <c r="ACH64" s="3"/>
      <c r="ACI64" s="3"/>
      <c r="ACJ64" s="3"/>
      <c r="ACK64" s="3"/>
      <c r="ACL64" s="3"/>
      <c r="ACM64" s="3"/>
      <c r="ACN64" s="3"/>
      <c r="ACO64" s="3"/>
      <c r="ACP64" s="3"/>
      <c r="ACQ64" s="3"/>
      <c r="ACR64" s="3"/>
      <c r="ACS64" s="3"/>
      <c r="ACT64" s="3"/>
      <c r="ACU64" s="3"/>
      <c r="ACV64" s="3"/>
      <c r="ACW64" s="3"/>
      <c r="ACX64" s="3"/>
      <c r="ACY64" s="3"/>
      <c r="ACZ64" s="3"/>
      <c r="ADA64" s="3"/>
      <c r="ADB64" s="3"/>
      <c r="ADC64" s="3"/>
      <c r="ADD64" s="3"/>
      <c r="ADE64" s="3"/>
      <c r="ADF64" s="3"/>
      <c r="ADG64" s="3"/>
      <c r="ADH64" s="3"/>
      <c r="ADI64" s="3"/>
      <c r="ADJ64" s="3"/>
      <c r="ADK64" s="3"/>
      <c r="ADL64" s="3"/>
      <c r="ADM64" s="3"/>
      <c r="ADN64" s="3"/>
      <c r="ADO64" s="3"/>
      <c r="ADP64" s="3"/>
      <c r="ADQ64" s="3"/>
      <c r="ADR64" s="3"/>
      <c r="ADS64" s="3"/>
      <c r="ADT64" s="3"/>
      <c r="ADU64" s="3"/>
      <c r="ADV64" s="3"/>
      <c r="ADW64" s="3"/>
      <c r="ADX64" s="3"/>
      <c r="ADY64" s="3"/>
      <c r="ADZ64" s="3"/>
      <c r="AEA64" s="3"/>
      <c r="AEB64" s="3"/>
      <c r="AEC64" s="3"/>
      <c r="AED64" s="3"/>
      <c r="AEE64" s="3"/>
      <c r="AEF64" s="3"/>
      <c r="AEG64" s="3"/>
      <c r="AEH64" s="3"/>
      <c r="AEI64" s="3"/>
      <c r="AEJ64" s="3"/>
      <c r="AEK64" s="3"/>
      <c r="AEL64" s="3"/>
      <c r="AEM64" s="3"/>
      <c r="AEN64" s="3"/>
      <c r="AEO64" s="3"/>
      <c r="AEP64" s="3"/>
      <c r="AEQ64" s="3"/>
      <c r="AER64" s="3"/>
      <c r="AES64" s="3"/>
      <c r="AET64" s="3"/>
      <c r="AEU64" s="3"/>
      <c r="AEV64" s="3"/>
      <c r="AEW64" s="3"/>
      <c r="AEX64" s="3"/>
      <c r="AEY64" s="3"/>
      <c r="AEZ64" s="3"/>
      <c r="AFA64" s="3"/>
      <c r="AFB64" s="3"/>
      <c r="AFC64" s="3"/>
      <c r="AFD64" s="3"/>
      <c r="AFE64" s="3"/>
      <c r="AFF64" s="3"/>
      <c r="AFG64" s="3"/>
      <c r="AFH64" s="3"/>
      <c r="AFI64" s="3"/>
      <c r="AFJ64" s="3"/>
      <c r="AFK64" s="3"/>
      <c r="AFL64" s="3"/>
      <c r="AFM64" s="3"/>
      <c r="AFN64" s="3"/>
      <c r="AFO64" s="3"/>
      <c r="AFP64" s="3"/>
      <c r="AFQ64" s="3"/>
      <c r="AFR64" s="3"/>
      <c r="AFS64" s="3"/>
      <c r="AFT64" s="3"/>
      <c r="AFU64" s="3"/>
      <c r="AFV64" s="3"/>
      <c r="AFW64" s="3"/>
      <c r="AFX64" s="3"/>
      <c r="AFY64" s="3"/>
      <c r="AFZ64" s="3"/>
      <c r="AGA64" s="3"/>
      <c r="AGB64" s="3"/>
      <c r="AGC64" s="3"/>
      <c r="AGD64" s="3"/>
      <c r="AGE64" s="3"/>
      <c r="AGF64" s="3"/>
      <c r="AGG64" s="3"/>
      <c r="AGH64" s="3"/>
      <c r="AGI64" s="3"/>
      <c r="AGJ64" s="3"/>
      <c r="AGK64" s="3"/>
      <c r="AGL64" s="3"/>
      <c r="AGM64" s="3"/>
      <c r="AGN64" s="3"/>
      <c r="AGO64" s="3"/>
      <c r="AGP64" s="3"/>
      <c r="AGQ64" s="3"/>
      <c r="AGR64" s="3"/>
      <c r="AGS64" s="3"/>
      <c r="AGT64" s="3"/>
      <c r="AGU64" s="3"/>
      <c r="AGV64" s="3"/>
      <c r="AGW64" s="3"/>
      <c r="AGX64" s="3"/>
      <c r="AGY64" s="3"/>
      <c r="AGZ64" s="3"/>
      <c r="AHA64" s="3"/>
      <c r="AHB64" s="3"/>
      <c r="AHC64" s="3"/>
      <c r="AHD64" s="3"/>
      <c r="AHE64" s="3"/>
      <c r="AHF64" s="3"/>
      <c r="AHG64" s="3"/>
      <c r="AHH64" s="3"/>
      <c r="AHI64" s="3"/>
      <c r="AHJ64" s="3"/>
      <c r="AHK64" s="3"/>
      <c r="AHL64" s="3"/>
      <c r="AHM64" s="3"/>
      <c r="AHN64" s="3"/>
      <c r="AHO64" s="3"/>
      <c r="AHP64" s="3"/>
      <c r="AHQ64" s="3"/>
      <c r="AHR64" s="3"/>
      <c r="AHS64" s="3"/>
      <c r="AHT64" s="3"/>
      <c r="AHU64" s="3"/>
      <c r="AHV64" s="3"/>
      <c r="AHW64" s="3"/>
      <c r="AHX64" s="3"/>
      <c r="AHY64" s="3"/>
      <c r="AHZ64" s="3"/>
      <c r="AIA64" s="3"/>
      <c r="AIB64" s="3"/>
      <c r="AIC64" s="3"/>
      <c r="AID64" s="3"/>
      <c r="AIE64" s="3"/>
      <c r="AIF64" s="3"/>
      <c r="AIG64" s="3"/>
      <c r="AIH64" s="3"/>
      <c r="AII64" s="3"/>
      <c r="AIJ64" s="3"/>
      <c r="AIK64" s="3"/>
      <c r="AIL64" s="3"/>
      <c r="AIM64" s="3"/>
      <c r="AIN64" s="3"/>
      <c r="AIO64" s="3"/>
      <c r="AIP64" s="3"/>
      <c r="AIQ64" s="3"/>
      <c r="AIR64" s="3"/>
      <c r="AIS64" s="3"/>
      <c r="AIT64" s="3"/>
      <c r="AIU64" s="3"/>
      <c r="AIV64" s="3"/>
      <c r="AIW64" s="3"/>
      <c r="AIX64" s="3"/>
      <c r="AIY64" s="3"/>
      <c r="AIZ64" s="3"/>
      <c r="AJA64" s="3"/>
      <c r="AJB64" s="3"/>
      <c r="AJC64" s="3"/>
      <c r="AJD64" s="3"/>
      <c r="AJE64" s="3"/>
      <c r="AJF64" s="3"/>
      <c r="AJG64" s="3"/>
      <c r="AJH64" s="3"/>
      <c r="AJI64" s="3"/>
      <c r="AJJ64" s="3"/>
      <c r="AJK64" s="3"/>
      <c r="AJL64" s="3"/>
      <c r="AJM64" s="3"/>
      <c r="AJN64" s="3"/>
      <c r="AJO64" s="3"/>
      <c r="AJP64" s="3"/>
      <c r="AJQ64" s="3"/>
      <c r="AJR64" s="3"/>
      <c r="AJS64" s="3"/>
      <c r="AJT64" s="3"/>
      <c r="AJU64" s="3"/>
      <c r="AJV64" s="3"/>
      <c r="AJW64" s="3"/>
      <c r="AJX64" s="3"/>
      <c r="AJY64" s="3"/>
      <c r="AJZ64" s="3"/>
      <c r="AKA64" s="3"/>
      <c r="AKB64" s="3"/>
      <c r="AKC64" s="3"/>
      <c r="AKD64" s="3"/>
      <c r="AKE64" s="3"/>
      <c r="AKF64" s="3"/>
      <c r="AKG64" s="3"/>
      <c r="AKH64" s="3"/>
      <c r="AKI64" s="3"/>
      <c r="AKJ64" s="3"/>
      <c r="AKK64" s="3"/>
      <c r="AKL64" s="3"/>
      <c r="AKM64" s="3"/>
      <c r="AKN64" s="3"/>
      <c r="AKO64" s="3"/>
      <c r="AKP64" s="3"/>
      <c r="AKQ64" s="3"/>
      <c r="AKR64" s="3"/>
      <c r="AKS64" s="3"/>
      <c r="AKT64" s="3"/>
      <c r="AKU64" s="3"/>
      <c r="AKV64" s="3"/>
      <c r="AKW64" s="3"/>
      <c r="AKX64" s="3"/>
      <c r="AKY64" s="3"/>
      <c r="AKZ64" s="3"/>
    </row>
    <row r="65" spans="1:988" ht="15.6">
      <c r="A65" s="256">
        <f t="shared" si="98"/>
        <v>9</v>
      </c>
      <c r="B65" s="76" t="s">
        <v>336</v>
      </c>
      <c r="C65" s="161" t="s">
        <v>337</v>
      </c>
      <c r="D65" s="323">
        <v>5.0900000000000001E-2</v>
      </c>
      <c r="E65" s="293">
        <f t="shared" si="100"/>
        <v>3003</v>
      </c>
      <c r="F65" s="79">
        <f t="shared" ref="F65" si="110">+ROUND($E$65*F55/100,0)</f>
        <v>76</v>
      </c>
      <c r="G65" s="79">
        <f t="shared" ref="G65:AV65" si="111">+ROUND($E$65*G55/100,0)</f>
        <v>88</v>
      </c>
      <c r="H65" s="79">
        <f t="shared" si="111"/>
        <v>72</v>
      </c>
      <c r="I65" s="79">
        <f t="shared" si="111"/>
        <v>69</v>
      </c>
      <c r="J65" s="79">
        <f t="shared" si="111"/>
        <v>71</v>
      </c>
      <c r="K65" s="79">
        <f t="shared" si="111"/>
        <v>69</v>
      </c>
      <c r="L65" s="79">
        <f>+ROUND($E$65*L55/100,0)-1</f>
        <v>71</v>
      </c>
      <c r="M65" s="79">
        <f t="shared" si="111"/>
        <v>69</v>
      </c>
      <c r="N65" s="79">
        <f t="shared" si="111"/>
        <v>67</v>
      </c>
      <c r="O65" s="79">
        <f t="shared" si="111"/>
        <v>67</v>
      </c>
      <c r="P65" s="79">
        <f t="shared" si="111"/>
        <v>67</v>
      </c>
      <c r="Q65" s="79">
        <f t="shared" si="111"/>
        <v>69</v>
      </c>
      <c r="R65" s="79">
        <f t="shared" si="111"/>
        <v>66</v>
      </c>
      <c r="S65" s="79">
        <f t="shared" si="111"/>
        <v>62</v>
      </c>
      <c r="T65" s="79">
        <f t="shared" si="111"/>
        <v>60</v>
      </c>
      <c r="U65" s="79">
        <f t="shared" si="111"/>
        <v>61</v>
      </c>
      <c r="V65" s="79">
        <f t="shared" si="111"/>
        <v>54</v>
      </c>
      <c r="W65" s="79">
        <f t="shared" si="111"/>
        <v>61</v>
      </c>
      <c r="X65" s="79">
        <f t="shared" si="111"/>
        <v>54</v>
      </c>
      <c r="Y65" s="79">
        <f t="shared" si="111"/>
        <v>53</v>
      </c>
      <c r="Z65" s="79">
        <f t="shared" si="111"/>
        <v>264</v>
      </c>
      <c r="AA65" s="79">
        <f t="shared" si="111"/>
        <v>249</v>
      </c>
      <c r="AB65" s="79">
        <f t="shared" si="111"/>
        <v>213</v>
      </c>
      <c r="AC65" s="79">
        <f t="shared" si="111"/>
        <v>174</v>
      </c>
      <c r="AD65" s="79">
        <f t="shared" si="111"/>
        <v>162</v>
      </c>
      <c r="AE65" s="79">
        <f t="shared" si="111"/>
        <v>149</v>
      </c>
      <c r="AF65" s="79">
        <f t="shared" si="111"/>
        <v>113</v>
      </c>
      <c r="AG65" s="79">
        <f t="shared" si="111"/>
        <v>95</v>
      </c>
      <c r="AH65" s="79">
        <f t="shared" si="111"/>
        <v>82</v>
      </c>
      <c r="AI65" s="79">
        <f t="shared" si="111"/>
        <v>62</v>
      </c>
      <c r="AJ65" s="79">
        <f t="shared" si="111"/>
        <v>42</v>
      </c>
      <c r="AK65" s="79">
        <f t="shared" si="111"/>
        <v>31</v>
      </c>
      <c r="AL65" s="79">
        <f t="shared" si="111"/>
        <v>21</v>
      </c>
      <c r="AM65" s="79">
        <f t="shared" si="111"/>
        <v>20</v>
      </c>
      <c r="AN65" s="79">
        <f t="shared" si="111"/>
        <v>4</v>
      </c>
      <c r="AO65" s="79">
        <f t="shared" si="111"/>
        <v>41</v>
      </c>
      <c r="AP65" s="79">
        <f t="shared" si="111"/>
        <v>43</v>
      </c>
      <c r="AQ65" s="79">
        <f t="shared" si="111"/>
        <v>90</v>
      </c>
      <c r="AR65" s="79">
        <f t="shared" si="111"/>
        <v>1510</v>
      </c>
      <c r="AS65" s="79">
        <f t="shared" si="111"/>
        <v>156</v>
      </c>
      <c r="AT65" s="79">
        <f t="shared" si="111"/>
        <v>139</v>
      </c>
      <c r="AU65" s="79">
        <f t="shared" si="111"/>
        <v>618</v>
      </c>
      <c r="AV65" s="79">
        <f t="shared" si="111"/>
        <v>109</v>
      </c>
      <c r="AW65" s="44">
        <f t="shared" si="52"/>
        <v>0</v>
      </c>
      <c r="AX65" s="427">
        <f t="shared" si="83"/>
        <v>3003</v>
      </c>
      <c r="AY65" s="388">
        <f t="shared" si="84"/>
        <v>855</v>
      </c>
      <c r="AZ65" s="427">
        <f t="shared" si="85"/>
        <v>364</v>
      </c>
      <c r="BA65" s="388">
        <f t="shared" si="86"/>
        <v>620</v>
      </c>
      <c r="BB65" s="427">
        <f t="shared" si="87"/>
        <v>906</v>
      </c>
      <c r="BC65" s="427">
        <f t="shared" si="88"/>
        <v>258</v>
      </c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  <c r="IW65" s="3"/>
      <c r="IX65" s="3"/>
      <c r="IY65" s="3"/>
      <c r="IZ65" s="3"/>
      <c r="JA65" s="3"/>
      <c r="JB65" s="3"/>
      <c r="JC65" s="3"/>
      <c r="JD65" s="3"/>
      <c r="JE65" s="3"/>
      <c r="JF65" s="3"/>
      <c r="JG65" s="3"/>
      <c r="JH65" s="3"/>
      <c r="JI65" s="3"/>
      <c r="JJ65" s="3"/>
      <c r="JK65" s="3"/>
      <c r="JL65" s="3"/>
      <c r="JM65" s="3"/>
      <c r="JN65" s="3"/>
      <c r="JO65" s="3"/>
      <c r="JP65" s="3"/>
      <c r="JQ65" s="3"/>
      <c r="JR65" s="3"/>
      <c r="JS65" s="3"/>
      <c r="JT65" s="3"/>
      <c r="JU65" s="3"/>
      <c r="JV65" s="3"/>
      <c r="JW65" s="3"/>
      <c r="JX65" s="3"/>
      <c r="JY65" s="3"/>
      <c r="JZ65" s="3"/>
      <c r="KA65" s="3"/>
      <c r="KB65" s="3"/>
      <c r="KC65" s="3"/>
      <c r="KD65" s="3"/>
      <c r="KE65" s="3"/>
      <c r="KF65" s="3"/>
      <c r="KG65" s="3"/>
      <c r="KH65" s="3"/>
      <c r="KI65" s="3"/>
      <c r="KJ65" s="3"/>
      <c r="KK65" s="3"/>
      <c r="KL65" s="3"/>
      <c r="KM65" s="3"/>
      <c r="KN65" s="3"/>
      <c r="KO65" s="3"/>
      <c r="KP65" s="3"/>
      <c r="KQ65" s="3"/>
      <c r="KR65" s="3"/>
      <c r="KS65" s="3"/>
      <c r="KT65" s="3"/>
      <c r="KU65" s="3"/>
      <c r="KV65" s="3"/>
      <c r="KW65" s="3"/>
      <c r="KX65" s="3"/>
      <c r="KY65" s="3"/>
      <c r="KZ65" s="3"/>
      <c r="LA65" s="3"/>
      <c r="LB65" s="3"/>
      <c r="LC65" s="3"/>
      <c r="LD65" s="3"/>
      <c r="LE65" s="3"/>
      <c r="LF65" s="3"/>
      <c r="LG65" s="3"/>
      <c r="LH65" s="3"/>
      <c r="LI65" s="3"/>
      <c r="LJ65" s="3"/>
      <c r="LK65" s="3"/>
      <c r="LL65" s="3"/>
      <c r="LM65" s="3"/>
      <c r="LN65" s="3"/>
      <c r="LO65" s="3"/>
      <c r="LP65" s="3"/>
      <c r="LQ65" s="3"/>
      <c r="LR65" s="3"/>
      <c r="LS65" s="3"/>
      <c r="LT65" s="3"/>
      <c r="LU65" s="3"/>
      <c r="LV65" s="3"/>
      <c r="LW65" s="3"/>
      <c r="LX65" s="3"/>
      <c r="LY65" s="3"/>
      <c r="LZ65" s="3"/>
      <c r="MA65" s="3"/>
      <c r="MB65" s="3"/>
      <c r="MC65" s="3"/>
      <c r="MD65" s="3"/>
      <c r="ME65" s="3"/>
      <c r="MF65" s="3"/>
      <c r="MG65" s="3"/>
      <c r="MH65" s="3"/>
      <c r="MI65" s="3"/>
      <c r="MJ65" s="3"/>
      <c r="MK65" s="3"/>
      <c r="ML65" s="3"/>
      <c r="MM65" s="3"/>
      <c r="MN65" s="3"/>
      <c r="MO65" s="3"/>
      <c r="MP65" s="3"/>
      <c r="MQ65" s="3"/>
      <c r="MR65" s="3"/>
      <c r="MS65" s="3"/>
      <c r="MT65" s="3"/>
      <c r="MU65" s="3"/>
      <c r="MV65" s="3"/>
      <c r="MW65" s="3"/>
      <c r="MX65" s="3"/>
      <c r="MY65" s="3"/>
      <c r="MZ65" s="3"/>
      <c r="NA65" s="3"/>
      <c r="NB65" s="3"/>
      <c r="NC65" s="3"/>
      <c r="ND65" s="3"/>
      <c r="NE65" s="3"/>
      <c r="NF65" s="3"/>
      <c r="NG65" s="3"/>
      <c r="NH65" s="3"/>
      <c r="NI65" s="3"/>
      <c r="NJ65" s="3"/>
      <c r="NK65" s="3"/>
      <c r="NL65" s="3"/>
      <c r="NM65" s="3"/>
      <c r="NN65" s="3"/>
      <c r="NO65" s="3"/>
      <c r="NP65" s="3"/>
      <c r="NQ65" s="3"/>
      <c r="NR65" s="3"/>
      <c r="NS65" s="3"/>
      <c r="NT65" s="3"/>
      <c r="NU65" s="3"/>
      <c r="NV65" s="3"/>
      <c r="NW65" s="3"/>
      <c r="NX65" s="3"/>
      <c r="NY65" s="3"/>
      <c r="NZ65" s="3"/>
      <c r="OA65" s="3"/>
      <c r="OB65" s="3"/>
      <c r="OC65" s="3"/>
      <c r="OD65" s="3"/>
      <c r="OE65" s="3"/>
      <c r="OF65" s="3"/>
      <c r="OG65" s="3"/>
      <c r="OH65" s="3"/>
      <c r="OI65" s="3"/>
      <c r="OJ65" s="3"/>
      <c r="OK65" s="3"/>
      <c r="OL65" s="3"/>
      <c r="OM65" s="3"/>
      <c r="ON65" s="3"/>
      <c r="OO65" s="3"/>
      <c r="OP65" s="3"/>
      <c r="OQ65" s="3"/>
      <c r="OR65" s="3"/>
      <c r="OS65" s="3"/>
      <c r="OT65" s="3"/>
      <c r="OU65" s="3"/>
      <c r="OV65" s="3"/>
      <c r="OW65" s="3"/>
      <c r="OX65" s="3"/>
      <c r="OY65" s="3"/>
      <c r="OZ65" s="3"/>
      <c r="PA65" s="3"/>
      <c r="PB65" s="3"/>
      <c r="PC65" s="3"/>
      <c r="PD65" s="3"/>
      <c r="PE65" s="3"/>
      <c r="PF65" s="3"/>
      <c r="PG65" s="3"/>
      <c r="PH65" s="3"/>
      <c r="PI65" s="3"/>
      <c r="PJ65" s="3"/>
      <c r="PK65" s="3"/>
      <c r="PL65" s="3"/>
      <c r="PM65" s="3"/>
      <c r="PN65" s="3"/>
      <c r="PO65" s="3"/>
      <c r="PP65" s="3"/>
      <c r="PQ65" s="3"/>
      <c r="PR65" s="3"/>
      <c r="PS65" s="3"/>
      <c r="PT65" s="3"/>
      <c r="PU65" s="3"/>
      <c r="PV65" s="3"/>
      <c r="PW65" s="3"/>
      <c r="PX65" s="3"/>
      <c r="PY65" s="3"/>
      <c r="PZ65" s="3"/>
      <c r="QA65" s="3"/>
      <c r="QB65" s="3"/>
      <c r="QC65" s="3"/>
      <c r="QD65" s="3"/>
      <c r="QE65" s="3"/>
      <c r="QF65" s="3"/>
      <c r="QG65" s="3"/>
      <c r="QH65" s="3"/>
      <c r="QI65" s="3"/>
      <c r="QJ65" s="3"/>
      <c r="QK65" s="3"/>
      <c r="QL65" s="3"/>
      <c r="QM65" s="3"/>
      <c r="QN65" s="3"/>
      <c r="QO65" s="3"/>
      <c r="QP65" s="3"/>
      <c r="QQ65" s="3"/>
      <c r="QR65" s="3"/>
      <c r="QS65" s="3"/>
      <c r="QT65" s="3"/>
      <c r="QU65" s="3"/>
      <c r="QV65" s="3"/>
      <c r="QW65" s="3"/>
      <c r="QX65" s="3"/>
      <c r="QY65" s="3"/>
      <c r="QZ65" s="3"/>
      <c r="RA65" s="3"/>
      <c r="RB65" s="3"/>
      <c r="RC65" s="3"/>
      <c r="RD65" s="3"/>
      <c r="RE65" s="3"/>
      <c r="RF65" s="3"/>
      <c r="RG65" s="3"/>
      <c r="RH65" s="3"/>
      <c r="RI65" s="3"/>
      <c r="RJ65" s="3"/>
      <c r="RK65" s="3"/>
      <c r="RL65" s="3"/>
      <c r="RM65" s="3"/>
      <c r="RN65" s="3"/>
      <c r="RO65" s="3"/>
      <c r="RP65" s="3"/>
      <c r="RQ65" s="3"/>
      <c r="RR65" s="3"/>
      <c r="RS65" s="3"/>
      <c r="RT65" s="3"/>
      <c r="RU65" s="3"/>
      <c r="RV65" s="3"/>
      <c r="RW65" s="3"/>
      <c r="RX65" s="3"/>
      <c r="RY65" s="3"/>
      <c r="RZ65" s="3"/>
      <c r="SA65" s="3"/>
      <c r="SB65" s="3"/>
      <c r="SC65" s="3"/>
      <c r="SD65" s="3"/>
      <c r="SE65" s="3"/>
      <c r="SF65" s="3"/>
      <c r="SG65" s="3"/>
      <c r="SH65" s="3"/>
      <c r="SI65" s="3"/>
      <c r="SJ65" s="3"/>
      <c r="SK65" s="3"/>
      <c r="SL65" s="3"/>
      <c r="SM65" s="3"/>
      <c r="SN65" s="3"/>
      <c r="SO65" s="3"/>
      <c r="SP65" s="3"/>
      <c r="SQ65" s="3"/>
      <c r="SR65" s="3"/>
      <c r="SS65" s="3"/>
      <c r="ST65" s="3"/>
      <c r="SU65" s="3"/>
      <c r="SV65" s="3"/>
      <c r="SW65" s="3"/>
      <c r="SX65" s="3"/>
      <c r="SY65" s="3"/>
      <c r="SZ65" s="3"/>
      <c r="TA65" s="3"/>
      <c r="TB65" s="3"/>
      <c r="TC65" s="3"/>
      <c r="TD65" s="3"/>
      <c r="TE65" s="3"/>
      <c r="TF65" s="3"/>
      <c r="TG65" s="3"/>
      <c r="TH65" s="3"/>
      <c r="TI65" s="3"/>
      <c r="TJ65" s="3"/>
      <c r="TK65" s="3"/>
      <c r="TL65" s="3"/>
      <c r="TM65" s="3"/>
      <c r="TN65" s="3"/>
      <c r="TO65" s="3"/>
      <c r="TP65" s="3"/>
      <c r="TQ65" s="3"/>
      <c r="TR65" s="3"/>
      <c r="TS65" s="3"/>
      <c r="TT65" s="3"/>
      <c r="TU65" s="3"/>
      <c r="TV65" s="3"/>
      <c r="TW65" s="3"/>
      <c r="TX65" s="3"/>
      <c r="TY65" s="3"/>
      <c r="TZ65" s="3"/>
      <c r="UA65" s="3"/>
      <c r="UB65" s="3"/>
      <c r="UC65" s="3"/>
      <c r="UD65" s="3"/>
      <c r="UE65" s="3"/>
      <c r="UF65" s="3"/>
      <c r="UG65" s="3"/>
      <c r="UH65" s="3"/>
      <c r="UI65" s="3"/>
      <c r="UJ65" s="3"/>
      <c r="UK65" s="3"/>
      <c r="UL65" s="3"/>
      <c r="UM65" s="3"/>
      <c r="UN65" s="3"/>
      <c r="UO65" s="3"/>
      <c r="UP65" s="3"/>
      <c r="UQ65" s="3"/>
      <c r="UR65" s="3"/>
      <c r="US65" s="3"/>
      <c r="UT65" s="3"/>
      <c r="UU65" s="3"/>
      <c r="UV65" s="3"/>
      <c r="UW65" s="3"/>
      <c r="UX65" s="3"/>
      <c r="UY65" s="3"/>
      <c r="UZ65" s="3"/>
      <c r="VA65" s="3"/>
      <c r="VB65" s="3"/>
      <c r="VC65" s="3"/>
      <c r="VD65" s="3"/>
      <c r="VE65" s="3"/>
      <c r="VF65" s="3"/>
      <c r="VG65" s="3"/>
      <c r="VH65" s="3"/>
      <c r="VI65" s="3"/>
      <c r="VJ65" s="3"/>
      <c r="VK65" s="3"/>
      <c r="VL65" s="3"/>
      <c r="VM65" s="3"/>
      <c r="VN65" s="3"/>
      <c r="VO65" s="3"/>
      <c r="VP65" s="3"/>
      <c r="VQ65" s="3"/>
      <c r="VR65" s="3"/>
      <c r="VS65" s="3"/>
      <c r="VT65" s="3"/>
      <c r="VU65" s="3"/>
      <c r="VV65" s="3"/>
      <c r="VW65" s="3"/>
      <c r="VX65" s="3"/>
      <c r="VY65" s="3"/>
      <c r="VZ65" s="3"/>
      <c r="WA65" s="3"/>
      <c r="WB65" s="3"/>
      <c r="WC65" s="3"/>
      <c r="WD65" s="3"/>
      <c r="WE65" s="3"/>
      <c r="WF65" s="3"/>
      <c r="WG65" s="3"/>
      <c r="WH65" s="3"/>
      <c r="WI65" s="3"/>
      <c r="WJ65" s="3"/>
      <c r="WK65" s="3"/>
      <c r="WL65" s="3"/>
      <c r="WM65" s="3"/>
      <c r="WN65" s="3"/>
      <c r="WO65" s="3"/>
      <c r="WP65" s="3"/>
      <c r="WQ65" s="3"/>
      <c r="WR65" s="3"/>
      <c r="WS65" s="3"/>
      <c r="WT65" s="3"/>
      <c r="WU65" s="3"/>
      <c r="WV65" s="3"/>
      <c r="WW65" s="3"/>
      <c r="WX65" s="3"/>
      <c r="WY65" s="3"/>
      <c r="WZ65" s="3"/>
      <c r="XA65" s="3"/>
      <c r="XB65" s="3"/>
      <c r="XC65" s="3"/>
      <c r="XD65" s="3"/>
      <c r="XE65" s="3"/>
      <c r="XF65" s="3"/>
      <c r="XG65" s="3"/>
      <c r="XH65" s="3"/>
      <c r="XI65" s="3"/>
      <c r="XJ65" s="3"/>
      <c r="XK65" s="3"/>
      <c r="XL65" s="3"/>
      <c r="XM65" s="3"/>
      <c r="XN65" s="3"/>
      <c r="XO65" s="3"/>
      <c r="XP65" s="3"/>
      <c r="XQ65" s="3"/>
      <c r="XR65" s="3"/>
      <c r="XS65" s="3"/>
      <c r="XT65" s="3"/>
      <c r="XU65" s="3"/>
      <c r="XV65" s="3"/>
      <c r="XW65" s="3"/>
      <c r="XX65" s="3"/>
      <c r="XY65" s="3"/>
      <c r="XZ65" s="3"/>
      <c r="YA65" s="3"/>
      <c r="YB65" s="3"/>
      <c r="YC65" s="3"/>
      <c r="YD65" s="3"/>
      <c r="YE65" s="3"/>
      <c r="YF65" s="3"/>
      <c r="YG65" s="3"/>
      <c r="YH65" s="3"/>
      <c r="YI65" s="3"/>
      <c r="YJ65" s="3"/>
      <c r="YK65" s="3"/>
      <c r="YL65" s="3"/>
      <c r="YM65" s="3"/>
      <c r="YN65" s="3"/>
      <c r="YO65" s="3"/>
      <c r="YP65" s="3"/>
      <c r="YQ65" s="3"/>
      <c r="YR65" s="3"/>
      <c r="YS65" s="3"/>
      <c r="YT65" s="3"/>
      <c r="YU65" s="3"/>
      <c r="YV65" s="3"/>
      <c r="YW65" s="3"/>
      <c r="YX65" s="3"/>
      <c r="YY65" s="3"/>
      <c r="YZ65" s="3"/>
      <c r="ZA65" s="3"/>
      <c r="ZB65" s="3"/>
      <c r="ZC65" s="3"/>
      <c r="ZD65" s="3"/>
      <c r="ZE65" s="3"/>
      <c r="ZF65" s="3"/>
      <c r="ZG65" s="3"/>
      <c r="ZH65" s="3"/>
      <c r="ZI65" s="3"/>
      <c r="ZJ65" s="3"/>
      <c r="ZK65" s="3"/>
      <c r="ZL65" s="3"/>
      <c r="ZM65" s="3"/>
      <c r="ZN65" s="3"/>
      <c r="ZO65" s="3"/>
      <c r="ZP65" s="3"/>
      <c r="ZQ65" s="3"/>
      <c r="ZR65" s="3"/>
      <c r="ZS65" s="3"/>
      <c r="ZT65" s="3"/>
      <c r="ZU65" s="3"/>
      <c r="ZV65" s="3"/>
      <c r="ZW65" s="3"/>
      <c r="ZX65" s="3"/>
      <c r="ZY65" s="3"/>
      <c r="ZZ65" s="3"/>
      <c r="AAA65" s="3"/>
      <c r="AAB65" s="3"/>
      <c r="AAC65" s="3"/>
      <c r="AAD65" s="3"/>
      <c r="AAE65" s="3"/>
      <c r="AAF65" s="3"/>
      <c r="AAG65" s="3"/>
      <c r="AAH65" s="3"/>
      <c r="AAI65" s="3"/>
      <c r="AAJ65" s="3"/>
      <c r="AAK65" s="3"/>
      <c r="AAL65" s="3"/>
      <c r="AAM65" s="3"/>
      <c r="AAN65" s="3"/>
      <c r="AAO65" s="3"/>
      <c r="AAP65" s="3"/>
      <c r="AAQ65" s="3"/>
      <c r="AAR65" s="3"/>
      <c r="AAS65" s="3"/>
      <c r="AAT65" s="3"/>
      <c r="AAU65" s="3"/>
      <c r="AAV65" s="3"/>
      <c r="AAW65" s="3"/>
      <c r="AAX65" s="3"/>
      <c r="AAY65" s="3"/>
      <c r="AAZ65" s="3"/>
      <c r="ABA65" s="3"/>
      <c r="ABB65" s="3"/>
      <c r="ABC65" s="3"/>
      <c r="ABD65" s="3"/>
      <c r="ABE65" s="3"/>
      <c r="ABF65" s="3"/>
      <c r="ABG65" s="3"/>
      <c r="ABH65" s="3"/>
      <c r="ABI65" s="3"/>
      <c r="ABJ65" s="3"/>
      <c r="ABK65" s="3"/>
      <c r="ABL65" s="3"/>
      <c r="ABM65" s="3"/>
      <c r="ABN65" s="3"/>
      <c r="ABO65" s="3"/>
      <c r="ABP65" s="3"/>
      <c r="ABQ65" s="3"/>
      <c r="ABR65" s="3"/>
      <c r="ABS65" s="3"/>
      <c r="ABT65" s="3"/>
      <c r="ABU65" s="3"/>
      <c r="ABV65" s="3"/>
      <c r="ABW65" s="3"/>
      <c r="ABX65" s="3"/>
      <c r="ABY65" s="3"/>
      <c r="ABZ65" s="3"/>
      <c r="ACA65" s="3"/>
      <c r="ACB65" s="3"/>
      <c r="ACC65" s="3"/>
      <c r="ACD65" s="3"/>
      <c r="ACE65" s="3"/>
      <c r="ACF65" s="3"/>
      <c r="ACG65" s="3"/>
      <c r="ACH65" s="3"/>
      <c r="ACI65" s="3"/>
      <c r="ACJ65" s="3"/>
      <c r="ACK65" s="3"/>
      <c r="ACL65" s="3"/>
      <c r="ACM65" s="3"/>
      <c r="ACN65" s="3"/>
      <c r="ACO65" s="3"/>
      <c r="ACP65" s="3"/>
      <c r="ACQ65" s="3"/>
      <c r="ACR65" s="3"/>
      <c r="ACS65" s="3"/>
      <c r="ACT65" s="3"/>
      <c r="ACU65" s="3"/>
      <c r="ACV65" s="3"/>
      <c r="ACW65" s="3"/>
      <c r="ACX65" s="3"/>
      <c r="ACY65" s="3"/>
      <c r="ACZ65" s="3"/>
      <c r="ADA65" s="3"/>
      <c r="ADB65" s="3"/>
      <c r="ADC65" s="3"/>
      <c r="ADD65" s="3"/>
      <c r="ADE65" s="3"/>
      <c r="ADF65" s="3"/>
      <c r="ADG65" s="3"/>
      <c r="ADH65" s="3"/>
      <c r="ADI65" s="3"/>
      <c r="ADJ65" s="3"/>
      <c r="ADK65" s="3"/>
      <c r="ADL65" s="3"/>
      <c r="ADM65" s="3"/>
      <c r="ADN65" s="3"/>
      <c r="ADO65" s="3"/>
      <c r="ADP65" s="3"/>
      <c r="ADQ65" s="3"/>
      <c r="ADR65" s="3"/>
      <c r="ADS65" s="3"/>
      <c r="ADT65" s="3"/>
      <c r="ADU65" s="3"/>
      <c r="ADV65" s="3"/>
      <c r="ADW65" s="3"/>
      <c r="ADX65" s="3"/>
      <c r="ADY65" s="3"/>
      <c r="ADZ65" s="3"/>
      <c r="AEA65" s="3"/>
      <c r="AEB65" s="3"/>
      <c r="AEC65" s="3"/>
      <c r="AED65" s="3"/>
      <c r="AEE65" s="3"/>
      <c r="AEF65" s="3"/>
      <c r="AEG65" s="3"/>
      <c r="AEH65" s="3"/>
      <c r="AEI65" s="3"/>
      <c r="AEJ65" s="3"/>
      <c r="AEK65" s="3"/>
      <c r="AEL65" s="3"/>
      <c r="AEM65" s="3"/>
      <c r="AEN65" s="3"/>
      <c r="AEO65" s="3"/>
      <c r="AEP65" s="3"/>
      <c r="AEQ65" s="3"/>
      <c r="AER65" s="3"/>
      <c r="AES65" s="3"/>
      <c r="AET65" s="3"/>
      <c r="AEU65" s="3"/>
      <c r="AEV65" s="3"/>
      <c r="AEW65" s="3"/>
      <c r="AEX65" s="3"/>
      <c r="AEY65" s="3"/>
      <c r="AEZ65" s="3"/>
      <c r="AFA65" s="3"/>
      <c r="AFB65" s="3"/>
      <c r="AFC65" s="3"/>
      <c r="AFD65" s="3"/>
      <c r="AFE65" s="3"/>
      <c r="AFF65" s="3"/>
      <c r="AFG65" s="3"/>
      <c r="AFH65" s="3"/>
      <c r="AFI65" s="3"/>
      <c r="AFJ65" s="3"/>
      <c r="AFK65" s="3"/>
      <c r="AFL65" s="3"/>
      <c r="AFM65" s="3"/>
      <c r="AFN65" s="3"/>
      <c r="AFO65" s="3"/>
      <c r="AFP65" s="3"/>
      <c r="AFQ65" s="3"/>
      <c r="AFR65" s="3"/>
      <c r="AFS65" s="3"/>
      <c r="AFT65" s="3"/>
      <c r="AFU65" s="3"/>
      <c r="AFV65" s="3"/>
      <c r="AFW65" s="3"/>
      <c r="AFX65" s="3"/>
      <c r="AFY65" s="3"/>
      <c r="AFZ65" s="3"/>
      <c r="AGA65" s="3"/>
      <c r="AGB65" s="3"/>
      <c r="AGC65" s="3"/>
      <c r="AGD65" s="3"/>
      <c r="AGE65" s="3"/>
      <c r="AGF65" s="3"/>
      <c r="AGG65" s="3"/>
      <c r="AGH65" s="3"/>
      <c r="AGI65" s="3"/>
      <c r="AGJ65" s="3"/>
      <c r="AGK65" s="3"/>
      <c r="AGL65" s="3"/>
      <c r="AGM65" s="3"/>
      <c r="AGN65" s="3"/>
      <c r="AGO65" s="3"/>
      <c r="AGP65" s="3"/>
      <c r="AGQ65" s="3"/>
      <c r="AGR65" s="3"/>
      <c r="AGS65" s="3"/>
      <c r="AGT65" s="3"/>
      <c r="AGU65" s="3"/>
      <c r="AGV65" s="3"/>
      <c r="AGW65" s="3"/>
      <c r="AGX65" s="3"/>
      <c r="AGY65" s="3"/>
      <c r="AGZ65" s="3"/>
      <c r="AHA65" s="3"/>
      <c r="AHB65" s="3"/>
      <c r="AHC65" s="3"/>
      <c r="AHD65" s="3"/>
      <c r="AHE65" s="3"/>
      <c r="AHF65" s="3"/>
      <c r="AHG65" s="3"/>
      <c r="AHH65" s="3"/>
      <c r="AHI65" s="3"/>
      <c r="AHJ65" s="3"/>
      <c r="AHK65" s="3"/>
      <c r="AHL65" s="3"/>
      <c r="AHM65" s="3"/>
      <c r="AHN65" s="3"/>
      <c r="AHO65" s="3"/>
      <c r="AHP65" s="3"/>
      <c r="AHQ65" s="3"/>
      <c r="AHR65" s="3"/>
      <c r="AHS65" s="3"/>
      <c r="AHT65" s="3"/>
      <c r="AHU65" s="3"/>
      <c r="AHV65" s="3"/>
      <c r="AHW65" s="3"/>
      <c r="AHX65" s="3"/>
      <c r="AHY65" s="3"/>
      <c r="AHZ65" s="3"/>
      <c r="AIA65" s="3"/>
      <c r="AIB65" s="3"/>
      <c r="AIC65" s="3"/>
      <c r="AID65" s="3"/>
      <c r="AIE65" s="3"/>
      <c r="AIF65" s="3"/>
      <c r="AIG65" s="3"/>
      <c r="AIH65" s="3"/>
      <c r="AII65" s="3"/>
      <c r="AIJ65" s="3"/>
      <c r="AIK65" s="3"/>
      <c r="AIL65" s="3"/>
      <c r="AIM65" s="3"/>
      <c r="AIN65" s="3"/>
      <c r="AIO65" s="3"/>
      <c r="AIP65" s="3"/>
      <c r="AIQ65" s="3"/>
      <c r="AIR65" s="3"/>
      <c r="AIS65" s="3"/>
      <c r="AIT65" s="3"/>
      <c r="AIU65" s="3"/>
      <c r="AIV65" s="3"/>
      <c r="AIW65" s="3"/>
      <c r="AIX65" s="3"/>
      <c r="AIY65" s="3"/>
      <c r="AIZ65" s="3"/>
      <c r="AJA65" s="3"/>
      <c r="AJB65" s="3"/>
      <c r="AJC65" s="3"/>
      <c r="AJD65" s="3"/>
      <c r="AJE65" s="3"/>
      <c r="AJF65" s="3"/>
      <c r="AJG65" s="3"/>
      <c r="AJH65" s="3"/>
      <c r="AJI65" s="3"/>
      <c r="AJJ65" s="3"/>
      <c r="AJK65" s="3"/>
      <c r="AJL65" s="3"/>
      <c r="AJM65" s="3"/>
      <c r="AJN65" s="3"/>
      <c r="AJO65" s="3"/>
      <c r="AJP65" s="3"/>
      <c r="AJQ65" s="3"/>
      <c r="AJR65" s="3"/>
      <c r="AJS65" s="3"/>
      <c r="AJT65" s="3"/>
      <c r="AJU65" s="3"/>
      <c r="AJV65" s="3"/>
      <c r="AJW65" s="3"/>
      <c r="AJX65" s="3"/>
      <c r="AJY65" s="3"/>
      <c r="AJZ65" s="3"/>
      <c r="AKA65" s="3"/>
      <c r="AKB65" s="3"/>
      <c r="AKC65" s="3"/>
      <c r="AKD65" s="3"/>
      <c r="AKE65" s="3"/>
      <c r="AKF65" s="3"/>
      <c r="AKG65" s="3"/>
      <c r="AKH65" s="3"/>
      <c r="AKI65" s="3"/>
      <c r="AKJ65" s="3"/>
      <c r="AKK65" s="3"/>
      <c r="AKL65" s="3"/>
      <c r="AKM65" s="3"/>
      <c r="AKN65" s="3"/>
      <c r="AKO65" s="3"/>
      <c r="AKP65" s="3"/>
      <c r="AKQ65" s="3"/>
      <c r="AKR65" s="3"/>
      <c r="AKS65" s="3"/>
      <c r="AKT65" s="3"/>
      <c r="AKU65" s="3"/>
      <c r="AKV65" s="3"/>
      <c r="AKW65" s="3"/>
      <c r="AKX65" s="3"/>
      <c r="AKY65" s="3"/>
      <c r="AKZ65" s="3"/>
    </row>
    <row r="66" spans="1:988" ht="15.6">
      <c r="A66" s="256">
        <f t="shared" si="98"/>
        <v>10</v>
      </c>
      <c r="B66" s="76" t="s">
        <v>338</v>
      </c>
      <c r="C66" s="161" t="s">
        <v>339</v>
      </c>
      <c r="D66" s="323">
        <v>8.7295567670063995E-2</v>
      </c>
      <c r="E66" s="293">
        <f t="shared" si="100"/>
        <v>5150</v>
      </c>
      <c r="F66" s="79">
        <f t="shared" ref="F66" si="112">+ROUND($E$66*F55/100,0)</f>
        <v>130</v>
      </c>
      <c r="G66" s="79">
        <f t="shared" ref="G66:AV66" si="113">+ROUND($E$66*G55/100,0)</f>
        <v>151</v>
      </c>
      <c r="H66" s="79">
        <f t="shared" si="113"/>
        <v>123</v>
      </c>
      <c r="I66" s="79">
        <f t="shared" si="113"/>
        <v>118</v>
      </c>
      <c r="J66" s="79">
        <f t="shared" si="113"/>
        <v>122</v>
      </c>
      <c r="K66" s="79">
        <f t="shared" si="113"/>
        <v>118</v>
      </c>
      <c r="L66" s="79">
        <f t="shared" si="113"/>
        <v>124</v>
      </c>
      <c r="M66" s="79">
        <f t="shared" si="113"/>
        <v>119</v>
      </c>
      <c r="N66" s="79">
        <f t="shared" si="113"/>
        <v>116</v>
      </c>
      <c r="O66" s="79">
        <f t="shared" si="113"/>
        <v>115</v>
      </c>
      <c r="P66" s="79">
        <f t="shared" si="113"/>
        <v>114</v>
      </c>
      <c r="Q66" s="79">
        <f t="shared" si="113"/>
        <v>118</v>
      </c>
      <c r="R66" s="79">
        <f t="shared" si="113"/>
        <v>114</v>
      </c>
      <c r="S66" s="79">
        <f t="shared" si="113"/>
        <v>106</v>
      </c>
      <c r="T66" s="79">
        <f t="shared" si="113"/>
        <v>102</v>
      </c>
      <c r="U66" s="79">
        <f t="shared" si="113"/>
        <v>104</v>
      </c>
      <c r="V66" s="79">
        <f t="shared" si="113"/>
        <v>93</v>
      </c>
      <c r="W66" s="79">
        <f t="shared" si="113"/>
        <v>104</v>
      </c>
      <c r="X66" s="79">
        <f t="shared" si="113"/>
        <v>92</v>
      </c>
      <c r="Y66" s="79">
        <f>+ROUND($E$66*Y55/100,0)+1</f>
        <v>93</v>
      </c>
      <c r="Z66" s="79">
        <f t="shared" si="113"/>
        <v>452</v>
      </c>
      <c r="AA66" s="79">
        <f t="shared" si="113"/>
        <v>427</v>
      </c>
      <c r="AB66" s="79">
        <f t="shared" si="113"/>
        <v>365</v>
      </c>
      <c r="AC66" s="79">
        <f t="shared" si="113"/>
        <v>298</v>
      </c>
      <c r="AD66" s="79">
        <f t="shared" si="113"/>
        <v>278</v>
      </c>
      <c r="AE66" s="79">
        <f t="shared" si="113"/>
        <v>256</v>
      </c>
      <c r="AF66" s="79">
        <f t="shared" si="113"/>
        <v>193</v>
      </c>
      <c r="AG66" s="79">
        <f t="shared" si="113"/>
        <v>163</v>
      </c>
      <c r="AH66" s="79">
        <f t="shared" si="113"/>
        <v>140</v>
      </c>
      <c r="AI66" s="79">
        <f t="shared" si="113"/>
        <v>106</v>
      </c>
      <c r="AJ66" s="79">
        <f t="shared" si="113"/>
        <v>71</v>
      </c>
      <c r="AK66" s="79">
        <f t="shared" si="113"/>
        <v>54</v>
      </c>
      <c r="AL66" s="79">
        <f t="shared" si="113"/>
        <v>36</v>
      </c>
      <c r="AM66" s="79">
        <f t="shared" si="113"/>
        <v>35</v>
      </c>
      <c r="AN66" s="79">
        <f t="shared" si="113"/>
        <v>6</v>
      </c>
      <c r="AO66" s="79">
        <f t="shared" si="113"/>
        <v>71</v>
      </c>
      <c r="AP66" s="79">
        <f t="shared" si="113"/>
        <v>74</v>
      </c>
      <c r="AQ66" s="79">
        <f t="shared" si="113"/>
        <v>155</v>
      </c>
      <c r="AR66" s="79">
        <f t="shared" si="113"/>
        <v>2590</v>
      </c>
      <c r="AS66" s="79">
        <f t="shared" si="113"/>
        <v>268</v>
      </c>
      <c r="AT66" s="79">
        <f t="shared" si="113"/>
        <v>239</v>
      </c>
      <c r="AU66" s="79">
        <f t="shared" si="113"/>
        <v>1059</v>
      </c>
      <c r="AV66" s="79">
        <f t="shared" si="113"/>
        <v>186</v>
      </c>
      <c r="AW66" s="44">
        <f t="shared" si="52"/>
        <v>0</v>
      </c>
      <c r="AX66" s="427">
        <f t="shared" si="83"/>
        <v>5150</v>
      </c>
      <c r="AY66" s="388">
        <f t="shared" si="84"/>
        <v>1468</v>
      </c>
      <c r="AZ66" s="427">
        <f t="shared" si="85"/>
        <v>623</v>
      </c>
      <c r="BA66" s="388">
        <f t="shared" si="86"/>
        <v>1064</v>
      </c>
      <c r="BB66" s="427">
        <f t="shared" si="87"/>
        <v>1553</v>
      </c>
      <c r="BC66" s="427">
        <f t="shared" si="88"/>
        <v>442</v>
      </c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  <c r="IW66" s="3"/>
      <c r="IX66" s="3"/>
      <c r="IY66" s="3"/>
      <c r="IZ66" s="3"/>
      <c r="JA66" s="3"/>
      <c r="JB66" s="3"/>
      <c r="JC66" s="3"/>
      <c r="JD66" s="3"/>
      <c r="JE66" s="3"/>
      <c r="JF66" s="3"/>
      <c r="JG66" s="3"/>
      <c r="JH66" s="3"/>
      <c r="JI66" s="3"/>
      <c r="JJ66" s="3"/>
      <c r="JK66" s="3"/>
      <c r="JL66" s="3"/>
      <c r="JM66" s="3"/>
      <c r="JN66" s="3"/>
      <c r="JO66" s="3"/>
      <c r="JP66" s="3"/>
      <c r="JQ66" s="3"/>
      <c r="JR66" s="3"/>
      <c r="JS66" s="3"/>
      <c r="JT66" s="3"/>
      <c r="JU66" s="3"/>
      <c r="JV66" s="3"/>
      <c r="JW66" s="3"/>
      <c r="JX66" s="3"/>
      <c r="JY66" s="3"/>
      <c r="JZ66" s="3"/>
      <c r="KA66" s="3"/>
      <c r="KB66" s="3"/>
      <c r="KC66" s="3"/>
      <c r="KD66" s="3"/>
      <c r="KE66" s="3"/>
      <c r="KF66" s="3"/>
      <c r="KG66" s="3"/>
      <c r="KH66" s="3"/>
      <c r="KI66" s="3"/>
      <c r="KJ66" s="3"/>
      <c r="KK66" s="3"/>
      <c r="KL66" s="3"/>
      <c r="KM66" s="3"/>
      <c r="KN66" s="3"/>
      <c r="KO66" s="3"/>
      <c r="KP66" s="3"/>
      <c r="KQ66" s="3"/>
      <c r="KR66" s="3"/>
      <c r="KS66" s="3"/>
      <c r="KT66" s="3"/>
      <c r="KU66" s="3"/>
      <c r="KV66" s="3"/>
      <c r="KW66" s="3"/>
      <c r="KX66" s="3"/>
      <c r="KY66" s="3"/>
      <c r="KZ66" s="3"/>
      <c r="LA66" s="3"/>
      <c r="LB66" s="3"/>
      <c r="LC66" s="3"/>
      <c r="LD66" s="3"/>
      <c r="LE66" s="3"/>
      <c r="LF66" s="3"/>
      <c r="LG66" s="3"/>
      <c r="LH66" s="3"/>
      <c r="LI66" s="3"/>
      <c r="LJ66" s="3"/>
      <c r="LK66" s="3"/>
      <c r="LL66" s="3"/>
      <c r="LM66" s="3"/>
      <c r="LN66" s="3"/>
      <c r="LO66" s="3"/>
      <c r="LP66" s="3"/>
      <c r="LQ66" s="3"/>
      <c r="LR66" s="3"/>
      <c r="LS66" s="3"/>
      <c r="LT66" s="3"/>
      <c r="LU66" s="3"/>
      <c r="LV66" s="3"/>
      <c r="LW66" s="3"/>
      <c r="LX66" s="3"/>
      <c r="LY66" s="3"/>
      <c r="LZ66" s="3"/>
      <c r="MA66" s="3"/>
      <c r="MB66" s="3"/>
      <c r="MC66" s="3"/>
      <c r="MD66" s="3"/>
      <c r="ME66" s="3"/>
      <c r="MF66" s="3"/>
      <c r="MG66" s="3"/>
      <c r="MH66" s="3"/>
      <c r="MI66" s="3"/>
      <c r="MJ66" s="3"/>
      <c r="MK66" s="3"/>
      <c r="ML66" s="3"/>
      <c r="MM66" s="3"/>
      <c r="MN66" s="3"/>
      <c r="MO66" s="3"/>
      <c r="MP66" s="3"/>
      <c r="MQ66" s="3"/>
      <c r="MR66" s="3"/>
      <c r="MS66" s="3"/>
      <c r="MT66" s="3"/>
      <c r="MU66" s="3"/>
      <c r="MV66" s="3"/>
      <c r="MW66" s="3"/>
      <c r="MX66" s="3"/>
      <c r="MY66" s="3"/>
      <c r="MZ66" s="3"/>
      <c r="NA66" s="3"/>
      <c r="NB66" s="3"/>
      <c r="NC66" s="3"/>
      <c r="ND66" s="3"/>
      <c r="NE66" s="3"/>
      <c r="NF66" s="3"/>
      <c r="NG66" s="3"/>
      <c r="NH66" s="3"/>
      <c r="NI66" s="3"/>
      <c r="NJ66" s="3"/>
      <c r="NK66" s="3"/>
      <c r="NL66" s="3"/>
      <c r="NM66" s="3"/>
      <c r="NN66" s="3"/>
      <c r="NO66" s="3"/>
      <c r="NP66" s="3"/>
      <c r="NQ66" s="3"/>
      <c r="NR66" s="3"/>
      <c r="NS66" s="3"/>
      <c r="NT66" s="3"/>
      <c r="NU66" s="3"/>
      <c r="NV66" s="3"/>
      <c r="NW66" s="3"/>
      <c r="NX66" s="3"/>
      <c r="NY66" s="3"/>
      <c r="NZ66" s="3"/>
      <c r="OA66" s="3"/>
      <c r="OB66" s="3"/>
      <c r="OC66" s="3"/>
      <c r="OD66" s="3"/>
      <c r="OE66" s="3"/>
      <c r="OF66" s="3"/>
      <c r="OG66" s="3"/>
      <c r="OH66" s="3"/>
      <c r="OI66" s="3"/>
      <c r="OJ66" s="3"/>
      <c r="OK66" s="3"/>
      <c r="OL66" s="3"/>
      <c r="OM66" s="3"/>
      <c r="ON66" s="3"/>
      <c r="OO66" s="3"/>
      <c r="OP66" s="3"/>
      <c r="OQ66" s="3"/>
      <c r="OR66" s="3"/>
      <c r="OS66" s="3"/>
      <c r="OT66" s="3"/>
      <c r="OU66" s="3"/>
      <c r="OV66" s="3"/>
      <c r="OW66" s="3"/>
      <c r="OX66" s="3"/>
      <c r="OY66" s="3"/>
      <c r="OZ66" s="3"/>
      <c r="PA66" s="3"/>
      <c r="PB66" s="3"/>
      <c r="PC66" s="3"/>
      <c r="PD66" s="3"/>
      <c r="PE66" s="3"/>
      <c r="PF66" s="3"/>
      <c r="PG66" s="3"/>
      <c r="PH66" s="3"/>
      <c r="PI66" s="3"/>
      <c r="PJ66" s="3"/>
      <c r="PK66" s="3"/>
      <c r="PL66" s="3"/>
      <c r="PM66" s="3"/>
      <c r="PN66" s="3"/>
      <c r="PO66" s="3"/>
      <c r="PP66" s="3"/>
      <c r="PQ66" s="3"/>
      <c r="PR66" s="3"/>
      <c r="PS66" s="3"/>
      <c r="PT66" s="3"/>
      <c r="PU66" s="3"/>
      <c r="PV66" s="3"/>
      <c r="PW66" s="3"/>
      <c r="PX66" s="3"/>
      <c r="PY66" s="3"/>
      <c r="PZ66" s="3"/>
      <c r="QA66" s="3"/>
      <c r="QB66" s="3"/>
      <c r="QC66" s="3"/>
      <c r="QD66" s="3"/>
      <c r="QE66" s="3"/>
      <c r="QF66" s="3"/>
      <c r="QG66" s="3"/>
      <c r="QH66" s="3"/>
      <c r="QI66" s="3"/>
      <c r="QJ66" s="3"/>
      <c r="QK66" s="3"/>
      <c r="QL66" s="3"/>
      <c r="QM66" s="3"/>
      <c r="QN66" s="3"/>
      <c r="QO66" s="3"/>
      <c r="QP66" s="3"/>
      <c r="QQ66" s="3"/>
      <c r="QR66" s="3"/>
      <c r="QS66" s="3"/>
      <c r="QT66" s="3"/>
      <c r="QU66" s="3"/>
      <c r="QV66" s="3"/>
      <c r="QW66" s="3"/>
      <c r="QX66" s="3"/>
      <c r="QY66" s="3"/>
      <c r="QZ66" s="3"/>
      <c r="RA66" s="3"/>
      <c r="RB66" s="3"/>
      <c r="RC66" s="3"/>
      <c r="RD66" s="3"/>
      <c r="RE66" s="3"/>
      <c r="RF66" s="3"/>
      <c r="RG66" s="3"/>
      <c r="RH66" s="3"/>
      <c r="RI66" s="3"/>
      <c r="RJ66" s="3"/>
      <c r="RK66" s="3"/>
      <c r="RL66" s="3"/>
      <c r="RM66" s="3"/>
      <c r="RN66" s="3"/>
      <c r="RO66" s="3"/>
      <c r="RP66" s="3"/>
      <c r="RQ66" s="3"/>
      <c r="RR66" s="3"/>
      <c r="RS66" s="3"/>
      <c r="RT66" s="3"/>
      <c r="RU66" s="3"/>
      <c r="RV66" s="3"/>
      <c r="RW66" s="3"/>
      <c r="RX66" s="3"/>
      <c r="RY66" s="3"/>
      <c r="RZ66" s="3"/>
      <c r="SA66" s="3"/>
      <c r="SB66" s="3"/>
      <c r="SC66" s="3"/>
      <c r="SD66" s="3"/>
      <c r="SE66" s="3"/>
      <c r="SF66" s="3"/>
      <c r="SG66" s="3"/>
      <c r="SH66" s="3"/>
      <c r="SI66" s="3"/>
      <c r="SJ66" s="3"/>
      <c r="SK66" s="3"/>
      <c r="SL66" s="3"/>
      <c r="SM66" s="3"/>
      <c r="SN66" s="3"/>
      <c r="SO66" s="3"/>
      <c r="SP66" s="3"/>
      <c r="SQ66" s="3"/>
      <c r="SR66" s="3"/>
      <c r="SS66" s="3"/>
      <c r="ST66" s="3"/>
      <c r="SU66" s="3"/>
      <c r="SV66" s="3"/>
      <c r="SW66" s="3"/>
      <c r="SX66" s="3"/>
      <c r="SY66" s="3"/>
      <c r="SZ66" s="3"/>
      <c r="TA66" s="3"/>
      <c r="TB66" s="3"/>
      <c r="TC66" s="3"/>
      <c r="TD66" s="3"/>
      <c r="TE66" s="3"/>
      <c r="TF66" s="3"/>
      <c r="TG66" s="3"/>
      <c r="TH66" s="3"/>
      <c r="TI66" s="3"/>
      <c r="TJ66" s="3"/>
      <c r="TK66" s="3"/>
      <c r="TL66" s="3"/>
      <c r="TM66" s="3"/>
      <c r="TN66" s="3"/>
      <c r="TO66" s="3"/>
      <c r="TP66" s="3"/>
      <c r="TQ66" s="3"/>
      <c r="TR66" s="3"/>
      <c r="TS66" s="3"/>
      <c r="TT66" s="3"/>
      <c r="TU66" s="3"/>
      <c r="TV66" s="3"/>
      <c r="TW66" s="3"/>
      <c r="TX66" s="3"/>
      <c r="TY66" s="3"/>
      <c r="TZ66" s="3"/>
      <c r="UA66" s="3"/>
      <c r="UB66" s="3"/>
      <c r="UC66" s="3"/>
      <c r="UD66" s="3"/>
      <c r="UE66" s="3"/>
      <c r="UF66" s="3"/>
      <c r="UG66" s="3"/>
      <c r="UH66" s="3"/>
      <c r="UI66" s="3"/>
      <c r="UJ66" s="3"/>
      <c r="UK66" s="3"/>
      <c r="UL66" s="3"/>
      <c r="UM66" s="3"/>
      <c r="UN66" s="3"/>
      <c r="UO66" s="3"/>
      <c r="UP66" s="3"/>
      <c r="UQ66" s="3"/>
      <c r="UR66" s="3"/>
      <c r="US66" s="3"/>
      <c r="UT66" s="3"/>
      <c r="UU66" s="3"/>
      <c r="UV66" s="3"/>
      <c r="UW66" s="3"/>
      <c r="UX66" s="3"/>
      <c r="UY66" s="3"/>
      <c r="UZ66" s="3"/>
      <c r="VA66" s="3"/>
      <c r="VB66" s="3"/>
      <c r="VC66" s="3"/>
      <c r="VD66" s="3"/>
      <c r="VE66" s="3"/>
      <c r="VF66" s="3"/>
      <c r="VG66" s="3"/>
      <c r="VH66" s="3"/>
      <c r="VI66" s="3"/>
      <c r="VJ66" s="3"/>
      <c r="VK66" s="3"/>
      <c r="VL66" s="3"/>
      <c r="VM66" s="3"/>
      <c r="VN66" s="3"/>
      <c r="VO66" s="3"/>
      <c r="VP66" s="3"/>
      <c r="VQ66" s="3"/>
      <c r="VR66" s="3"/>
      <c r="VS66" s="3"/>
      <c r="VT66" s="3"/>
      <c r="VU66" s="3"/>
      <c r="VV66" s="3"/>
      <c r="VW66" s="3"/>
      <c r="VX66" s="3"/>
      <c r="VY66" s="3"/>
      <c r="VZ66" s="3"/>
      <c r="WA66" s="3"/>
      <c r="WB66" s="3"/>
      <c r="WC66" s="3"/>
      <c r="WD66" s="3"/>
      <c r="WE66" s="3"/>
      <c r="WF66" s="3"/>
      <c r="WG66" s="3"/>
      <c r="WH66" s="3"/>
      <c r="WI66" s="3"/>
      <c r="WJ66" s="3"/>
      <c r="WK66" s="3"/>
      <c r="WL66" s="3"/>
      <c r="WM66" s="3"/>
      <c r="WN66" s="3"/>
      <c r="WO66" s="3"/>
      <c r="WP66" s="3"/>
      <c r="WQ66" s="3"/>
      <c r="WR66" s="3"/>
      <c r="WS66" s="3"/>
      <c r="WT66" s="3"/>
      <c r="WU66" s="3"/>
      <c r="WV66" s="3"/>
      <c r="WW66" s="3"/>
      <c r="WX66" s="3"/>
      <c r="WY66" s="3"/>
      <c r="WZ66" s="3"/>
      <c r="XA66" s="3"/>
      <c r="XB66" s="3"/>
      <c r="XC66" s="3"/>
      <c r="XD66" s="3"/>
      <c r="XE66" s="3"/>
      <c r="XF66" s="3"/>
      <c r="XG66" s="3"/>
      <c r="XH66" s="3"/>
      <c r="XI66" s="3"/>
      <c r="XJ66" s="3"/>
      <c r="XK66" s="3"/>
      <c r="XL66" s="3"/>
      <c r="XM66" s="3"/>
      <c r="XN66" s="3"/>
      <c r="XO66" s="3"/>
      <c r="XP66" s="3"/>
      <c r="XQ66" s="3"/>
      <c r="XR66" s="3"/>
      <c r="XS66" s="3"/>
      <c r="XT66" s="3"/>
      <c r="XU66" s="3"/>
      <c r="XV66" s="3"/>
      <c r="XW66" s="3"/>
      <c r="XX66" s="3"/>
      <c r="XY66" s="3"/>
      <c r="XZ66" s="3"/>
      <c r="YA66" s="3"/>
      <c r="YB66" s="3"/>
      <c r="YC66" s="3"/>
      <c r="YD66" s="3"/>
      <c r="YE66" s="3"/>
      <c r="YF66" s="3"/>
      <c r="YG66" s="3"/>
      <c r="YH66" s="3"/>
      <c r="YI66" s="3"/>
      <c r="YJ66" s="3"/>
      <c r="YK66" s="3"/>
      <c r="YL66" s="3"/>
      <c r="YM66" s="3"/>
      <c r="YN66" s="3"/>
      <c r="YO66" s="3"/>
      <c r="YP66" s="3"/>
      <c r="YQ66" s="3"/>
      <c r="YR66" s="3"/>
      <c r="YS66" s="3"/>
      <c r="YT66" s="3"/>
      <c r="YU66" s="3"/>
      <c r="YV66" s="3"/>
      <c r="YW66" s="3"/>
      <c r="YX66" s="3"/>
      <c r="YY66" s="3"/>
      <c r="YZ66" s="3"/>
      <c r="ZA66" s="3"/>
      <c r="ZB66" s="3"/>
      <c r="ZC66" s="3"/>
      <c r="ZD66" s="3"/>
      <c r="ZE66" s="3"/>
      <c r="ZF66" s="3"/>
      <c r="ZG66" s="3"/>
      <c r="ZH66" s="3"/>
      <c r="ZI66" s="3"/>
      <c r="ZJ66" s="3"/>
      <c r="ZK66" s="3"/>
      <c r="ZL66" s="3"/>
      <c r="ZM66" s="3"/>
      <c r="ZN66" s="3"/>
      <c r="ZO66" s="3"/>
      <c r="ZP66" s="3"/>
      <c r="ZQ66" s="3"/>
      <c r="ZR66" s="3"/>
      <c r="ZS66" s="3"/>
      <c r="ZT66" s="3"/>
      <c r="ZU66" s="3"/>
      <c r="ZV66" s="3"/>
      <c r="ZW66" s="3"/>
      <c r="ZX66" s="3"/>
      <c r="ZY66" s="3"/>
      <c r="ZZ66" s="3"/>
      <c r="AAA66" s="3"/>
      <c r="AAB66" s="3"/>
      <c r="AAC66" s="3"/>
      <c r="AAD66" s="3"/>
      <c r="AAE66" s="3"/>
      <c r="AAF66" s="3"/>
      <c r="AAG66" s="3"/>
      <c r="AAH66" s="3"/>
      <c r="AAI66" s="3"/>
      <c r="AAJ66" s="3"/>
      <c r="AAK66" s="3"/>
      <c r="AAL66" s="3"/>
      <c r="AAM66" s="3"/>
      <c r="AAN66" s="3"/>
      <c r="AAO66" s="3"/>
      <c r="AAP66" s="3"/>
      <c r="AAQ66" s="3"/>
      <c r="AAR66" s="3"/>
      <c r="AAS66" s="3"/>
      <c r="AAT66" s="3"/>
      <c r="AAU66" s="3"/>
      <c r="AAV66" s="3"/>
      <c r="AAW66" s="3"/>
      <c r="AAX66" s="3"/>
      <c r="AAY66" s="3"/>
      <c r="AAZ66" s="3"/>
      <c r="ABA66" s="3"/>
      <c r="ABB66" s="3"/>
      <c r="ABC66" s="3"/>
      <c r="ABD66" s="3"/>
      <c r="ABE66" s="3"/>
      <c r="ABF66" s="3"/>
      <c r="ABG66" s="3"/>
      <c r="ABH66" s="3"/>
      <c r="ABI66" s="3"/>
      <c r="ABJ66" s="3"/>
      <c r="ABK66" s="3"/>
      <c r="ABL66" s="3"/>
      <c r="ABM66" s="3"/>
      <c r="ABN66" s="3"/>
      <c r="ABO66" s="3"/>
      <c r="ABP66" s="3"/>
      <c r="ABQ66" s="3"/>
      <c r="ABR66" s="3"/>
      <c r="ABS66" s="3"/>
      <c r="ABT66" s="3"/>
      <c r="ABU66" s="3"/>
      <c r="ABV66" s="3"/>
      <c r="ABW66" s="3"/>
      <c r="ABX66" s="3"/>
      <c r="ABY66" s="3"/>
      <c r="ABZ66" s="3"/>
      <c r="ACA66" s="3"/>
      <c r="ACB66" s="3"/>
      <c r="ACC66" s="3"/>
      <c r="ACD66" s="3"/>
      <c r="ACE66" s="3"/>
      <c r="ACF66" s="3"/>
      <c r="ACG66" s="3"/>
      <c r="ACH66" s="3"/>
      <c r="ACI66" s="3"/>
      <c r="ACJ66" s="3"/>
      <c r="ACK66" s="3"/>
      <c r="ACL66" s="3"/>
      <c r="ACM66" s="3"/>
      <c r="ACN66" s="3"/>
      <c r="ACO66" s="3"/>
      <c r="ACP66" s="3"/>
      <c r="ACQ66" s="3"/>
      <c r="ACR66" s="3"/>
      <c r="ACS66" s="3"/>
      <c r="ACT66" s="3"/>
      <c r="ACU66" s="3"/>
      <c r="ACV66" s="3"/>
      <c r="ACW66" s="3"/>
      <c r="ACX66" s="3"/>
      <c r="ACY66" s="3"/>
      <c r="ACZ66" s="3"/>
      <c r="ADA66" s="3"/>
      <c r="ADB66" s="3"/>
      <c r="ADC66" s="3"/>
      <c r="ADD66" s="3"/>
      <c r="ADE66" s="3"/>
      <c r="ADF66" s="3"/>
      <c r="ADG66" s="3"/>
      <c r="ADH66" s="3"/>
      <c r="ADI66" s="3"/>
      <c r="ADJ66" s="3"/>
      <c r="ADK66" s="3"/>
      <c r="ADL66" s="3"/>
      <c r="ADM66" s="3"/>
      <c r="ADN66" s="3"/>
      <c r="ADO66" s="3"/>
      <c r="ADP66" s="3"/>
      <c r="ADQ66" s="3"/>
      <c r="ADR66" s="3"/>
      <c r="ADS66" s="3"/>
      <c r="ADT66" s="3"/>
      <c r="ADU66" s="3"/>
      <c r="ADV66" s="3"/>
      <c r="ADW66" s="3"/>
      <c r="ADX66" s="3"/>
      <c r="ADY66" s="3"/>
      <c r="ADZ66" s="3"/>
      <c r="AEA66" s="3"/>
      <c r="AEB66" s="3"/>
      <c r="AEC66" s="3"/>
      <c r="AED66" s="3"/>
      <c r="AEE66" s="3"/>
      <c r="AEF66" s="3"/>
      <c r="AEG66" s="3"/>
      <c r="AEH66" s="3"/>
      <c r="AEI66" s="3"/>
      <c r="AEJ66" s="3"/>
      <c r="AEK66" s="3"/>
      <c r="AEL66" s="3"/>
      <c r="AEM66" s="3"/>
      <c r="AEN66" s="3"/>
      <c r="AEO66" s="3"/>
      <c r="AEP66" s="3"/>
      <c r="AEQ66" s="3"/>
      <c r="AER66" s="3"/>
      <c r="AES66" s="3"/>
      <c r="AET66" s="3"/>
      <c r="AEU66" s="3"/>
      <c r="AEV66" s="3"/>
      <c r="AEW66" s="3"/>
      <c r="AEX66" s="3"/>
      <c r="AEY66" s="3"/>
      <c r="AEZ66" s="3"/>
      <c r="AFA66" s="3"/>
      <c r="AFB66" s="3"/>
      <c r="AFC66" s="3"/>
      <c r="AFD66" s="3"/>
      <c r="AFE66" s="3"/>
      <c r="AFF66" s="3"/>
      <c r="AFG66" s="3"/>
      <c r="AFH66" s="3"/>
      <c r="AFI66" s="3"/>
      <c r="AFJ66" s="3"/>
      <c r="AFK66" s="3"/>
      <c r="AFL66" s="3"/>
      <c r="AFM66" s="3"/>
      <c r="AFN66" s="3"/>
      <c r="AFO66" s="3"/>
      <c r="AFP66" s="3"/>
      <c r="AFQ66" s="3"/>
      <c r="AFR66" s="3"/>
      <c r="AFS66" s="3"/>
      <c r="AFT66" s="3"/>
      <c r="AFU66" s="3"/>
      <c r="AFV66" s="3"/>
      <c r="AFW66" s="3"/>
      <c r="AFX66" s="3"/>
      <c r="AFY66" s="3"/>
      <c r="AFZ66" s="3"/>
      <c r="AGA66" s="3"/>
      <c r="AGB66" s="3"/>
      <c r="AGC66" s="3"/>
      <c r="AGD66" s="3"/>
      <c r="AGE66" s="3"/>
      <c r="AGF66" s="3"/>
      <c r="AGG66" s="3"/>
      <c r="AGH66" s="3"/>
      <c r="AGI66" s="3"/>
      <c r="AGJ66" s="3"/>
      <c r="AGK66" s="3"/>
      <c r="AGL66" s="3"/>
      <c r="AGM66" s="3"/>
      <c r="AGN66" s="3"/>
      <c r="AGO66" s="3"/>
      <c r="AGP66" s="3"/>
      <c r="AGQ66" s="3"/>
      <c r="AGR66" s="3"/>
      <c r="AGS66" s="3"/>
      <c r="AGT66" s="3"/>
      <c r="AGU66" s="3"/>
      <c r="AGV66" s="3"/>
      <c r="AGW66" s="3"/>
      <c r="AGX66" s="3"/>
      <c r="AGY66" s="3"/>
      <c r="AGZ66" s="3"/>
      <c r="AHA66" s="3"/>
      <c r="AHB66" s="3"/>
      <c r="AHC66" s="3"/>
      <c r="AHD66" s="3"/>
      <c r="AHE66" s="3"/>
      <c r="AHF66" s="3"/>
      <c r="AHG66" s="3"/>
      <c r="AHH66" s="3"/>
      <c r="AHI66" s="3"/>
      <c r="AHJ66" s="3"/>
      <c r="AHK66" s="3"/>
      <c r="AHL66" s="3"/>
      <c r="AHM66" s="3"/>
      <c r="AHN66" s="3"/>
      <c r="AHO66" s="3"/>
      <c r="AHP66" s="3"/>
      <c r="AHQ66" s="3"/>
      <c r="AHR66" s="3"/>
      <c r="AHS66" s="3"/>
      <c r="AHT66" s="3"/>
      <c r="AHU66" s="3"/>
      <c r="AHV66" s="3"/>
      <c r="AHW66" s="3"/>
      <c r="AHX66" s="3"/>
      <c r="AHY66" s="3"/>
      <c r="AHZ66" s="3"/>
      <c r="AIA66" s="3"/>
      <c r="AIB66" s="3"/>
      <c r="AIC66" s="3"/>
      <c r="AID66" s="3"/>
      <c r="AIE66" s="3"/>
      <c r="AIF66" s="3"/>
      <c r="AIG66" s="3"/>
      <c r="AIH66" s="3"/>
      <c r="AII66" s="3"/>
      <c r="AIJ66" s="3"/>
      <c r="AIK66" s="3"/>
      <c r="AIL66" s="3"/>
      <c r="AIM66" s="3"/>
      <c r="AIN66" s="3"/>
      <c r="AIO66" s="3"/>
      <c r="AIP66" s="3"/>
      <c r="AIQ66" s="3"/>
      <c r="AIR66" s="3"/>
      <c r="AIS66" s="3"/>
      <c r="AIT66" s="3"/>
      <c r="AIU66" s="3"/>
      <c r="AIV66" s="3"/>
      <c r="AIW66" s="3"/>
      <c r="AIX66" s="3"/>
      <c r="AIY66" s="3"/>
      <c r="AIZ66" s="3"/>
      <c r="AJA66" s="3"/>
      <c r="AJB66" s="3"/>
      <c r="AJC66" s="3"/>
      <c r="AJD66" s="3"/>
      <c r="AJE66" s="3"/>
      <c r="AJF66" s="3"/>
      <c r="AJG66" s="3"/>
      <c r="AJH66" s="3"/>
      <c r="AJI66" s="3"/>
      <c r="AJJ66" s="3"/>
      <c r="AJK66" s="3"/>
      <c r="AJL66" s="3"/>
      <c r="AJM66" s="3"/>
      <c r="AJN66" s="3"/>
      <c r="AJO66" s="3"/>
      <c r="AJP66" s="3"/>
      <c r="AJQ66" s="3"/>
      <c r="AJR66" s="3"/>
      <c r="AJS66" s="3"/>
      <c r="AJT66" s="3"/>
      <c r="AJU66" s="3"/>
      <c r="AJV66" s="3"/>
      <c r="AJW66" s="3"/>
      <c r="AJX66" s="3"/>
      <c r="AJY66" s="3"/>
      <c r="AJZ66" s="3"/>
      <c r="AKA66" s="3"/>
      <c r="AKB66" s="3"/>
      <c r="AKC66" s="3"/>
      <c r="AKD66" s="3"/>
      <c r="AKE66" s="3"/>
      <c r="AKF66" s="3"/>
      <c r="AKG66" s="3"/>
      <c r="AKH66" s="3"/>
      <c r="AKI66" s="3"/>
      <c r="AKJ66" s="3"/>
      <c r="AKK66" s="3"/>
      <c r="AKL66" s="3"/>
      <c r="AKM66" s="3"/>
      <c r="AKN66" s="3"/>
      <c r="AKO66" s="3"/>
      <c r="AKP66" s="3"/>
      <c r="AKQ66" s="3"/>
      <c r="AKR66" s="3"/>
      <c r="AKS66" s="3"/>
      <c r="AKT66" s="3"/>
      <c r="AKU66" s="3"/>
      <c r="AKV66" s="3"/>
      <c r="AKW66" s="3"/>
      <c r="AKX66" s="3"/>
      <c r="AKY66" s="3"/>
      <c r="AKZ66" s="3"/>
    </row>
    <row r="67" spans="1:988" ht="15.6">
      <c r="A67" s="256">
        <f t="shared" si="98"/>
        <v>11</v>
      </c>
      <c r="B67" s="76" t="s">
        <v>340</v>
      </c>
      <c r="C67" s="161" t="s">
        <v>341</v>
      </c>
      <c r="D67" s="323">
        <v>2.2499999999999999E-2</v>
      </c>
      <c r="E67" s="293">
        <f t="shared" si="100"/>
        <v>1327</v>
      </c>
      <c r="F67" s="79">
        <f t="shared" ref="F67" si="114">+ROUND($E$67*F55/100,0)</f>
        <v>34</v>
      </c>
      <c r="G67" s="79">
        <f t="shared" ref="G67:AV67" si="115">+ROUND($E$67*G55/100,0)</f>
        <v>39</v>
      </c>
      <c r="H67" s="79">
        <f t="shared" si="115"/>
        <v>32</v>
      </c>
      <c r="I67" s="79">
        <f t="shared" si="115"/>
        <v>30</v>
      </c>
      <c r="J67" s="79">
        <f t="shared" si="115"/>
        <v>32</v>
      </c>
      <c r="K67" s="79">
        <f t="shared" si="115"/>
        <v>30</v>
      </c>
      <c r="L67" s="79">
        <f t="shared" si="115"/>
        <v>32</v>
      </c>
      <c r="M67" s="79">
        <f>+ROUND($E$67*M55/100,0)-1</f>
        <v>30</v>
      </c>
      <c r="N67" s="79">
        <f t="shared" si="115"/>
        <v>30</v>
      </c>
      <c r="O67" s="79">
        <f t="shared" si="115"/>
        <v>30</v>
      </c>
      <c r="P67" s="79">
        <f t="shared" si="115"/>
        <v>29</v>
      </c>
      <c r="Q67" s="79">
        <f t="shared" si="115"/>
        <v>30</v>
      </c>
      <c r="R67" s="79">
        <f t="shared" si="115"/>
        <v>29</v>
      </c>
      <c r="S67" s="79">
        <f t="shared" si="115"/>
        <v>27</v>
      </c>
      <c r="T67" s="79">
        <f t="shared" si="115"/>
        <v>26</v>
      </c>
      <c r="U67" s="79">
        <f t="shared" si="115"/>
        <v>27</v>
      </c>
      <c r="V67" s="79">
        <f t="shared" si="115"/>
        <v>24</v>
      </c>
      <c r="W67" s="79">
        <f t="shared" si="115"/>
        <v>27</v>
      </c>
      <c r="X67" s="79">
        <f t="shared" si="115"/>
        <v>24</v>
      </c>
      <c r="Y67" s="79">
        <f t="shared" si="115"/>
        <v>24</v>
      </c>
      <c r="Z67" s="79">
        <f t="shared" si="115"/>
        <v>117</v>
      </c>
      <c r="AA67" s="79">
        <f t="shared" si="115"/>
        <v>110</v>
      </c>
      <c r="AB67" s="79">
        <f t="shared" si="115"/>
        <v>94</v>
      </c>
      <c r="AC67" s="79">
        <f t="shared" si="115"/>
        <v>77</v>
      </c>
      <c r="AD67" s="79">
        <f t="shared" si="115"/>
        <v>72</v>
      </c>
      <c r="AE67" s="79">
        <f t="shared" si="115"/>
        <v>66</v>
      </c>
      <c r="AF67" s="79">
        <f t="shared" si="115"/>
        <v>50</v>
      </c>
      <c r="AG67" s="79">
        <f t="shared" si="115"/>
        <v>42</v>
      </c>
      <c r="AH67" s="79">
        <f t="shared" si="115"/>
        <v>36</v>
      </c>
      <c r="AI67" s="79">
        <f t="shared" si="115"/>
        <v>27</v>
      </c>
      <c r="AJ67" s="79">
        <f t="shared" si="115"/>
        <v>18</v>
      </c>
      <c r="AK67" s="79">
        <f t="shared" si="115"/>
        <v>14</v>
      </c>
      <c r="AL67" s="79">
        <f t="shared" si="115"/>
        <v>9</v>
      </c>
      <c r="AM67" s="79">
        <f t="shared" si="115"/>
        <v>9</v>
      </c>
      <c r="AN67" s="79">
        <f t="shared" si="115"/>
        <v>2</v>
      </c>
      <c r="AO67" s="79">
        <f t="shared" si="115"/>
        <v>18</v>
      </c>
      <c r="AP67" s="79">
        <f t="shared" si="115"/>
        <v>19</v>
      </c>
      <c r="AQ67" s="79">
        <f t="shared" si="115"/>
        <v>40</v>
      </c>
      <c r="AR67" s="79">
        <f t="shared" si="115"/>
        <v>667</v>
      </c>
      <c r="AS67" s="79">
        <f t="shared" si="115"/>
        <v>69</v>
      </c>
      <c r="AT67" s="79">
        <f t="shared" si="115"/>
        <v>62</v>
      </c>
      <c r="AU67" s="79">
        <f t="shared" si="115"/>
        <v>273</v>
      </c>
      <c r="AV67" s="79">
        <f t="shared" si="115"/>
        <v>48</v>
      </c>
      <c r="AW67" s="44">
        <f t="shared" si="52"/>
        <v>0</v>
      </c>
      <c r="AX67" s="427">
        <f t="shared" si="83"/>
        <v>1327</v>
      </c>
      <c r="AY67" s="388">
        <f t="shared" si="84"/>
        <v>378</v>
      </c>
      <c r="AZ67" s="427">
        <f t="shared" si="85"/>
        <v>160</v>
      </c>
      <c r="BA67" s="388">
        <f t="shared" si="86"/>
        <v>275</v>
      </c>
      <c r="BB67" s="427">
        <f t="shared" si="87"/>
        <v>401</v>
      </c>
      <c r="BC67" s="427">
        <f t="shared" si="88"/>
        <v>113</v>
      </c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  <c r="IW67" s="3"/>
      <c r="IX67" s="3"/>
      <c r="IY67" s="3"/>
      <c r="IZ67" s="3"/>
      <c r="JA67" s="3"/>
      <c r="JB67" s="3"/>
      <c r="JC67" s="3"/>
      <c r="JD67" s="3"/>
      <c r="JE67" s="3"/>
      <c r="JF67" s="3"/>
      <c r="JG67" s="3"/>
      <c r="JH67" s="3"/>
      <c r="JI67" s="3"/>
      <c r="JJ67" s="3"/>
      <c r="JK67" s="3"/>
      <c r="JL67" s="3"/>
      <c r="JM67" s="3"/>
      <c r="JN67" s="3"/>
      <c r="JO67" s="3"/>
      <c r="JP67" s="3"/>
      <c r="JQ67" s="3"/>
      <c r="JR67" s="3"/>
      <c r="JS67" s="3"/>
      <c r="JT67" s="3"/>
      <c r="JU67" s="3"/>
      <c r="JV67" s="3"/>
      <c r="JW67" s="3"/>
      <c r="JX67" s="3"/>
      <c r="JY67" s="3"/>
      <c r="JZ67" s="3"/>
      <c r="KA67" s="3"/>
      <c r="KB67" s="3"/>
      <c r="KC67" s="3"/>
      <c r="KD67" s="3"/>
      <c r="KE67" s="3"/>
      <c r="KF67" s="3"/>
      <c r="KG67" s="3"/>
      <c r="KH67" s="3"/>
      <c r="KI67" s="3"/>
      <c r="KJ67" s="3"/>
      <c r="KK67" s="3"/>
      <c r="KL67" s="3"/>
      <c r="KM67" s="3"/>
      <c r="KN67" s="3"/>
      <c r="KO67" s="3"/>
      <c r="KP67" s="3"/>
      <c r="KQ67" s="3"/>
      <c r="KR67" s="3"/>
      <c r="KS67" s="3"/>
      <c r="KT67" s="3"/>
      <c r="KU67" s="3"/>
      <c r="KV67" s="3"/>
      <c r="KW67" s="3"/>
      <c r="KX67" s="3"/>
      <c r="KY67" s="3"/>
      <c r="KZ67" s="3"/>
      <c r="LA67" s="3"/>
      <c r="LB67" s="3"/>
      <c r="LC67" s="3"/>
      <c r="LD67" s="3"/>
      <c r="LE67" s="3"/>
      <c r="LF67" s="3"/>
      <c r="LG67" s="3"/>
      <c r="LH67" s="3"/>
      <c r="LI67" s="3"/>
      <c r="LJ67" s="3"/>
      <c r="LK67" s="3"/>
      <c r="LL67" s="3"/>
      <c r="LM67" s="3"/>
      <c r="LN67" s="3"/>
      <c r="LO67" s="3"/>
      <c r="LP67" s="3"/>
      <c r="LQ67" s="3"/>
      <c r="LR67" s="3"/>
      <c r="LS67" s="3"/>
      <c r="LT67" s="3"/>
      <c r="LU67" s="3"/>
      <c r="LV67" s="3"/>
      <c r="LW67" s="3"/>
      <c r="LX67" s="3"/>
      <c r="LY67" s="3"/>
      <c r="LZ67" s="3"/>
      <c r="MA67" s="3"/>
      <c r="MB67" s="3"/>
      <c r="MC67" s="3"/>
      <c r="MD67" s="3"/>
      <c r="ME67" s="3"/>
      <c r="MF67" s="3"/>
      <c r="MG67" s="3"/>
      <c r="MH67" s="3"/>
      <c r="MI67" s="3"/>
      <c r="MJ67" s="3"/>
      <c r="MK67" s="3"/>
      <c r="ML67" s="3"/>
      <c r="MM67" s="3"/>
      <c r="MN67" s="3"/>
      <c r="MO67" s="3"/>
      <c r="MP67" s="3"/>
      <c r="MQ67" s="3"/>
      <c r="MR67" s="3"/>
      <c r="MS67" s="3"/>
      <c r="MT67" s="3"/>
      <c r="MU67" s="3"/>
      <c r="MV67" s="3"/>
      <c r="MW67" s="3"/>
      <c r="MX67" s="3"/>
      <c r="MY67" s="3"/>
      <c r="MZ67" s="3"/>
      <c r="NA67" s="3"/>
      <c r="NB67" s="3"/>
      <c r="NC67" s="3"/>
      <c r="ND67" s="3"/>
      <c r="NE67" s="3"/>
      <c r="NF67" s="3"/>
      <c r="NG67" s="3"/>
      <c r="NH67" s="3"/>
      <c r="NI67" s="3"/>
      <c r="NJ67" s="3"/>
      <c r="NK67" s="3"/>
      <c r="NL67" s="3"/>
      <c r="NM67" s="3"/>
      <c r="NN67" s="3"/>
      <c r="NO67" s="3"/>
      <c r="NP67" s="3"/>
      <c r="NQ67" s="3"/>
      <c r="NR67" s="3"/>
      <c r="NS67" s="3"/>
      <c r="NT67" s="3"/>
      <c r="NU67" s="3"/>
      <c r="NV67" s="3"/>
      <c r="NW67" s="3"/>
      <c r="NX67" s="3"/>
      <c r="NY67" s="3"/>
      <c r="NZ67" s="3"/>
      <c r="OA67" s="3"/>
      <c r="OB67" s="3"/>
      <c r="OC67" s="3"/>
      <c r="OD67" s="3"/>
      <c r="OE67" s="3"/>
      <c r="OF67" s="3"/>
      <c r="OG67" s="3"/>
      <c r="OH67" s="3"/>
      <c r="OI67" s="3"/>
      <c r="OJ67" s="3"/>
      <c r="OK67" s="3"/>
      <c r="OL67" s="3"/>
      <c r="OM67" s="3"/>
      <c r="ON67" s="3"/>
      <c r="OO67" s="3"/>
      <c r="OP67" s="3"/>
      <c r="OQ67" s="3"/>
      <c r="OR67" s="3"/>
      <c r="OS67" s="3"/>
      <c r="OT67" s="3"/>
      <c r="OU67" s="3"/>
      <c r="OV67" s="3"/>
      <c r="OW67" s="3"/>
      <c r="OX67" s="3"/>
      <c r="OY67" s="3"/>
      <c r="OZ67" s="3"/>
      <c r="PA67" s="3"/>
      <c r="PB67" s="3"/>
      <c r="PC67" s="3"/>
      <c r="PD67" s="3"/>
      <c r="PE67" s="3"/>
      <c r="PF67" s="3"/>
      <c r="PG67" s="3"/>
      <c r="PH67" s="3"/>
      <c r="PI67" s="3"/>
      <c r="PJ67" s="3"/>
      <c r="PK67" s="3"/>
      <c r="PL67" s="3"/>
      <c r="PM67" s="3"/>
      <c r="PN67" s="3"/>
      <c r="PO67" s="3"/>
      <c r="PP67" s="3"/>
      <c r="PQ67" s="3"/>
      <c r="PR67" s="3"/>
      <c r="PS67" s="3"/>
      <c r="PT67" s="3"/>
      <c r="PU67" s="3"/>
      <c r="PV67" s="3"/>
      <c r="PW67" s="3"/>
      <c r="PX67" s="3"/>
      <c r="PY67" s="3"/>
      <c r="PZ67" s="3"/>
      <c r="QA67" s="3"/>
      <c r="QB67" s="3"/>
      <c r="QC67" s="3"/>
      <c r="QD67" s="3"/>
      <c r="QE67" s="3"/>
      <c r="QF67" s="3"/>
      <c r="QG67" s="3"/>
      <c r="QH67" s="3"/>
      <c r="QI67" s="3"/>
      <c r="QJ67" s="3"/>
      <c r="QK67" s="3"/>
      <c r="QL67" s="3"/>
      <c r="QM67" s="3"/>
      <c r="QN67" s="3"/>
      <c r="QO67" s="3"/>
      <c r="QP67" s="3"/>
      <c r="QQ67" s="3"/>
      <c r="QR67" s="3"/>
      <c r="QS67" s="3"/>
      <c r="QT67" s="3"/>
      <c r="QU67" s="3"/>
      <c r="QV67" s="3"/>
      <c r="QW67" s="3"/>
      <c r="QX67" s="3"/>
      <c r="QY67" s="3"/>
      <c r="QZ67" s="3"/>
      <c r="RA67" s="3"/>
      <c r="RB67" s="3"/>
      <c r="RC67" s="3"/>
      <c r="RD67" s="3"/>
      <c r="RE67" s="3"/>
      <c r="RF67" s="3"/>
      <c r="RG67" s="3"/>
      <c r="RH67" s="3"/>
      <c r="RI67" s="3"/>
      <c r="RJ67" s="3"/>
      <c r="RK67" s="3"/>
      <c r="RL67" s="3"/>
      <c r="RM67" s="3"/>
      <c r="RN67" s="3"/>
      <c r="RO67" s="3"/>
      <c r="RP67" s="3"/>
      <c r="RQ67" s="3"/>
      <c r="RR67" s="3"/>
      <c r="RS67" s="3"/>
      <c r="RT67" s="3"/>
      <c r="RU67" s="3"/>
      <c r="RV67" s="3"/>
      <c r="RW67" s="3"/>
      <c r="RX67" s="3"/>
      <c r="RY67" s="3"/>
      <c r="RZ67" s="3"/>
      <c r="SA67" s="3"/>
      <c r="SB67" s="3"/>
      <c r="SC67" s="3"/>
      <c r="SD67" s="3"/>
      <c r="SE67" s="3"/>
      <c r="SF67" s="3"/>
      <c r="SG67" s="3"/>
      <c r="SH67" s="3"/>
      <c r="SI67" s="3"/>
      <c r="SJ67" s="3"/>
      <c r="SK67" s="3"/>
      <c r="SL67" s="3"/>
      <c r="SM67" s="3"/>
      <c r="SN67" s="3"/>
      <c r="SO67" s="3"/>
      <c r="SP67" s="3"/>
      <c r="SQ67" s="3"/>
      <c r="SR67" s="3"/>
      <c r="SS67" s="3"/>
      <c r="ST67" s="3"/>
      <c r="SU67" s="3"/>
      <c r="SV67" s="3"/>
      <c r="SW67" s="3"/>
      <c r="SX67" s="3"/>
      <c r="SY67" s="3"/>
      <c r="SZ67" s="3"/>
      <c r="TA67" s="3"/>
      <c r="TB67" s="3"/>
      <c r="TC67" s="3"/>
      <c r="TD67" s="3"/>
      <c r="TE67" s="3"/>
      <c r="TF67" s="3"/>
      <c r="TG67" s="3"/>
      <c r="TH67" s="3"/>
      <c r="TI67" s="3"/>
      <c r="TJ67" s="3"/>
      <c r="TK67" s="3"/>
      <c r="TL67" s="3"/>
      <c r="TM67" s="3"/>
      <c r="TN67" s="3"/>
      <c r="TO67" s="3"/>
      <c r="TP67" s="3"/>
      <c r="TQ67" s="3"/>
      <c r="TR67" s="3"/>
      <c r="TS67" s="3"/>
      <c r="TT67" s="3"/>
      <c r="TU67" s="3"/>
      <c r="TV67" s="3"/>
      <c r="TW67" s="3"/>
      <c r="TX67" s="3"/>
      <c r="TY67" s="3"/>
      <c r="TZ67" s="3"/>
      <c r="UA67" s="3"/>
      <c r="UB67" s="3"/>
      <c r="UC67" s="3"/>
      <c r="UD67" s="3"/>
      <c r="UE67" s="3"/>
      <c r="UF67" s="3"/>
      <c r="UG67" s="3"/>
      <c r="UH67" s="3"/>
      <c r="UI67" s="3"/>
      <c r="UJ67" s="3"/>
      <c r="UK67" s="3"/>
      <c r="UL67" s="3"/>
      <c r="UM67" s="3"/>
      <c r="UN67" s="3"/>
      <c r="UO67" s="3"/>
      <c r="UP67" s="3"/>
      <c r="UQ67" s="3"/>
      <c r="UR67" s="3"/>
      <c r="US67" s="3"/>
      <c r="UT67" s="3"/>
      <c r="UU67" s="3"/>
      <c r="UV67" s="3"/>
      <c r="UW67" s="3"/>
      <c r="UX67" s="3"/>
      <c r="UY67" s="3"/>
      <c r="UZ67" s="3"/>
      <c r="VA67" s="3"/>
      <c r="VB67" s="3"/>
      <c r="VC67" s="3"/>
      <c r="VD67" s="3"/>
      <c r="VE67" s="3"/>
      <c r="VF67" s="3"/>
      <c r="VG67" s="3"/>
      <c r="VH67" s="3"/>
      <c r="VI67" s="3"/>
      <c r="VJ67" s="3"/>
      <c r="VK67" s="3"/>
      <c r="VL67" s="3"/>
      <c r="VM67" s="3"/>
      <c r="VN67" s="3"/>
      <c r="VO67" s="3"/>
      <c r="VP67" s="3"/>
      <c r="VQ67" s="3"/>
      <c r="VR67" s="3"/>
      <c r="VS67" s="3"/>
      <c r="VT67" s="3"/>
      <c r="VU67" s="3"/>
      <c r="VV67" s="3"/>
      <c r="VW67" s="3"/>
      <c r="VX67" s="3"/>
      <c r="VY67" s="3"/>
      <c r="VZ67" s="3"/>
      <c r="WA67" s="3"/>
      <c r="WB67" s="3"/>
      <c r="WC67" s="3"/>
      <c r="WD67" s="3"/>
      <c r="WE67" s="3"/>
      <c r="WF67" s="3"/>
      <c r="WG67" s="3"/>
      <c r="WH67" s="3"/>
      <c r="WI67" s="3"/>
      <c r="WJ67" s="3"/>
      <c r="WK67" s="3"/>
      <c r="WL67" s="3"/>
      <c r="WM67" s="3"/>
      <c r="WN67" s="3"/>
      <c r="WO67" s="3"/>
      <c r="WP67" s="3"/>
      <c r="WQ67" s="3"/>
      <c r="WR67" s="3"/>
      <c r="WS67" s="3"/>
      <c r="WT67" s="3"/>
      <c r="WU67" s="3"/>
      <c r="WV67" s="3"/>
      <c r="WW67" s="3"/>
      <c r="WX67" s="3"/>
      <c r="WY67" s="3"/>
      <c r="WZ67" s="3"/>
      <c r="XA67" s="3"/>
      <c r="XB67" s="3"/>
      <c r="XC67" s="3"/>
      <c r="XD67" s="3"/>
      <c r="XE67" s="3"/>
      <c r="XF67" s="3"/>
      <c r="XG67" s="3"/>
      <c r="XH67" s="3"/>
      <c r="XI67" s="3"/>
      <c r="XJ67" s="3"/>
      <c r="XK67" s="3"/>
      <c r="XL67" s="3"/>
      <c r="XM67" s="3"/>
      <c r="XN67" s="3"/>
      <c r="XO67" s="3"/>
      <c r="XP67" s="3"/>
      <c r="XQ67" s="3"/>
      <c r="XR67" s="3"/>
      <c r="XS67" s="3"/>
      <c r="XT67" s="3"/>
      <c r="XU67" s="3"/>
      <c r="XV67" s="3"/>
      <c r="XW67" s="3"/>
      <c r="XX67" s="3"/>
      <c r="XY67" s="3"/>
      <c r="XZ67" s="3"/>
      <c r="YA67" s="3"/>
      <c r="YB67" s="3"/>
      <c r="YC67" s="3"/>
      <c r="YD67" s="3"/>
      <c r="YE67" s="3"/>
      <c r="YF67" s="3"/>
      <c r="YG67" s="3"/>
      <c r="YH67" s="3"/>
      <c r="YI67" s="3"/>
      <c r="YJ67" s="3"/>
      <c r="YK67" s="3"/>
      <c r="YL67" s="3"/>
      <c r="YM67" s="3"/>
      <c r="YN67" s="3"/>
      <c r="YO67" s="3"/>
      <c r="YP67" s="3"/>
      <c r="YQ67" s="3"/>
      <c r="YR67" s="3"/>
      <c r="YS67" s="3"/>
      <c r="YT67" s="3"/>
      <c r="YU67" s="3"/>
      <c r="YV67" s="3"/>
      <c r="YW67" s="3"/>
      <c r="YX67" s="3"/>
      <c r="YY67" s="3"/>
      <c r="YZ67" s="3"/>
      <c r="ZA67" s="3"/>
      <c r="ZB67" s="3"/>
      <c r="ZC67" s="3"/>
      <c r="ZD67" s="3"/>
      <c r="ZE67" s="3"/>
      <c r="ZF67" s="3"/>
      <c r="ZG67" s="3"/>
      <c r="ZH67" s="3"/>
      <c r="ZI67" s="3"/>
      <c r="ZJ67" s="3"/>
      <c r="ZK67" s="3"/>
      <c r="ZL67" s="3"/>
      <c r="ZM67" s="3"/>
      <c r="ZN67" s="3"/>
      <c r="ZO67" s="3"/>
      <c r="ZP67" s="3"/>
      <c r="ZQ67" s="3"/>
      <c r="ZR67" s="3"/>
      <c r="ZS67" s="3"/>
      <c r="ZT67" s="3"/>
      <c r="ZU67" s="3"/>
      <c r="ZV67" s="3"/>
      <c r="ZW67" s="3"/>
      <c r="ZX67" s="3"/>
      <c r="ZY67" s="3"/>
      <c r="ZZ67" s="3"/>
      <c r="AAA67" s="3"/>
      <c r="AAB67" s="3"/>
      <c r="AAC67" s="3"/>
      <c r="AAD67" s="3"/>
      <c r="AAE67" s="3"/>
      <c r="AAF67" s="3"/>
      <c r="AAG67" s="3"/>
      <c r="AAH67" s="3"/>
      <c r="AAI67" s="3"/>
      <c r="AAJ67" s="3"/>
      <c r="AAK67" s="3"/>
      <c r="AAL67" s="3"/>
      <c r="AAM67" s="3"/>
      <c r="AAN67" s="3"/>
      <c r="AAO67" s="3"/>
      <c r="AAP67" s="3"/>
      <c r="AAQ67" s="3"/>
      <c r="AAR67" s="3"/>
      <c r="AAS67" s="3"/>
      <c r="AAT67" s="3"/>
      <c r="AAU67" s="3"/>
      <c r="AAV67" s="3"/>
      <c r="AAW67" s="3"/>
      <c r="AAX67" s="3"/>
      <c r="AAY67" s="3"/>
      <c r="AAZ67" s="3"/>
      <c r="ABA67" s="3"/>
      <c r="ABB67" s="3"/>
      <c r="ABC67" s="3"/>
      <c r="ABD67" s="3"/>
      <c r="ABE67" s="3"/>
      <c r="ABF67" s="3"/>
      <c r="ABG67" s="3"/>
      <c r="ABH67" s="3"/>
      <c r="ABI67" s="3"/>
      <c r="ABJ67" s="3"/>
      <c r="ABK67" s="3"/>
      <c r="ABL67" s="3"/>
      <c r="ABM67" s="3"/>
      <c r="ABN67" s="3"/>
      <c r="ABO67" s="3"/>
      <c r="ABP67" s="3"/>
      <c r="ABQ67" s="3"/>
      <c r="ABR67" s="3"/>
      <c r="ABS67" s="3"/>
      <c r="ABT67" s="3"/>
      <c r="ABU67" s="3"/>
      <c r="ABV67" s="3"/>
      <c r="ABW67" s="3"/>
      <c r="ABX67" s="3"/>
      <c r="ABY67" s="3"/>
      <c r="ABZ67" s="3"/>
      <c r="ACA67" s="3"/>
      <c r="ACB67" s="3"/>
      <c r="ACC67" s="3"/>
      <c r="ACD67" s="3"/>
      <c r="ACE67" s="3"/>
      <c r="ACF67" s="3"/>
      <c r="ACG67" s="3"/>
      <c r="ACH67" s="3"/>
      <c r="ACI67" s="3"/>
      <c r="ACJ67" s="3"/>
      <c r="ACK67" s="3"/>
      <c r="ACL67" s="3"/>
      <c r="ACM67" s="3"/>
      <c r="ACN67" s="3"/>
      <c r="ACO67" s="3"/>
      <c r="ACP67" s="3"/>
      <c r="ACQ67" s="3"/>
      <c r="ACR67" s="3"/>
      <c r="ACS67" s="3"/>
      <c r="ACT67" s="3"/>
      <c r="ACU67" s="3"/>
      <c r="ACV67" s="3"/>
      <c r="ACW67" s="3"/>
      <c r="ACX67" s="3"/>
      <c r="ACY67" s="3"/>
      <c r="ACZ67" s="3"/>
      <c r="ADA67" s="3"/>
      <c r="ADB67" s="3"/>
      <c r="ADC67" s="3"/>
      <c r="ADD67" s="3"/>
      <c r="ADE67" s="3"/>
      <c r="ADF67" s="3"/>
      <c r="ADG67" s="3"/>
      <c r="ADH67" s="3"/>
      <c r="ADI67" s="3"/>
      <c r="ADJ67" s="3"/>
      <c r="ADK67" s="3"/>
      <c r="ADL67" s="3"/>
      <c r="ADM67" s="3"/>
      <c r="ADN67" s="3"/>
      <c r="ADO67" s="3"/>
      <c r="ADP67" s="3"/>
      <c r="ADQ67" s="3"/>
      <c r="ADR67" s="3"/>
      <c r="ADS67" s="3"/>
      <c r="ADT67" s="3"/>
      <c r="ADU67" s="3"/>
      <c r="ADV67" s="3"/>
      <c r="ADW67" s="3"/>
      <c r="ADX67" s="3"/>
      <c r="ADY67" s="3"/>
      <c r="ADZ67" s="3"/>
      <c r="AEA67" s="3"/>
      <c r="AEB67" s="3"/>
      <c r="AEC67" s="3"/>
      <c r="AED67" s="3"/>
      <c r="AEE67" s="3"/>
      <c r="AEF67" s="3"/>
      <c r="AEG67" s="3"/>
      <c r="AEH67" s="3"/>
      <c r="AEI67" s="3"/>
      <c r="AEJ67" s="3"/>
      <c r="AEK67" s="3"/>
      <c r="AEL67" s="3"/>
      <c r="AEM67" s="3"/>
      <c r="AEN67" s="3"/>
      <c r="AEO67" s="3"/>
      <c r="AEP67" s="3"/>
      <c r="AEQ67" s="3"/>
      <c r="AER67" s="3"/>
      <c r="AES67" s="3"/>
      <c r="AET67" s="3"/>
      <c r="AEU67" s="3"/>
      <c r="AEV67" s="3"/>
      <c r="AEW67" s="3"/>
      <c r="AEX67" s="3"/>
      <c r="AEY67" s="3"/>
      <c r="AEZ67" s="3"/>
      <c r="AFA67" s="3"/>
      <c r="AFB67" s="3"/>
      <c r="AFC67" s="3"/>
      <c r="AFD67" s="3"/>
      <c r="AFE67" s="3"/>
      <c r="AFF67" s="3"/>
      <c r="AFG67" s="3"/>
      <c r="AFH67" s="3"/>
      <c r="AFI67" s="3"/>
      <c r="AFJ67" s="3"/>
      <c r="AFK67" s="3"/>
      <c r="AFL67" s="3"/>
      <c r="AFM67" s="3"/>
      <c r="AFN67" s="3"/>
      <c r="AFO67" s="3"/>
      <c r="AFP67" s="3"/>
      <c r="AFQ67" s="3"/>
      <c r="AFR67" s="3"/>
      <c r="AFS67" s="3"/>
      <c r="AFT67" s="3"/>
      <c r="AFU67" s="3"/>
      <c r="AFV67" s="3"/>
      <c r="AFW67" s="3"/>
      <c r="AFX67" s="3"/>
      <c r="AFY67" s="3"/>
      <c r="AFZ67" s="3"/>
      <c r="AGA67" s="3"/>
      <c r="AGB67" s="3"/>
      <c r="AGC67" s="3"/>
      <c r="AGD67" s="3"/>
      <c r="AGE67" s="3"/>
      <c r="AGF67" s="3"/>
      <c r="AGG67" s="3"/>
      <c r="AGH67" s="3"/>
      <c r="AGI67" s="3"/>
      <c r="AGJ67" s="3"/>
      <c r="AGK67" s="3"/>
      <c r="AGL67" s="3"/>
      <c r="AGM67" s="3"/>
      <c r="AGN67" s="3"/>
      <c r="AGO67" s="3"/>
      <c r="AGP67" s="3"/>
      <c r="AGQ67" s="3"/>
      <c r="AGR67" s="3"/>
      <c r="AGS67" s="3"/>
      <c r="AGT67" s="3"/>
      <c r="AGU67" s="3"/>
      <c r="AGV67" s="3"/>
      <c r="AGW67" s="3"/>
      <c r="AGX67" s="3"/>
      <c r="AGY67" s="3"/>
      <c r="AGZ67" s="3"/>
      <c r="AHA67" s="3"/>
      <c r="AHB67" s="3"/>
      <c r="AHC67" s="3"/>
      <c r="AHD67" s="3"/>
      <c r="AHE67" s="3"/>
      <c r="AHF67" s="3"/>
      <c r="AHG67" s="3"/>
      <c r="AHH67" s="3"/>
      <c r="AHI67" s="3"/>
      <c r="AHJ67" s="3"/>
      <c r="AHK67" s="3"/>
      <c r="AHL67" s="3"/>
      <c r="AHM67" s="3"/>
      <c r="AHN67" s="3"/>
      <c r="AHO67" s="3"/>
      <c r="AHP67" s="3"/>
      <c r="AHQ67" s="3"/>
      <c r="AHR67" s="3"/>
      <c r="AHS67" s="3"/>
      <c r="AHT67" s="3"/>
      <c r="AHU67" s="3"/>
      <c r="AHV67" s="3"/>
      <c r="AHW67" s="3"/>
      <c r="AHX67" s="3"/>
      <c r="AHY67" s="3"/>
      <c r="AHZ67" s="3"/>
      <c r="AIA67" s="3"/>
      <c r="AIB67" s="3"/>
      <c r="AIC67" s="3"/>
      <c r="AID67" s="3"/>
      <c r="AIE67" s="3"/>
      <c r="AIF67" s="3"/>
      <c r="AIG67" s="3"/>
      <c r="AIH67" s="3"/>
      <c r="AII67" s="3"/>
      <c r="AIJ67" s="3"/>
      <c r="AIK67" s="3"/>
      <c r="AIL67" s="3"/>
      <c r="AIM67" s="3"/>
      <c r="AIN67" s="3"/>
      <c r="AIO67" s="3"/>
      <c r="AIP67" s="3"/>
      <c r="AIQ67" s="3"/>
      <c r="AIR67" s="3"/>
      <c r="AIS67" s="3"/>
      <c r="AIT67" s="3"/>
      <c r="AIU67" s="3"/>
      <c r="AIV67" s="3"/>
      <c r="AIW67" s="3"/>
      <c r="AIX67" s="3"/>
      <c r="AIY67" s="3"/>
      <c r="AIZ67" s="3"/>
      <c r="AJA67" s="3"/>
      <c r="AJB67" s="3"/>
      <c r="AJC67" s="3"/>
      <c r="AJD67" s="3"/>
      <c r="AJE67" s="3"/>
      <c r="AJF67" s="3"/>
      <c r="AJG67" s="3"/>
      <c r="AJH67" s="3"/>
      <c r="AJI67" s="3"/>
      <c r="AJJ67" s="3"/>
      <c r="AJK67" s="3"/>
      <c r="AJL67" s="3"/>
      <c r="AJM67" s="3"/>
      <c r="AJN67" s="3"/>
      <c r="AJO67" s="3"/>
      <c r="AJP67" s="3"/>
      <c r="AJQ67" s="3"/>
      <c r="AJR67" s="3"/>
      <c r="AJS67" s="3"/>
      <c r="AJT67" s="3"/>
      <c r="AJU67" s="3"/>
      <c r="AJV67" s="3"/>
      <c r="AJW67" s="3"/>
      <c r="AJX67" s="3"/>
      <c r="AJY67" s="3"/>
      <c r="AJZ67" s="3"/>
      <c r="AKA67" s="3"/>
      <c r="AKB67" s="3"/>
      <c r="AKC67" s="3"/>
      <c r="AKD67" s="3"/>
      <c r="AKE67" s="3"/>
      <c r="AKF67" s="3"/>
      <c r="AKG67" s="3"/>
      <c r="AKH67" s="3"/>
      <c r="AKI67" s="3"/>
      <c r="AKJ67" s="3"/>
      <c r="AKK67" s="3"/>
      <c r="AKL67" s="3"/>
      <c r="AKM67" s="3"/>
      <c r="AKN67" s="3"/>
      <c r="AKO67" s="3"/>
      <c r="AKP67" s="3"/>
      <c r="AKQ67" s="3"/>
      <c r="AKR67" s="3"/>
      <c r="AKS67" s="3"/>
      <c r="AKT67" s="3"/>
      <c r="AKU67" s="3"/>
      <c r="AKV67" s="3"/>
      <c r="AKW67" s="3"/>
      <c r="AKX67" s="3"/>
      <c r="AKY67" s="3"/>
      <c r="AKZ67" s="3"/>
    </row>
    <row r="68" spans="1:988" ht="15.6">
      <c r="A68" s="256">
        <f t="shared" si="98"/>
        <v>12</v>
      </c>
      <c r="B68" s="76" t="s">
        <v>342</v>
      </c>
      <c r="C68" s="161" t="s">
        <v>343</v>
      </c>
      <c r="D68" s="323">
        <v>6.6793078928656102E-2</v>
      </c>
      <c r="E68" s="293">
        <f t="shared" si="100"/>
        <v>3940</v>
      </c>
      <c r="F68" s="79">
        <f t="shared" ref="F68" si="116">+ROUND($E$68*F55/100,0)</f>
        <v>100</v>
      </c>
      <c r="G68" s="79">
        <f t="shared" ref="G68:AV68" si="117">+ROUND($E$68*G55/100,0)</f>
        <v>115</v>
      </c>
      <c r="H68" s="79">
        <f t="shared" si="117"/>
        <v>94</v>
      </c>
      <c r="I68" s="79">
        <f t="shared" si="117"/>
        <v>90</v>
      </c>
      <c r="J68" s="79">
        <f t="shared" si="117"/>
        <v>94</v>
      </c>
      <c r="K68" s="79">
        <f t="shared" si="117"/>
        <v>90</v>
      </c>
      <c r="L68" s="79">
        <f t="shared" si="117"/>
        <v>95</v>
      </c>
      <c r="M68" s="79">
        <f t="shared" si="117"/>
        <v>91</v>
      </c>
      <c r="N68" s="79">
        <f t="shared" si="117"/>
        <v>88</v>
      </c>
      <c r="O68" s="79">
        <f t="shared" si="117"/>
        <v>88</v>
      </c>
      <c r="P68" s="79">
        <f t="shared" si="117"/>
        <v>87</v>
      </c>
      <c r="Q68" s="79">
        <f t="shared" si="117"/>
        <v>90</v>
      </c>
      <c r="R68" s="79">
        <f t="shared" si="117"/>
        <v>87</v>
      </c>
      <c r="S68" s="79">
        <f t="shared" si="117"/>
        <v>81</v>
      </c>
      <c r="T68" s="79">
        <f t="shared" si="117"/>
        <v>78</v>
      </c>
      <c r="U68" s="79">
        <f t="shared" si="117"/>
        <v>80</v>
      </c>
      <c r="V68" s="79">
        <f t="shared" si="117"/>
        <v>71</v>
      </c>
      <c r="W68" s="79">
        <f>+ROUND($E$68*W55/100,0)+1</f>
        <v>81</v>
      </c>
      <c r="X68" s="79">
        <f t="shared" si="117"/>
        <v>70</v>
      </c>
      <c r="Y68" s="79">
        <f t="shared" si="117"/>
        <v>70</v>
      </c>
      <c r="Z68" s="79">
        <f t="shared" si="117"/>
        <v>346</v>
      </c>
      <c r="AA68" s="79">
        <f t="shared" si="117"/>
        <v>327</v>
      </c>
      <c r="AB68" s="79">
        <f t="shared" si="117"/>
        <v>279</v>
      </c>
      <c r="AC68" s="79">
        <f t="shared" si="117"/>
        <v>228</v>
      </c>
      <c r="AD68" s="79">
        <f t="shared" si="117"/>
        <v>212</v>
      </c>
      <c r="AE68" s="79">
        <f t="shared" si="117"/>
        <v>196</v>
      </c>
      <c r="AF68" s="79">
        <f t="shared" si="117"/>
        <v>148</v>
      </c>
      <c r="AG68" s="79">
        <f t="shared" si="117"/>
        <v>125</v>
      </c>
      <c r="AH68" s="79">
        <f t="shared" si="117"/>
        <v>107</v>
      </c>
      <c r="AI68" s="79">
        <f t="shared" si="117"/>
        <v>81</v>
      </c>
      <c r="AJ68" s="79">
        <f t="shared" si="117"/>
        <v>55</v>
      </c>
      <c r="AK68" s="79">
        <f t="shared" si="117"/>
        <v>41</v>
      </c>
      <c r="AL68" s="79">
        <f t="shared" si="117"/>
        <v>28</v>
      </c>
      <c r="AM68" s="79">
        <f t="shared" si="117"/>
        <v>27</v>
      </c>
      <c r="AN68" s="79">
        <f t="shared" si="117"/>
        <v>5</v>
      </c>
      <c r="AO68" s="79">
        <f t="shared" si="117"/>
        <v>54</v>
      </c>
      <c r="AP68" s="79">
        <f t="shared" si="117"/>
        <v>57</v>
      </c>
      <c r="AQ68" s="79">
        <f t="shared" si="117"/>
        <v>119</v>
      </c>
      <c r="AR68" s="79">
        <f t="shared" si="117"/>
        <v>1982</v>
      </c>
      <c r="AS68" s="79">
        <f t="shared" si="117"/>
        <v>205</v>
      </c>
      <c r="AT68" s="79">
        <f t="shared" si="117"/>
        <v>183</v>
      </c>
      <c r="AU68" s="79">
        <f t="shared" si="117"/>
        <v>810</v>
      </c>
      <c r="AV68" s="79">
        <f t="shared" si="117"/>
        <v>143</v>
      </c>
      <c r="AW68" s="44">
        <f t="shared" si="52"/>
        <v>0</v>
      </c>
      <c r="AX68" s="427">
        <f t="shared" si="83"/>
        <v>3940</v>
      </c>
      <c r="AY68" s="388">
        <f t="shared" si="84"/>
        <v>1122</v>
      </c>
      <c r="AZ68" s="427">
        <f t="shared" si="85"/>
        <v>478</v>
      </c>
      <c r="BA68" s="388">
        <f t="shared" si="86"/>
        <v>813</v>
      </c>
      <c r="BB68" s="427">
        <f t="shared" si="87"/>
        <v>1188</v>
      </c>
      <c r="BC68" s="427">
        <f t="shared" si="88"/>
        <v>339</v>
      </c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  <c r="IW68" s="3"/>
      <c r="IX68" s="3"/>
      <c r="IY68" s="3"/>
      <c r="IZ68" s="3"/>
      <c r="JA68" s="3"/>
      <c r="JB68" s="3"/>
      <c r="JC68" s="3"/>
      <c r="JD68" s="3"/>
      <c r="JE68" s="3"/>
      <c r="JF68" s="3"/>
      <c r="JG68" s="3"/>
      <c r="JH68" s="3"/>
      <c r="JI68" s="3"/>
      <c r="JJ68" s="3"/>
      <c r="JK68" s="3"/>
      <c r="JL68" s="3"/>
      <c r="JM68" s="3"/>
      <c r="JN68" s="3"/>
      <c r="JO68" s="3"/>
      <c r="JP68" s="3"/>
      <c r="JQ68" s="3"/>
      <c r="JR68" s="3"/>
      <c r="JS68" s="3"/>
      <c r="JT68" s="3"/>
      <c r="JU68" s="3"/>
      <c r="JV68" s="3"/>
      <c r="JW68" s="3"/>
      <c r="JX68" s="3"/>
      <c r="JY68" s="3"/>
      <c r="JZ68" s="3"/>
      <c r="KA68" s="3"/>
      <c r="KB68" s="3"/>
      <c r="KC68" s="3"/>
      <c r="KD68" s="3"/>
      <c r="KE68" s="3"/>
      <c r="KF68" s="3"/>
      <c r="KG68" s="3"/>
      <c r="KH68" s="3"/>
      <c r="KI68" s="3"/>
      <c r="KJ68" s="3"/>
      <c r="KK68" s="3"/>
      <c r="KL68" s="3"/>
      <c r="KM68" s="3"/>
      <c r="KN68" s="3"/>
      <c r="KO68" s="3"/>
      <c r="KP68" s="3"/>
      <c r="KQ68" s="3"/>
      <c r="KR68" s="3"/>
      <c r="KS68" s="3"/>
      <c r="KT68" s="3"/>
      <c r="KU68" s="3"/>
      <c r="KV68" s="3"/>
      <c r="KW68" s="3"/>
      <c r="KX68" s="3"/>
      <c r="KY68" s="3"/>
      <c r="KZ68" s="3"/>
      <c r="LA68" s="3"/>
      <c r="LB68" s="3"/>
      <c r="LC68" s="3"/>
      <c r="LD68" s="3"/>
      <c r="LE68" s="3"/>
      <c r="LF68" s="3"/>
      <c r="LG68" s="3"/>
      <c r="LH68" s="3"/>
      <c r="LI68" s="3"/>
      <c r="LJ68" s="3"/>
      <c r="LK68" s="3"/>
      <c r="LL68" s="3"/>
      <c r="LM68" s="3"/>
      <c r="LN68" s="3"/>
      <c r="LO68" s="3"/>
      <c r="LP68" s="3"/>
      <c r="LQ68" s="3"/>
      <c r="LR68" s="3"/>
      <c r="LS68" s="3"/>
      <c r="LT68" s="3"/>
      <c r="LU68" s="3"/>
      <c r="LV68" s="3"/>
      <c r="LW68" s="3"/>
      <c r="LX68" s="3"/>
      <c r="LY68" s="3"/>
      <c r="LZ68" s="3"/>
      <c r="MA68" s="3"/>
      <c r="MB68" s="3"/>
      <c r="MC68" s="3"/>
      <c r="MD68" s="3"/>
      <c r="ME68" s="3"/>
      <c r="MF68" s="3"/>
      <c r="MG68" s="3"/>
      <c r="MH68" s="3"/>
      <c r="MI68" s="3"/>
      <c r="MJ68" s="3"/>
      <c r="MK68" s="3"/>
      <c r="ML68" s="3"/>
      <c r="MM68" s="3"/>
      <c r="MN68" s="3"/>
      <c r="MO68" s="3"/>
      <c r="MP68" s="3"/>
      <c r="MQ68" s="3"/>
      <c r="MR68" s="3"/>
      <c r="MS68" s="3"/>
      <c r="MT68" s="3"/>
      <c r="MU68" s="3"/>
      <c r="MV68" s="3"/>
      <c r="MW68" s="3"/>
      <c r="MX68" s="3"/>
      <c r="MY68" s="3"/>
      <c r="MZ68" s="3"/>
      <c r="NA68" s="3"/>
      <c r="NB68" s="3"/>
      <c r="NC68" s="3"/>
      <c r="ND68" s="3"/>
      <c r="NE68" s="3"/>
      <c r="NF68" s="3"/>
      <c r="NG68" s="3"/>
      <c r="NH68" s="3"/>
      <c r="NI68" s="3"/>
      <c r="NJ68" s="3"/>
      <c r="NK68" s="3"/>
      <c r="NL68" s="3"/>
      <c r="NM68" s="3"/>
      <c r="NN68" s="3"/>
      <c r="NO68" s="3"/>
      <c r="NP68" s="3"/>
      <c r="NQ68" s="3"/>
      <c r="NR68" s="3"/>
      <c r="NS68" s="3"/>
      <c r="NT68" s="3"/>
      <c r="NU68" s="3"/>
      <c r="NV68" s="3"/>
      <c r="NW68" s="3"/>
      <c r="NX68" s="3"/>
      <c r="NY68" s="3"/>
      <c r="NZ68" s="3"/>
      <c r="OA68" s="3"/>
      <c r="OB68" s="3"/>
      <c r="OC68" s="3"/>
      <c r="OD68" s="3"/>
      <c r="OE68" s="3"/>
      <c r="OF68" s="3"/>
      <c r="OG68" s="3"/>
      <c r="OH68" s="3"/>
      <c r="OI68" s="3"/>
      <c r="OJ68" s="3"/>
      <c r="OK68" s="3"/>
      <c r="OL68" s="3"/>
      <c r="OM68" s="3"/>
      <c r="ON68" s="3"/>
      <c r="OO68" s="3"/>
      <c r="OP68" s="3"/>
      <c r="OQ68" s="3"/>
      <c r="OR68" s="3"/>
      <c r="OS68" s="3"/>
      <c r="OT68" s="3"/>
      <c r="OU68" s="3"/>
      <c r="OV68" s="3"/>
      <c r="OW68" s="3"/>
      <c r="OX68" s="3"/>
      <c r="OY68" s="3"/>
      <c r="OZ68" s="3"/>
      <c r="PA68" s="3"/>
      <c r="PB68" s="3"/>
      <c r="PC68" s="3"/>
      <c r="PD68" s="3"/>
      <c r="PE68" s="3"/>
      <c r="PF68" s="3"/>
      <c r="PG68" s="3"/>
      <c r="PH68" s="3"/>
      <c r="PI68" s="3"/>
      <c r="PJ68" s="3"/>
      <c r="PK68" s="3"/>
      <c r="PL68" s="3"/>
      <c r="PM68" s="3"/>
      <c r="PN68" s="3"/>
      <c r="PO68" s="3"/>
      <c r="PP68" s="3"/>
      <c r="PQ68" s="3"/>
      <c r="PR68" s="3"/>
      <c r="PS68" s="3"/>
      <c r="PT68" s="3"/>
      <c r="PU68" s="3"/>
      <c r="PV68" s="3"/>
      <c r="PW68" s="3"/>
      <c r="PX68" s="3"/>
      <c r="PY68" s="3"/>
      <c r="PZ68" s="3"/>
      <c r="QA68" s="3"/>
      <c r="QB68" s="3"/>
      <c r="QC68" s="3"/>
      <c r="QD68" s="3"/>
      <c r="QE68" s="3"/>
      <c r="QF68" s="3"/>
      <c r="QG68" s="3"/>
      <c r="QH68" s="3"/>
      <c r="QI68" s="3"/>
      <c r="QJ68" s="3"/>
      <c r="QK68" s="3"/>
      <c r="QL68" s="3"/>
      <c r="QM68" s="3"/>
      <c r="QN68" s="3"/>
      <c r="QO68" s="3"/>
      <c r="QP68" s="3"/>
      <c r="QQ68" s="3"/>
      <c r="QR68" s="3"/>
      <c r="QS68" s="3"/>
      <c r="QT68" s="3"/>
      <c r="QU68" s="3"/>
      <c r="QV68" s="3"/>
      <c r="QW68" s="3"/>
      <c r="QX68" s="3"/>
      <c r="QY68" s="3"/>
      <c r="QZ68" s="3"/>
      <c r="RA68" s="3"/>
      <c r="RB68" s="3"/>
      <c r="RC68" s="3"/>
      <c r="RD68" s="3"/>
      <c r="RE68" s="3"/>
      <c r="RF68" s="3"/>
      <c r="RG68" s="3"/>
      <c r="RH68" s="3"/>
      <c r="RI68" s="3"/>
      <c r="RJ68" s="3"/>
      <c r="RK68" s="3"/>
      <c r="RL68" s="3"/>
      <c r="RM68" s="3"/>
      <c r="RN68" s="3"/>
      <c r="RO68" s="3"/>
      <c r="RP68" s="3"/>
      <c r="RQ68" s="3"/>
      <c r="RR68" s="3"/>
      <c r="RS68" s="3"/>
      <c r="RT68" s="3"/>
      <c r="RU68" s="3"/>
      <c r="RV68" s="3"/>
      <c r="RW68" s="3"/>
      <c r="RX68" s="3"/>
      <c r="RY68" s="3"/>
      <c r="RZ68" s="3"/>
      <c r="SA68" s="3"/>
      <c r="SB68" s="3"/>
      <c r="SC68" s="3"/>
      <c r="SD68" s="3"/>
      <c r="SE68" s="3"/>
      <c r="SF68" s="3"/>
      <c r="SG68" s="3"/>
      <c r="SH68" s="3"/>
      <c r="SI68" s="3"/>
      <c r="SJ68" s="3"/>
      <c r="SK68" s="3"/>
      <c r="SL68" s="3"/>
      <c r="SM68" s="3"/>
      <c r="SN68" s="3"/>
      <c r="SO68" s="3"/>
      <c r="SP68" s="3"/>
      <c r="SQ68" s="3"/>
      <c r="SR68" s="3"/>
      <c r="SS68" s="3"/>
      <c r="ST68" s="3"/>
      <c r="SU68" s="3"/>
      <c r="SV68" s="3"/>
      <c r="SW68" s="3"/>
      <c r="SX68" s="3"/>
      <c r="SY68" s="3"/>
      <c r="SZ68" s="3"/>
      <c r="TA68" s="3"/>
      <c r="TB68" s="3"/>
      <c r="TC68" s="3"/>
      <c r="TD68" s="3"/>
      <c r="TE68" s="3"/>
      <c r="TF68" s="3"/>
      <c r="TG68" s="3"/>
      <c r="TH68" s="3"/>
      <c r="TI68" s="3"/>
      <c r="TJ68" s="3"/>
      <c r="TK68" s="3"/>
      <c r="TL68" s="3"/>
      <c r="TM68" s="3"/>
      <c r="TN68" s="3"/>
      <c r="TO68" s="3"/>
      <c r="TP68" s="3"/>
      <c r="TQ68" s="3"/>
      <c r="TR68" s="3"/>
      <c r="TS68" s="3"/>
      <c r="TT68" s="3"/>
      <c r="TU68" s="3"/>
      <c r="TV68" s="3"/>
      <c r="TW68" s="3"/>
      <c r="TX68" s="3"/>
      <c r="TY68" s="3"/>
      <c r="TZ68" s="3"/>
      <c r="UA68" s="3"/>
      <c r="UB68" s="3"/>
      <c r="UC68" s="3"/>
      <c r="UD68" s="3"/>
      <c r="UE68" s="3"/>
      <c r="UF68" s="3"/>
      <c r="UG68" s="3"/>
      <c r="UH68" s="3"/>
      <c r="UI68" s="3"/>
      <c r="UJ68" s="3"/>
      <c r="UK68" s="3"/>
      <c r="UL68" s="3"/>
      <c r="UM68" s="3"/>
      <c r="UN68" s="3"/>
      <c r="UO68" s="3"/>
      <c r="UP68" s="3"/>
      <c r="UQ68" s="3"/>
      <c r="UR68" s="3"/>
      <c r="US68" s="3"/>
      <c r="UT68" s="3"/>
      <c r="UU68" s="3"/>
      <c r="UV68" s="3"/>
      <c r="UW68" s="3"/>
      <c r="UX68" s="3"/>
      <c r="UY68" s="3"/>
      <c r="UZ68" s="3"/>
      <c r="VA68" s="3"/>
      <c r="VB68" s="3"/>
      <c r="VC68" s="3"/>
      <c r="VD68" s="3"/>
      <c r="VE68" s="3"/>
      <c r="VF68" s="3"/>
      <c r="VG68" s="3"/>
      <c r="VH68" s="3"/>
      <c r="VI68" s="3"/>
      <c r="VJ68" s="3"/>
      <c r="VK68" s="3"/>
      <c r="VL68" s="3"/>
      <c r="VM68" s="3"/>
      <c r="VN68" s="3"/>
      <c r="VO68" s="3"/>
      <c r="VP68" s="3"/>
      <c r="VQ68" s="3"/>
      <c r="VR68" s="3"/>
      <c r="VS68" s="3"/>
      <c r="VT68" s="3"/>
      <c r="VU68" s="3"/>
      <c r="VV68" s="3"/>
      <c r="VW68" s="3"/>
      <c r="VX68" s="3"/>
      <c r="VY68" s="3"/>
      <c r="VZ68" s="3"/>
      <c r="WA68" s="3"/>
      <c r="WB68" s="3"/>
      <c r="WC68" s="3"/>
      <c r="WD68" s="3"/>
      <c r="WE68" s="3"/>
      <c r="WF68" s="3"/>
      <c r="WG68" s="3"/>
      <c r="WH68" s="3"/>
      <c r="WI68" s="3"/>
      <c r="WJ68" s="3"/>
      <c r="WK68" s="3"/>
      <c r="WL68" s="3"/>
      <c r="WM68" s="3"/>
      <c r="WN68" s="3"/>
      <c r="WO68" s="3"/>
      <c r="WP68" s="3"/>
      <c r="WQ68" s="3"/>
      <c r="WR68" s="3"/>
      <c r="WS68" s="3"/>
      <c r="WT68" s="3"/>
      <c r="WU68" s="3"/>
      <c r="WV68" s="3"/>
      <c r="WW68" s="3"/>
      <c r="WX68" s="3"/>
      <c r="WY68" s="3"/>
      <c r="WZ68" s="3"/>
      <c r="XA68" s="3"/>
      <c r="XB68" s="3"/>
      <c r="XC68" s="3"/>
      <c r="XD68" s="3"/>
      <c r="XE68" s="3"/>
      <c r="XF68" s="3"/>
      <c r="XG68" s="3"/>
      <c r="XH68" s="3"/>
      <c r="XI68" s="3"/>
      <c r="XJ68" s="3"/>
      <c r="XK68" s="3"/>
      <c r="XL68" s="3"/>
      <c r="XM68" s="3"/>
      <c r="XN68" s="3"/>
      <c r="XO68" s="3"/>
      <c r="XP68" s="3"/>
      <c r="XQ68" s="3"/>
      <c r="XR68" s="3"/>
      <c r="XS68" s="3"/>
      <c r="XT68" s="3"/>
      <c r="XU68" s="3"/>
      <c r="XV68" s="3"/>
      <c r="XW68" s="3"/>
      <c r="XX68" s="3"/>
      <c r="XY68" s="3"/>
      <c r="XZ68" s="3"/>
      <c r="YA68" s="3"/>
      <c r="YB68" s="3"/>
      <c r="YC68" s="3"/>
      <c r="YD68" s="3"/>
      <c r="YE68" s="3"/>
      <c r="YF68" s="3"/>
      <c r="YG68" s="3"/>
      <c r="YH68" s="3"/>
      <c r="YI68" s="3"/>
      <c r="YJ68" s="3"/>
      <c r="YK68" s="3"/>
      <c r="YL68" s="3"/>
      <c r="YM68" s="3"/>
      <c r="YN68" s="3"/>
      <c r="YO68" s="3"/>
      <c r="YP68" s="3"/>
      <c r="YQ68" s="3"/>
      <c r="YR68" s="3"/>
      <c r="YS68" s="3"/>
      <c r="YT68" s="3"/>
      <c r="YU68" s="3"/>
      <c r="YV68" s="3"/>
      <c r="YW68" s="3"/>
      <c r="YX68" s="3"/>
      <c r="YY68" s="3"/>
      <c r="YZ68" s="3"/>
      <c r="ZA68" s="3"/>
      <c r="ZB68" s="3"/>
      <c r="ZC68" s="3"/>
      <c r="ZD68" s="3"/>
      <c r="ZE68" s="3"/>
      <c r="ZF68" s="3"/>
      <c r="ZG68" s="3"/>
      <c r="ZH68" s="3"/>
      <c r="ZI68" s="3"/>
      <c r="ZJ68" s="3"/>
      <c r="ZK68" s="3"/>
      <c r="ZL68" s="3"/>
      <c r="ZM68" s="3"/>
      <c r="ZN68" s="3"/>
      <c r="ZO68" s="3"/>
      <c r="ZP68" s="3"/>
      <c r="ZQ68" s="3"/>
      <c r="ZR68" s="3"/>
      <c r="ZS68" s="3"/>
      <c r="ZT68" s="3"/>
      <c r="ZU68" s="3"/>
      <c r="ZV68" s="3"/>
      <c r="ZW68" s="3"/>
      <c r="ZX68" s="3"/>
      <c r="ZY68" s="3"/>
      <c r="ZZ68" s="3"/>
      <c r="AAA68" s="3"/>
      <c r="AAB68" s="3"/>
      <c r="AAC68" s="3"/>
      <c r="AAD68" s="3"/>
      <c r="AAE68" s="3"/>
      <c r="AAF68" s="3"/>
      <c r="AAG68" s="3"/>
      <c r="AAH68" s="3"/>
      <c r="AAI68" s="3"/>
      <c r="AAJ68" s="3"/>
      <c r="AAK68" s="3"/>
      <c r="AAL68" s="3"/>
      <c r="AAM68" s="3"/>
      <c r="AAN68" s="3"/>
      <c r="AAO68" s="3"/>
      <c r="AAP68" s="3"/>
      <c r="AAQ68" s="3"/>
      <c r="AAR68" s="3"/>
      <c r="AAS68" s="3"/>
      <c r="AAT68" s="3"/>
      <c r="AAU68" s="3"/>
      <c r="AAV68" s="3"/>
      <c r="AAW68" s="3"/>
      <c r="AAX68" s="3"/>
      <c r="AAY68" s="3"/>
      <c r="AAZ68" s="3"/>
      <c r="ABA68" s="3"/>
      <c r="ABB68" s="3"/>
      <c r="ABC68" s="3"/>
      <c r="ABD68" s="3"/>
      <c r="ABE68" s="3"/>
      <c r="ABF68" s="3"/>
      <c r="ABG68" s="3"/>
      <c r="ABH68" s="3"/>
      <c r="ABI68" s="3"/>
      <c r="ABJ68" s="3"/>
      <c r="ABK68" s="3"/>
      <c r="ABL68" s="3"/>
      <c r="ABM68" s="3"/>
      <c r="ABN68" s="3"/>
      <c r="ABO68" s="3"/>
      <c r="ABP68" s="3"/>
      <c r="ABQ68" s="3"/>
      <c r="ABR68" s="3"/>
      <c r="ABS68" s="3"/>
      <c r="ABT68" s="3"/>
      <c r="ABU68" s="3"/>
      <c r="ABV68" s="3"/>
      <c r="ABW68" s="3"/>
      <c r="ABX68" s="3"/>
      <c r="ABY68" s="3"/>
      <c r="ABZ68" s="3"/>
      <c r="ACA68" s="3"/>
      <c r="ACB68" s="3"/>
      <c r="ACC68" s="3"/>
      <c r="ACD68" s="3"/>
      <c r="ACE68" s="3"/>
      <c r="ACF68" s="3"/>
      <c r="ACG68" s="3"/>
      <c r="ACH68" s="3"/>
      <c r="ACI68" s="3"/>
      <c r="ACJ68" s="3"/>
      <c r="ACK68" s="3"/>
      <c r="ACL68" s="3"/>
      <c r="ACM68" s="3"/>
      <c r="ACN68" s="3"/>
      <c r="ACO68" s="3"/>
      <c r="ACP68" s="3"/>
      <c r="ACQ68" s="3"/>
      <c r="ACR68" s="3"/>
      <c r="ACS68" s="3"/>
      <c r="ACT68" s="3"/>
      <c r="ACU68" s="3"/>
      <c r="ACV68" s="3"/>
      <c r="ACW68" s="3"/>
      <c r="ACX68" s="3"/>
      <c r="ACY68" s="3"/>
      <c r="ACZ68" s="3"/>
      <c r="ADA68" s="3"/>
      <c r="ADB68" s="3"/>
      <c r="ADC68" s="3"/>
      <c r="ADD68" s="3"/>
      <c r="ADE68" s="3"/>
      <c r="ADF68" s="3"/>
      <c r="ADG68" s="3"/>
      <c r="ADH68" s="3"/>
      <c r="ADI68" s="3"/>
      <c r="ADJ68" s="3"/>
      <c r="ADK68" s="3"/>
      <c r="ADL68" s="3"/>
      <c r="ADM68" s="3"/>
      <c r="ADN68" s="3"/>
      <c r="ADO68" s="3"/>
      <c r="ADP68" s="3"/>
      <c r="ADQ68" s="3"/>
      <c r="ADR68" s="3"/>
      <c r="ADS68" s="3"/>
      <c r="ADT68" s="3"/>
      <c r="ADU68" s="3"/>
      <c r="ADV68" s="3"/>
      <c r="ADW68" s="3"/>
      <c r="ADX68" s="3"/>
      <c r="ADY68" s="3"/>
      <c r="ADZ68" s="3"/>
      <c r="AEA68" s="3"/>
      <c r="AEB68" s="3"/>
      <c r="AEC68" s="3"/>
      <c r="AED68" s="3"/>
      <c r="AEE68" s="3"/>
      <c r="AEF68" s="3"/>
      <c r="AEG68" s="3"/>
      <c r="AEH68" s="3"/>
      <c r="AEI68" s="3"/>
      <c r="AEJ68" s="3"/>
      <c r="AEK68" s="3"/>
      <c r="AEL68" s="3"/>
      <c r="AEM68" s="3"/>
      <c r="AEN68" s="3"/>
      <c r="AEO68" s="3"/>
      <c r="AEP68" s="3"/>
      <c r="AEQ68" s="3"/>
      <c r="AER68" s="3"/>
      <c r="AES68" s="3"/>
      <c r="AET68" s="3"/>
      <c r="AEU68" s="3"/>
      <c r="AEV68" s="3"/>
      <c r="AEW68" s="3"/>
      <c r="AEX68" s="3"/>
      <c r="AEY68" s="3"/>
      <c r="AEZ68" s="3"/>
      <c r="AFA68" s="3"/>
      <c r="AFB68" s="3"/>
      <c r="AFC68" s="3"/>
      <c r="AFD68" s="3"/>
      <c r="AFE68" s="3"/>
      <c r="AFF68" s="3"/>
      <c r="AFG68" s="3"/>
      <c r="AFH68" s="3"/>
      <c r="AFI68" s="3"/>
      <c r="AFJ68" s="3"/>
      <c r="AFK68" s="3"/>
      <c r="AFL68" s="3"/>
      <c r="AFM68" s="3"/>
      <c r="AFN68" s="3"/>
      <c r="AFO68" s="3"/>
      <c r="AFP68" s="3"/>
      <c r="AFQ68" s="3"/>
      <c r="AFR68" s="3"/>
      <c r="AFS68" s="3"/>
      <c r="AFT68" s="3"/>
      <c r="AFU68" s="3"/>
      <c r="AFV68" s="3"/>
      <c r="AFW68" s="3"/>
      <c r="AFX68" s="3"/>
      <c r="AFY68" s="3"/>
      <c r="AFZ68" s="3"/>
      <c r="AGA68" s="3"/>
      <c r="AGB68" s="3"/>
      <c r="AGC68" s="3"/>
      <c r="AGD68" s="3"/>
      <c r="AGE68" s="3"/>
      <c r="AGF68" s="3"/>
      <c r="AGG68" s="3"/>
      <c r="AGH68" s="3"/>
      <c r="AGI68" s="3"/>
      <c r="AGJ68" s="3"/>
      <c r="AGK68" s="3"/>
      <c r="AGL68" s="3"/>
      <c r="AGM68" s="3"/>
      <c r="AGN68" s="3"/>
      <c r="AGO68" s="3"/>
      <c r="AGP68" s="3"/>
      <c r="AGQ68" s="3"/>
      <c r="AGR68" s="3"/>
      <c r="AGS68" s="3"/>
      <c r="AGT68" s="3"/>
      <c r="AGU68" s="3"/>
      <c r="AGV68" s="3"/>
      <c r="AGW68" s="3"/>
      <c r="AGX68" s="3"/>
      <c r="AGY68" s="3"/>
      <c r="AGZ68" s="3"/>
      <c r="AHA68" s="3"/>
      <c r="AHB68" s="3"/>
      <c r="AHC68" s="3"/>
      <c r="AHD68" s="3"/>
      <c r="AHE68" s="3"/>
      <c r="AHF68" s="3"/>
      <c r="AHG68" s="3"/>
      <c r="AHH68" s="3"/>
      <c r="AHI68" s="3"/>
      <c r="AHJ68" s="3"/>
      <c r="AHK68" s="3"/>
      <c r="AHL68" s="3"/>
      <c r="AHM68" s="3"/>
      <c r="AHN68" s="3"/>
      <c r="AHO68" s="3"/>
      <c r="AHP68" s="3"/>
      <c r="AHQ68" s="3"/>
      <c r="AHR68" s="3"/>
      <c r="AHS68" s="3"/>
      <c r="AHT68" s="3"/>
      <c r="AHU68" s="3"/>
      <c r="AHV68" s="3"/>
      <c r="AHW68" s="3"/>
      <c r="AHX68" s="3"/>
      <c r="AHY68" s="3"/>
      <c r="AHZ68" s="3"/>
      <c r="AIA68" s="3"/>
      <c r="AIB68" s="3"/>
      <c r="AIC68" s="3"/>
      <c r="AID68" s="3"/>
      <c r="AIE68" s="3"/>
      <c r="AIF68" s="3"/>
      <c r="AIG68" s="3"/>
      <c r="AIH68" s="3"/>
      <c r="AII68" s="3"/>
      <c r="AIJ68" s="3"/>
      <c r="AIK68" s="3"/>
      <c r="AIL68" s="3"/>
      <c r="AIM68" s="3"/>
      <c r="AIN68" s="3"/>
      <c r="AIO68" s="3"/>
      <c r="AIP68" s="3"/>
      <c r="AIQ68" s="3"/>
      <c r="AIR68" s="3"/>
      <c r="AIS68" s="3"/>
      <c r="AIT68" s="3"/>
      <c r="AIU68" s="3"/>
      <c r="AIV68" s="3"/>
      <c r="AIW68" s="3"/>
      <c r="AIX68" s="3"/>
      <c r="AIY68" s="3"/>
      <c r="AIZ68" s="3"/>
      <c r="AJA68" s="3"/>
      <c r="AJB68" s="3"/>
      <c r="AJC68" s="3"/>
      <c r="AJD68" s="3"/>
      <c r="AJE68" s="3"/>
      <c r="AJF68" s="3"/>
      <c r="AJG68" s="3"/>
      <c r="AJH68" s="3"/>
      <c r="AJI68" s="3"/>
      <c r="AJJ68" s="3"/>
      <c r="AJK68" s="3"/>
      <c r="AJL68" s="3"/>
      <c r="AJM68" s="3"/>
      <c r="AJN68" s="3"/>
      <c r="AJO68" s="3"/>
      <c r="AJP68" s="3"/>
      <c r="AJQ68" s="3"/>
      <c r="AJR68" s="3"/>
      <c r="AJS68" s="3"/>
      <c r="AJT68" s="3"/>
      <c r="AJU68" s="3"/>
      <c r="AJV68" s="3"/>
      <c r="AJW68" s="3"/>
      <c r="AJX68" s="3"/>
      <c r="AJY68" s="3"/>
      <c r="AJZ68" s="3"/>
      <c r="AKA68" s="3"/>
      <c r="AKB68" s="3"/>
      <c r="AKC68" s="3"/>
      <c r="AKD68" s="3"/>
      <c r="AKE68" s="3"/>
      <c r="AKF68" s="3"/>
      <c r="AKG68" s="3"/>
      <c r="AKH68" s="3"/>
      <c r="AKI68" s="3"/>
      <c r="AKJ68" s="3"/>
      <c r="AKK68" s="3"/>
      <c r="AKL68" s="3"/>
      <c r="AKM68" s="3"/>
      <c r="AKN68" s="3"/>
      <c r="AKO68" s="3"/>
      <c r="AKP68" s="3"/>
      <c r="AKQ68" s="3"/>
      <c r="AKR68" s="3"/>
      <c r="AKS68" s="3"/>
      <c r="AKT68" s="3"/>
      <c r="AKU68" s="3"/>
      <c r="AKV68" s="3"/>
      <c r="AKW68" s="3"/>
      <c r="AKX68" s="3"/>
      <c r="AKY68" s="3"/>
      <c r="AKZ68" s="3"/>
    </row>
    <row r="69" spans="1:988" s="5" customFormat="1" ht="15.6">
      <c r="A69" s="275">
        <f t="shared" si="98"/>
        <v>13</v>
      </c>
      <c r="B69" s="76" t="s">
        <v>344</v>
      </c>
      <c r="C69" s="161" t="s">
        <v>345</v>
      </c>
      <c r="D69" s="323">
        <v>3.0338942877459099E-2</v>
      </c>
      <c r="E69" s="293">
        <f t="shared" si="100"/>
        <v>1790</v>
      </c>
      <c r="F69" s="79">
        <f t="shared" ref="F69" si="118">+ROUND($E$69*F55/100,0)</f>
        <v>45</v>
      </c>
      <c r="G69" s="79">
        <f t="shared" ref="G69:AV69" si="119">+ROUND($E$69*G55/100,0)</f>
        <v>52</v>
      </c>
      <c r="H69" s="79">
        <f t="shared" si="119"/>
        <v>43</v>
      </c>
      <c r="I69" s="79">
        <f t="shared" si="119"/>
        <v>41</v>
      </c>
      <c r="J69" s="79">
        <f t="shared" si="119"/>
        <v>43</v>
      </c>
      <c r="K69" s="79">
        <f t="shared" si="119"/>
        <v>41</v>
      </c>
      <c r="L69" s="79">
        <f t="shared" si="119"/>
        <v>43</v>
      </c>
      <c r="M69" s="79">
        <f t="shared" si="119"/>
        <v>41</v>
      </c>
      <c r="N69" s="79">
        <f t="shared" si="119"/>
        <v>40</v>
      </c>
      <c r="O69" s="79">
        <f t="shared" si="119"/>
        <v>40</v>
      </c>
      <c r="P69" s="79">
        <f t="shared" si="119"/>
        <v>40</v>
      </c>
      <c r="Q69" s="79">
        <f t="shared" si="119"/>
        <v>41</v>
      </c>
      <c r="R69" s="79">
        <f t="shared" si="119"/>
        <v>40</v>
      </c>
      <c r="S69" s="79">
        <f t="shared" si="119"/>
        <v>37</v>
      </c>
      <c r="T69" s="79">
        <f t="shared" si="119"/>
        <v>36</v>
      </c>
      <c r="U69" s="79">
        <f t="shared" si="119"/>
        <v>36</v>
      </c>
      <c r="V69" s="79">
        <f t="shared" si="119"/>
        <v>32</v>
      </c>
      <c r="W69" s="79">
        <f t="shared" si="119"/>
        <v>36</v>
      </c>
      <c r="X69" s="79">
        <f t="shared" si="119"/>
        <v>32</v>
      </c>
      <c r="Y69" s="79">
        <f t="shared" si="119"/>
        <v>32</v>
      </c>
      <c r="Z69" s="79">
        <f t="shared" si="119"/>
        <v>157</v>
      </c>
      <c r="AA69" s="79">
        <f t="shared" si="119"/>
        <v>149</v>
      </c>
      <c r="AB69" s="79">
        <f t="shared" si="119"/>
        <v>127</v>
      </c>
      <c r="AC69" s="79">
        <f>+ROUND($E$69*AC55/100,0)-1</f>
        <v>102</v>
      </c>
      <c r="AD69" s="79">
        <f t="shared" si="119"/>
        <v>97</v>
      </c>
      <c r="AE69" s="79">
        <f t="shared" si="119"/>
        <v>89</v>
      </c>
      <c r="AF69" s="79">
        <f t="shared" si="119"/>
        <v>67</v>
      </c>
      <c r="AG69" s="79">
        <f t="shared" si="119"/>
        <v>57</v>
      </c>
      <c r="AH69" s="79">
        <f t="shared" si="119"/>
        <v>49</v>
      </c>
      <c r="AI69" s="79">
        <f>+ROUND($E$69*AI55/100,0)-1</f>
        <v>36</v>
      </c>
      <c r="AJ69" s="79">
        <f t="shared" si="119"/>
        <v>25</v>
      </c>
      <c r="AK69" s="79">
        <f t="shared" si="119"/>
        <v>19</v>
      </c>
      <c r="AL69" s="79">
        <f t="shared" si="119"/>
        <v>13</v>
      </c>
      <c r="AM69" s="79">
        <f t="shared" si="119"/>
        <v>12</v>
      </c>
      <c r="AN69" s="79">
        <f t="shared" si="119"/>
        <v>2</v>
      </c>
      <c r="AO69" s="79">
        <f t="shared" si="119"/>
        <v>25</v>
      </c>
      <c r="AP69" s="79">
        <f t="shared" si="119"/>
        <v>26</v>
      </c>
      <c r="AQ69" s="79">
        <f t="shared" si="119"/>
        <v>54</v>
      </c>
      <c r="AR69" s="79">
        <f t="shared" si="119"/>
        <v>900</v>
      </c>
      <c r="AS69" s="79">
        <f t="shared" si="119"/>
        <v>93</v>
      </c>
      <c r="AT69" s="79">
        <f t="shared" si="119"/>
        <v>83</v>
      </c>
      <c r="AU69" s="79">
        <f t="shared" si="119"/>
        <v>368</v>
      </c>
      <c r="AV69" s="79">
        <f t="shared" si="119"/>
        <v>65</v>
      </c>
      <c r="AW69" s="44">
        <f t="shared" si="52"/>
        <v>0</v>
      </c>
      <c r="AX69" s="429">
        <f t="shared" si="83"/>
        <v>1790</v>
      </c>
      <c r="AY69" s="389">
        <f t="shared" si="84"/>
        <v>510</v>
      </c>
      <c r="AZ69" s="429">
        <f t="shared" si="85"/>
        <v>217</v>
      </c>
      <c r="BA69" s="389">
        <f t="shared" si="86"/>
        <v>370</v>
      </c>
      <c r="BB69" s="429">
        <f t="shared" si="87"/>
        <v>539</v>
      </c>
      <c r="BC69" s="429">
        <f t="shared" si="88"/>
        <v>154</v>
      </c>
    </row>
    <row r="70" spans="1:988" ht="15.6">
      <c r="A70" s="256">
        <f t="shared" si="98"/>
        <v>14</v>
      </c>
      <c r="B70" s="76" t="s">
        <v>346</v>
      </c>
      <c r="C70" s="161" t="s">
        <v>347</v>
      </c>
      <c r="D70" s="323">
        <v>3.3538753259066099E-2</v>
      </c>
      <c r="E70" s="293">
        <f t="shared" si="100"/>
        <v>1979</v>
      </c>
      <c r="F70" s="212">
        <f t="shared" ref="F70" si="120">+ROUND($E$70*F55/100,0)</f>
        <v>50</v>
      </c>
      <c r="G70" s="212">
        <f t="shared" ref="G70:AV70" si="121">+ROUND($E$70*G55/100,0)</f>
        <v>58</v>
      </c>
      <c r="H70" s="212">
        <f t="shared" si="121"/>
        <v>47</v>
      </c>
      <c r="I70" s="212">
        <f t="shared" si="121"/>
        <v>45</v>
      </c>
      <c r="J70" s="212">
        <f t="shared" si="121"/>
        <v>47</v>
      </c>
      <c r="K70" s="212">
        <f t="shared" si="121"/>
        <v>45</v>
      </c>
      <c r="L70" s="212">
        <f t="shared" si="121"/>
        <v>48</v>
      </c>
      <c r="M70" s="212">
        <f t="shared" si="121"/>
        <v>46</v>
      </c>
      <c r="N70" s="212">
        <f t="shared" si="121"/>
        <v>44</v>
      </c>
      <c r="O70" s="212">
        <f t="shared" si="121"/>
        <v>44</v>
      </c>
      <c r="P70" s="212">
        <f t="shared" si="121"/>
        <v>44</v>
      </c>
      <c r="Q70" s="212">
        <f t="shared" si="121"/>
        <v>45</v>
      </c>
      <c r="R70" s="212">
        <f t="shared" si="121"/>
        <v>44</v>
      </c>
      <c r="S70" s="212">
        <f t="shared" si="121"/>
        <v>41</v>
      </c>
      <c r="T70" s="212">
        <f t="shared" si="121"/>
        <v>39</v>
      </c>
      <c r="U70" s="212">
        <f t="shared" si="121"/>
        <v>40</v>
      </c>
      <c r="V70" s="212">
        <f t="shared" si="121"/>
        <v>36</v>
      </c>
      <c r="W70" s="212">
        <f t="shared" si="121"/>
        <v>40</v>
      </c>
      <c r="X70" s="212">
        <f t="shared" si="121"/>
        <v>35</v>
      </c>
      <c r="Y70" s="212">
        <f t="shared" si="121"/>
        <v>35</v>
      </c>
      <c r="Z70" s="212">
        <f t="shared" si="121"/>
        <v>174</v>
      </c>
      <c r="AA70" s="212">
        <f t="shared" si="121"/>
        <v>164</v>
      </c>
      <c r="AB70" s="212">
        <f t="shared" si="121"/>
        <v>140</v>
      </c>
      <c r="AC70" s="212">
        <f t="shared" si="121"/>
        <v>114</v>
      </c>
      <c r="AD70" s="212">
        <f t="shared" si="121"/>
        <v>107</v>
      </c>
      <c r="AE70" s="212">
        <f t="shared" si="121"/>
        <v>98</v>
      </c>
      <c r="AF70" s="212">
        <f>+ROUND($E$70*AF55/100,0)+1</f>
        <v>75</v>
      </c>
      <c r="AG70" s="212">
        <f t="shared" si="121"/>
        <v>63</v>
      </c>
      <c r="AH70" s="212">
        <f t="shared" si="121"/>
        <v>54</v>
      </c>
      <c r="AI70" s="212">
        <f t="shared" si="121"/>
        <v>41</v>
      </c>
      <c r="AJ70" s="212">
        <f>+ROUND($E$70*AJ55/100,0)+1</f>
        <v>28</v>
      </c>
      <c r="AK70" s="212">
        <f t="shared" si="121"/>
        <v>21</v>
      </c>
      <c r="AL70" s="212">
        <f t="shared" si="121"/>
        <v>14</v>
      </c>
      <c r="AM70" s="212">
        <f t="shared" si="121"/>
        <v>13</v>
      </c>
      <c r="AN70" s="212">
        <f t="shared" si="121"/>
        <v>2</v>
      </c>
      <c r="AO70" s="212">
        <f t="shared" si="121"/>
        <v>27</v>
      </c>
      <c r="AP70" s="212">
        <f t="shared" si="121"/>
        <v>29</v>
      </c>
      <c r="AQ70" s="212">
        <f t="shared" si="121"/>
        <v>60</v>
      </c>
      <c r="AR70" s="212">
        <f t="shared" si="121"/>
        <v>995</v>
      </c>
      <c r="AS70" s="212">
        <f t="shared" si="121"/>
        <v>103</v>
      </c>
      <c r="AT70" s="212">
        <f t="shared" si="121"/>
        <v>92</v>
      </c>
      <c r="AU70" s="212">
        <f t="shared" si="121"/>
        <v>407</v>
      </c>
      <c r="AV70" s="212">
        <f t="shared" si="121"/>
        <v>72</v>
      </c>
      <c r="AW70" s="44">
        <f t="shared" si="52"/>
        <v>0</v>
      </c>
      <c r="AX70" s="427">
        <f t="shared" si="83"/>
        <v>1979</v>
      </c>
      <c r="AY70" s="388">
        <f t="shared" si="84"/>
        <v>563</v>
      </c>
      <c r="AZ70" s="427">
        <f t="shared" si="85"/>
        <v>240</v>
      </c>
      <c r="BA70" s="388">
        <f t="shared" si="86"/>
        <v>408</v>
      </c>
      <c r="BB70" s="427">
        <f t="shared" si="87"/>
        <v>597</v>
      </c>
      <c r="BC70" s="427">
        <f t="shared" si="88"/>
        <v>171</v>
      </c>
    </row>
    <row r="71" spans="1:988" ht="15.6">
      <c r="A71" s="256">
        <f t="shared" si="98"/>
        <v>15</v>
      </c>
      <c r="B71" s="76" t="s">
        <v>348</v>
      </c>
      <c r="C71" s="161" t="s">
        <v>349</v>
      </c>
      <c r="D71" s="323">
        <v>2.1299999999999999E-2</v>
      </c>
      <c r="E71" s="293">
        <f t="shared" si="100"/>
        <v>1257</v>
      </c>
      <c r="F71" s="212">
        <f t="shared" ref="F71" si="122">+ROUND($E$71*F55/100,0)</f>
        <v>32</v>
      </c>
      <c r="G71" s="212">
        <f t="shared" ref="G71:AV71" si="123">+ROUND($E$71*G55/100,0)</f>
        <v>37</v>
      </c>
      <c r="H71" s="212">
        <f t="shared" si="123"/>
        <v>30</v>
      </c>
      <c r="I71" s="212">
        <f t="shared" si="123"/>
        <v>29</v>
      </c>
      <c r="J71" s="212">
        <f t="shared" si="123"/>
        <v>30</v>
      </c>
      <c r="K71" s="212">
        <f t="shared" si="123"/>
        <v>29</v>
      </c>
      <c r="L71" s="212">
        <f t="shared" si="123"/>
        <v>30</v>
      </c>
      <c r="M71" s="212">
        <f t="shared" si="123"/>
        <v>29</v>
      </c>
      <c r="N71" s="212">
        <f t="shared" si="123"/>
        <v>28</v>
      </c>
      <c r="O71" s="212">
        <f t="shared" si="123"/>
        <v>28</v>
      </c>
      <c r="P71" s="212">
        <f t="shared" si="123"/>
        <v>28</v>
      </c>
      <c r="Q71" s="212">
        <f t="shared" si="123"/>
        <v>29</v>
      </c>
      <c r="R71" s="212">
        <f t="shared" si="123"/>
        <v>28</v>
      </c>
      <c r="S71" s="212">
        <f t="shared" si="123"/>
        <v>26</v>
      </c>
      <c r="T71" s="212">
        <f t="shared" si="123"/>
        <v>25</v>
      </c>
      <c r="U71" s="212">
        <f t="shared" si="123"/>
        <v>26</v>
      </c>
      <c r="V71" s="212">
        <f t="shared" si="123"/>
        <v>23</v>
      </c>
      <c r="W71" s="212">
        <f t="shared" si="123"/>
        <v>25</v>
      </c>
      <c r="X71" s="212">
        <f t="shared" si="123"/>
        <v>22</v>
      </c>
      <c r="Y71" s="212">
        <f t="shared" si="123"/>
        <v>22</v>
      </c>
      <c r="Z71" s="212">
        <f t="shared" si="123"/>
        <v>110</v>
      </c>
      <c r="AA71" s="212">
        <f t="shared" si="123"/>
        <v>104</v>
      </c>
      <c r="AB71" s="212">
        <f t="shared" si="123"/>
        <v>89</v>
      </c>
      <c r="AC71" s="212">
        <f t="shared" si="123"/>
        <v>73</v>
      </c>
      <c r="AD71" s="212">
        <f t="shared" si="123"/>
        <v>68</v>
      </c>
      <c r="AE71" s="212">
        <f t="shared" si="123"/>
        <v>62</v>
      </c>
      <c r="AF71" s="212">
        <f t="shared" si="123"/>
        <v>47</v>
      </c>
      <c r="AG71" s="212">
        <f t="shared" si="123"/>
        <v>40</v>
      </c>
      <c r="AH71" s="212">
        <f t="shared" si="123"/>
        <v>34</v>
      </c>
      <c r="AI71" s="212">
        <f t="shared" si="123"/>
        <v>26</v>
      </c>
      <c r="AJ71" s="212">
        <f t="shared" si="123"/>
        <v>17</v>
      </c>
      <c r="AK71" s="212">
        <f t="shared" si="123"/>
        <v>13</v>
      </c>
      <c r="AL71" s="212">
        <f t="shared" si="123"/>
        <v>9</v>
      </c>
      <c r="AM71" s="212">
        <f t="shared" si="123"/>
        <v>9</v>
      </c>
      <c r="AN71" s="212">
        <f t="shared" si="123"/>
        <v>2</v>
      </c>
      <c r="AO71" s="212">
        <f t="shared" si="123"/>
        <v>17</v>
      </c>
      <c r="AP71" s="212">
        <f t="shared" si="123"/>
        <v>18</v>
      </c>
      <c r="AQ71" s="212">
        <f t="shared" si="123"/>
        <v>38</v>
      </c>
      <c r="AR71" s="212">
        <f t="shared" si="123"/>
        <v>632</v>
      </c>
      <c r="AS71" s="212">
        <f t="shared" si="123"/>
        <v>65</v>
      </c>
      <c r="AT71" s="212">
        <f t="shared" si="123"/>
        <v>58</v>
      </c>
      <c r="AU71" s="212">
        <f t="shared" si="123"/>
        <v>259</v>
      </c>
      <c r="AV71" s="212">
        <f t="shared" si="123"/>
        <v>46</v>
      </c>
      <c r="AW71" s="44">
        <f t="shared" si="52"/>
        <v>0</v>
      </c>
      <c r="AX71" s="427">
        <f t="shared" si="83"/>
        <v>1257</v>
      </c>
      <c r="AY71" s="388">
        <f t="shared" si="84"/>
        <v>359</v>
      </c>
      <c r="AZ71" s="427">
        <f t="shared" si="85"/>
        <v>153</v>
      </c>
      <c r="BA71" s="388">
        <f t="shared" si="86"/>
        <v>258</v>
      </c>
      <c r="BB71" s="427">
        <f t="shared" si="87"/>
        <v>379</v>
      </c>
      <c r="BC71" s="427">
        <f t="shared" si="88"/>
        <v>108</v>
      </c>
    </row>
    <row r="72" spans="1:988" ht="15.6">
      <c r="A72" s="256">
        <f t="shared" si="98"/>
        <v>16</v>
      </c>
      <c r="B72" s="76" t="s">
        <v>350</v>
      </c>
      <c r="C72" s="161" t="s">
        <v>351</v>
      </c>
      <c r="D72" s="323">
        <v>3.4299999999999997E-2</v>
      </c>
      <c r="E72" s="293">
        <f t="shared" si="100"/>
        <v>2023</v>
      </c>
      <c r="F72" s="212">
        <f t="shared" ref="F72" si="124">+ROUND($E$72*F55/100,0)</f>
        <v>51</v>
      </c>
      <c r="G72" s="212">
        <f t="shared" ref="G72:AV72" si="125">+ROUND($E$72*G55/100,0)</f>
        <v>59</v>
      </c>
      <c r="H72" s="212">
        <f t="shared" si="125"/>
        <v>48</v>
      </c>
      <c r="I72" s="212">
        <f t="shared" si="125"/>
        <v>46</v>
      </c>
      <c r="J72" s="212">
        <f t="shared" si="125"/>
        <v>48</v>
      </c>
      <c r="K72" s="212">
        <f t="shared" si="125"/>
        <v>46</v>
      </c>
      <c r="L72" s="212">
        <f t="shared" si="125"/>
        <v>49</v>
      </c>
      <c r="M72" s="212">
        <f t="shared" si="125"/>
        <v>47</v>
      </c>
      <c r="N72" s="212">
        <f t="shared" si="125"/>
        <v>45</v>
      </c>
      <c r="O72" s="212">
        <f t="shared" si="125"/>
        <v>45</v>
      </c>
      <c r="P72" s="212">
        <f t="shared" si="125"/>
        <v>45</v>
      </c>
      <c r="Q72" s="212">
        <f t="shared" si="125"/>
        <v>46</v>
      </c>
      <c r="R72" s="212">
        <f t="shared" si="125"/>
        <v>45</v>
      </c>
      <c r="S72" s="212">
        <f t="shared" si="125"/>
        <v>42</v>
      </c>
      <c r="T72" s="212">
        <f t="shared" si="125"/>
        <v>40</v>
      </c>
      <c r="U72" s="212">
        <f t="shared" si="125"/>
        <v>41</v>
      </c>
      <c r="V72" s="212">
        <f t="shared" si="125"/>
        <v>37</v>
      </c>
      <c r="W72" s="212">
        <f t="shared" si="125"/>
        <v>41</v>
      </c>
      <c r="X72" s="212">
        <f t="shared" si="125"/>
        <v>36</v>
      </c>
      <c r="Y72" s="212">
        <f t="shared" si="125"/>
        <v>36</v>
      </c>
      <c r="Z72" s="212">
        <f t="shared" si="125"/>
        <v>178</v>
      </c>
      <c r="AA72" s="212">
        <f t="shared" si="125"/>
        <v>168</v>
      </c>
      <c r="AB72" s="212">
        <f t="shared" si="125"/>
        <v>143</v>
      </c>
      <c r="AC72" s="212">
        <f t="shared" si="125"/>
        <v>117</v>
      </c>
      <c r="AD72" s="212">
        <f t="shared" si="125"/>
        <v>109</v>
      </c>
      <c r="AE72" s="212">
        <f t="shared" si="125"/>
        <v>100</v>
      </c>
      <c r="AF72" s="212">
        <f t="shared" si="125"/>
        <v>76</v>
      </c>
      <c r="AG72" s="212">
        <f>+ROUND($E$72*AG55/100,0)+1</f>
        <v>65</v>
      </c>
      <c r="AH72" s="212">
        <f t="shared" si="125"/>
        <v>55</v>
      </c>
      <c r="AI72" s="212">
        <f t="shared" si="125"/>
        <v>42</v>
      </c>
      <c r="AJ72" s="212">
        <f t="shared" si="125"/>
        <v>28</v>
      </c>
      <c r="AK72" s="212">
        <f t="shared" si="125"/>
        <v>21</v>
      </c>
      <c r="AL72" s="212">
        <f t="shared" si="125"/>
        <v>14</v>
      </c>
      <c r="AM72" s="212">
        <f t="shared" si="125"/>
        <v>14</v>
      </c>
      <c r="AN72" s="212">
        <f t="shared" si="125"/>
        <v>3</v>
      </c>
      <c r="AO72" s="212">
        <f t="shared" si="125"/>
        <v>28</v>
      </c>
      <c r="AP72" s="212">
        <f t="shared" si="125"/>
        <v>29</v>
      </c>
      <c r="AQ72" s="212">
        <f t="shared" si="125"/>
        <v>61</v>
      </c>
      <c r="AR72" s="212">
        <f t="shared" si="125"/>
        <v>1017</v>
      </c>
      <c r="AS72" s="212">
        <f t="shared" si="125"/>
        <v>105</v>
      </c>
      <c r="AT72" s="212">
        <f t="shared" si="125"/>
        <v>94</v>
      </c>
      <c r="AU72" s="212">
        <f t="shared" si="125"/>
        <v>416</v>
      </c>
      <c r="AV72" s="212">
        <f t="shared" si="125"/>
        <v>73</v>
      </c>
      <c r="AW72" s="44">
        <f t="shared" si="52"/>
        <v>0</v>
      </c>
      <c r="AX72" s="427">
        <f t="shared" si="83"/>
        <v>2023</v>
      </c>
      <c r="AY72" s="388">
        <f t="shared" si="84"/>
        <v>575</v>
      </c>
      <c r="AZ72" s="427">
        <f t="shared" si="85"/>
        <v>246</v>
      </c>
      <c r="BA72" s="388">
        <f t="shared" si="86"/>
        <v>418</v>
      </c>
      <c r="BB72" s="427">
        <f t="shared" si="87"/>
        <v>610</v>
      </c>
      <c r="BC72" s="427">
        <f t="shared" si="88"/>
        <v>174</v>
      </c>
    </row>
    <row r="73" spans="1:988" ht="15.6">
      <c r="A73" s="256">
        <f t="shared" si="98"/>
        <v>17</v>
      </c>
      <c r="B73" s="76" t="s">
        <v>352</v>
      </c>
      <c r="C73" s="161" t="s">
        <v>353</v>
      </c>
      <c r="D73" s="323">
        <v>5.8426167338231798E-2</v>
      </c>
      <c r="E73" s="293">
        <f t="shared" si="100"/>
        <v>3447</v>
      </c>
      <c r="F73" s="212">
        <f t="shared" ref="F73" si="126">+ROUND($E$73*F55/100,0)</f>
        <v>87</v>
      </c>
      <c r="G73" s="212">
        <f t="shared" ref="G73:AV73" si="127">+ROUND($E$73*G55/100,0)</f>
        <v>101</v>
      </c>
      <c r="H73" s="212">
        <f t="shared" si="127"/>
        <v>83</v>
      </c>
      <c r="I73" s="212">
        <f t="shared" si="127"/>
        <v>79</v>
      </c>
      <c r="J73" s="212">
        <f t="shared" si="127"/>
        <v>82</v>
      </c>
      <c r="K73" s="212">
        <f t="shared" si="127"/>
        <v>79</v>
      </c>
      <c r="L73" s="212">
        <f t="shared" si="127"/>
        <v>83</v>
      </c>
      <c r="M73" s="212">
        <f t="shared" si="127"/>
        <v>80</v>
      </c>
      <c r="N73" s="212">
        <f t="shared" si="127"/>
        <v>77</v>
      </c>
      <c r="O73" s="212">
        <f t="shared" si="127"/>
        <v>77</v>
      </c>
      <c r="P73" s="212">
        <f t="shared" si="127"/>
        <v>76</v>
      </c>
      <c r="Q73" s="212">
        <f t="shared" si="127"/>
        <v>79</v>
      </c>
      <c r="R73" s="212">
        <f t="shared" si="127"/>
        <v>76</v>
      </c>
      <c r="S73" s="212">
        <f t="shared" si="127"/>
        <v>71</v>
      </c>
      <c r="T73" s="212">
        <f t="shared" si="127"/>
        <v>69</v>
      </c>
      <c r="U73" s="212">
        <f t="shared" si="127"/>
        <v>70</v>
      </c>
      <c r="V73" s="212">
        <f t="shared" si="127"/>
        <v>62</v>
      </c>
      <c r="W73" s="212">
        <f t="shared" si="127"/>
        <v>70</v>
      </c>
      <c r="X73" s="212">
        <f t="shared" si="127"/>
        <v>61</v>
      </c>
      <c r="Y73" s="212">
        <f t="shared" si="127"/>
        <v>61</v>
      </c>
      <c r="Z73" s="212">
        <f t="shared" si="127"/>
        <v>303</v>
      </c>
      <c r="AA73" s="212">
        <f t="shared" si="127"/>
        <v>286</v>
      </c>
      <c r="AB73" s="212">
        <f t="shared" si="127"/>
        <v>244</v>
      </c>
      <c r="AC73" s="212">
        <f t="shared" si="127"/>
        <v>199</v>
      </c>
      <c r="AD73" s="212">
        <f t="shared" si="127"/>
        <v>186</v>
      </c>
      <c r="AE73" s="212">
        <f t="shared" si="127"/>
        <v>171</v>
      </c>
      <c r="AF73" s="212">
        <f>+ROUND($E$73*AF55/100,0)+1</f>
        <v>130</v>
      </c>
      <c r="AG73" s="212">
        <f t="shared" si="127"/>
        <v>109</v>
      </c>
      <c r="AH73" s="212">
        <f t="shared" si="127"/>
        <v>94</v>
      </c>
      <c r="AI73" s="212">
        <f t="shared" si="127"/>
        <v>71</v>
      </c>
      <c r="AJ73" s="212">
        <f t="shared" si="127"/>
        <v>48</v>
      </c>
      <c r="AK73" s="212">
        <f t="shared" si="127"/>
        <v>36</v>
      </c>
      <c r="AL73" s="212">
        <f t="shared" si="127"/>
        <v>24</v>
      </c>
      <c r="AM73" s="212">
        <f t="shared" si="127"/>
        <v>23</v>
      </c>
      <c r="AN73" s="212">
        <f t="shared" si="127"/>
        <v>4</v>
      </c>
      <c r="AO73" s="212">
        <f t="shared" si="127"/>
        <v>48</v>
      </c>
      <c r="AP73" s="212">
        <f t="shared" si="127"/>
        <v>50</v>
      </c>
      <c r="AQ73" s="212">
        <f t="shared" si="127"/>
        <v>104</v>
      </c>
      <c r="AR73" s="212">
        <f t="shared" si="127"/>
        <v>1734</v>
      </c>
      <c r="AS73" s="212">
        <f t="shared" si="127"/>
        <v>180</v>
      </c>
      <c r="AT73" s="212">
        <f t="shared" si="127"/>
        <v>160</v>
      </c>
      <c r="AU73" s="212">
        <f t="shared" si="127"/>
        <v>709</v>
      </c>
      <c r="AV73" s="212">
        <f t="shared" si="127"/>
        <v>125</v>
      </c>
      <c r="AW73" s="44">
        <f t="shared" si="52"/>
        <v>0</v>
      </c>
      <c r="AX73" s="427">
        <f t="shared" si="83"/>
        <v>3447</v>
      </c>
      <c r="AY73" s="388">
        <f t="shared" si="84"/>
        <v>983</v>
      </c>
      <c r="AZ73" s="427">
        <f t="shared" si="85"/>
        <v>418</v>
      </c>
      <c r="BA73" s="388">
        <f t="shared" si="86"/>
        <v>711</v>
      </c>
      <c r="BB73" s="427">
        <f t="shared" si="87"/>
        <v>1039</v>
      </c>
      <c r="BC73" s="427">
        <f t="shared" si="88"/>
        <v>296</v>
      </c>
    </row>
    <row r="74" spans="1:988" ht="15.6">
      <c r="A74" s="256">
        <f t="shared" si="98"/>
        <v>18</v>
      </c>
      <c r="B74" s="76" t="s">
        <v>354</v>
      </c>
      <c r="C74" s="161" t="s">
        <v>355</v>
      </c>
      <c r="D74" s="323">
        <v>3.0173026783598001E-2</v>
      </c>
      <c r="E74" s="293">
        <f t="shared" si="100"/>
        <v>1780</v>
      </c>
      <c r="F74" s="212">
        <f t="shared" ref="F74" si="128">+ROUND($E$74*F55/100,0)</f>
        <v>45</v>
      </c>
      <c r="G74" s="212">
        <f t="shared" ref="G74:AV74" si="129">+ROUND($E$74*G55/100,0)</f>
        <v>52</v>
      </c>
      <c r="H74" s="212">
        <f t="shared" si="129"/>
        <v>43</v>
      </c>
      <c r="I74" s="212">
        <f t="shared" si="129"/>
        <v>41</v>
      </c>
      <c r="J74" s="212">
        <f t="shared" si="129"/>
        <v>42</v>
      </c>
      <c r="K74" s="212">
        <f t="shared" si="129"/>
        <v>41</v>
      </c>
      <c r="L74" s="212">
        <f>+ROUND($E$74*L55/100,0)-1</f>
        <v>42</v>
      </c>
      <c r="M74" s="212">
        <f t="shared" si="129"/>
        <v>41</v>
      </c>
      <c r="N74" s="212">
        <f t="shared" si="129"/>
        <v>40</v>
      </c>
      <c r="O74" s="212">
        <f t="shared" si="129"/>
        <v>40</v>
      </c>
      <c r="P74" s="212">
        <f t="shared" si="129"/>
        <v>39</v>
      </c>
      <c r="Q74" s="212">
        <f t="shared" si="129"/>
        <v>41</v>
      </c>
      <c r="R74" s="212">
        <f t="shared" si="129"/>
        <v>39</v>
      </c>
      <c r="S74" s="212">
        <f t="shared" si="129"/>
        <v>37</v>
      </c>
      <c r="T74" s="212">
        <f t="shared" si="129"/>
        <v>35</v>
      </c>
      <c r="U74" s="212">
        <f t="shared" si="129"/>
        <v>36</v>
      </c>
      <c r="V74" s="212">
        <f>+ROUND($E$74*V55/100,0)-1</f>
        <v>31</v>
      </c>
      <c r="W74" s="212">
        <f t="shared" si="129"/>
        <v>36</v>
      </c>
      <c r="X74" s="212">
        <f t="shared" si="129"/>
        <v>32</v>
      </c>
      <c r="Y74" s="212">
        <f t="shared" si="129"/>
        <v>32</v>
      </c>
      <c r="Z74" s="212">
        <f t="shared" si="129"/>
        <v>156</v>
      </c>
      <c r="AA74" s="212">
        <f t="shared" si="129"/>
        <v>148</v>
      </c>
      <c r="AB74" s="212">
        <f t="shared" si="129"/>
        <v>126</v>
      </c>
      <c r="AC74" s="212">
        <f t="shared" si="129"/>
        <v>103</v>
      </c>
      <c r="AD74" s="212">
        <f t="shared" si="129"/>
        <v>96</v>
      </c>
      <c r="AE74" s="212">
        <f t="shared" si="129"/>
        <v>88</v>
      </c>
      <c r="AF74" s="212">
        <f t="shared" si="129"/>
        <v>67</v>
      </c>
      <c r="AG74" s="212">
        <f t="shared" si="129"/>
        <v>56</v>
      </c>
      <c r="AH74" s="212">
        <f t="shared" si="129"/>
        <v>49</v>
      </c>
      <c r="AI74" s="212">
        <f t="shared" si="129"/>
        <v>37</v>
      </c>
      <c r="AJ74" s="212">
        <f t="shared" si="129"/>
        <v>25</v>
      </c>
      <c r="AK74" s="212">
        <f t="shared" si="129"/>
        <v>19</v>
      </c>
      <c r="AL74" s="212">
        <f t="shared" si="129"/>
        <v>13</v>
      </c>
      <c r="AM74" s="212">
        <f t="shared" si="129"/>
        <v>12</v>
      </c>
      <c r="AN74" s="212">
        <f t="shared" si="129"/>
        <v>2</v>
      </c>
      <c r="AO74" s="212">
        <f t="shared" si="129"/>
        <v>25</v>
      </c>
      <c r="AP74" s="212">
        <f t="shared" si="129"/>
        <v>26</v>
      </c>
      <c r="AQ74" s="212">
        <f t="shared" si="129"/>
        <v>54</v>
      </c>
      <c r="AR74" s="212">
        <f t="shared" si="129"/>
        <v>895</v>
      </c>
      <c r="AS74" s="212">
        <f t="shared" si="129"/>
        <v>93</v>
      </c>
      <c r="AT74" s="212">
        <f t="shared" si="129"/>
        <v>83</v>
      </c>
      <c r="AU74" s="212">
        <f t="shared" si="129"/>
        <v>366</v>
      </c>
      <c r="AV74" s="212">
        <f t="shared" si="129"/>
        <v>64</v>
      </c>
      <c r="AW74" s="44">
        <f t="shared" si="52"/>
        <v>0</v>
      </c>
      <c r="AX74" s="427">
        <f t="shared" si="83"/>
        <v>1780</v>
      </c>
      <c r="AY74" s="388">
        <f t="shared" si="84"/>
        <v>507</v>
      </c>
      <c r="AZ74" s="427">
        <f t="shared" si="85"/>
        <v>214</v>
      </c>
      <c r="BA74" s="388">
        <f t="shared" si="86"/>
        <v>368</v>
      </c>
      <c r="BB74" s="427">
        <f t="shared" si="87"/>
        <v>536</v>
      </c>
      <c r="BC74" s="427">
        <f t="shared" si="88"/>
        <v>155</v>
      </c>
    </row>
    <row r="75" spans="1:988" ht="15.6">
      <c r="A75" s="256">
        <f t="shared" si="98"/>
        <v>19</v>
      </c>
      <c r="B75" s="76" t="s">
        <v>356</v>
      </c>
      <c r="C75" s="161" t="s">
        <v>357</v>
      </c>
      <c r="D75" s="323">
        <v>2.3099999999999999E-2</v>
      </c>
      <c r="E75" s="293">
        <f t="shared" si="100"/>
        <v>1363</v>
      </c>
      <c r="F75" s="212">
        <f t="shared" ref="F75" si="130">+ROUND($E$75*F55/100,0)</f>
        <v>35</v>
      </c>
      <c r="G75" s="212">
        <f t="shared" ref="G75:AV75" si="131">+ROUND($E$75*G55/100,0)</f>
        <v>40</v>
      </c>
      <c r="H75" s="212">
        <f t="shared" si="131"/>
        <v>33</v>
      </c>
      <c r="I75" s="212">
        <f t="shared" si="131"/>
        <v>31</v>
      </c>
      <c r="J75" s="212">
        <f t="shared" si="131"/>
        <v>32</v>
      </c>
      <c r="K75" s="212">
        <f t="shared" si="131"/>
        <v>31</v>
      </c>
      <c r="L75" s="212">
        <f t="shared" si="131"/>
        <v>33</v>
      </c>
      <c r="M75" s="212">
        <f t="shared" si="131"/>
        <v>32</v>
      </c>
      <c r="N75" s="212">
        <f t="shared" si="131"/>
        <v>31</v>
      </c>
      <c r="O75" s="212">
        <f t="shared" si="131"/>
        <v>30</v>
      </c>
      <c r="P75" s="212">
        <f t="shared" si="131"/>
        <v>30</v>
      </c>
      <c r="Q75" s="212">
        <f t="shared" si="131"/>
        <v>31</v>
      </c>
      <c r="R75" s="212">
        <f t="shared" si="131"/>
        <v>30</v>
      </c>
      <c r="S75" s="212">
        <f t="shared" si="131"/>
        <v>28</v>
      </c>
      <c r="T75" s="212">
        <f t="shared" si="131"/>
        <v>27</v>
      </c>
      <c r="U75" s="212">
        <f t="shared" si="131"/>
        <v>28</v>
      </c>
      <c r="V75" s="212">
        <f t="shared" si="131"/>
        <v>25</v>
      </c>
      <c r="W75" s="212">
        <f t="shared" si="131"/>
        <v>28</v>
      </c>
      <c r="X75" s="212">
        <f t="shared" si="131"/>
        <v>24</v>
      </c>
      <c r="Y75" s="212">
        <f t="shared" si="131"/>
        <v>24</v>
      </c>
      <c r="Z75" s="212">
        <f>+ROUND($E$75*Z55/100,0)-1</f>
        <v>119</v>
      </c>
      <c r="AA75" s="212">
        <f t="shared" si="131"/>
        <v>113</v>
      </c>
      <c r="AB75" s="212">
        <f t="shared" si="131"/>
        <v>97</v>
      </c>
      <c r="AC75" s="212">
        <f t="shared" si="131"/>
        <v>79</v>
      </c>
      <c r="AD75" s="212">
        <f t="shared" si="131"/>
        <v>73</v>
      </c>
      <c r="AE75" s="212">
        <f t="shared" si="131"/>
        <v>68</v>
      </c>
      <c r="AF75" s="212">
        <f t="shared" si="131"/>
        <v>51</v>
      </c>
      <c r="AG75" s="212">
        <f t="shared" si="131"/>
        <v>43</v>
      </c>
      <c r="AH75" s="212">
        <f t="shared" si="131"/>
        <v>37</v>
      </c>
      <c r="AI75" s="212">
        <f t="shared" si="131"/>
        <v>28</v>
      </c>
      <c r="AJ75" s="212">
        <f t="shared" si="131"/>
        <v>19</v>
      </c>
      <c r="AK75" s="212">
        <f t="shared" si="131"/>
        <v>14</v>
      </c>
      <c r="AL75" s="212">
        <f t="shared" si="131"/>
        <v>10</v>
      </c>
      <c r="AM75" s="212">
        <f t="shared" si="131"/>
        <v>9</v>
      </c>
      <c r="AN75" s="212">
        <f t="shared" si="131"/>
        <v>2</v>
      </c>
      <c r="AO75" s="212">
        <f t="shared" si="131"/>
        <v>19</v>
      </c>
      <c r="AP75" s="212">
        <f t="shared" si="131"/>
        <v>20</v>
      </c>
      <c r="AQ75" s="212">
        <f t="shared" si="131"/>
        <v>41</v>
      </c>
      <c r="AR75" s="212">
        <f t="shared" si="131"/>
        <v>685</v>
      </c>
      <c r="AS75" s="212">
        <f t="shared" si="131"/>
        <v>71</v>
      </c>
      <c r="AT75" s="212">
        <f t="shared" si="131"/>
        <v>63</v>
      </c>
      <c r="AU75" s="212">
        <f t="shared" si="131"/>
        <v>280</v>
      </c>
      <c r="AV75" s="212">
        <f t="shared" si="131"/>
        <v>49</v>
      </c>
      <c r="AW75" s="44">
        <f t="shared" si="52"/>
        <v>0</v>
      </c>
      <c r="AX75" s="427">
        <f t="shared" si="83"/>
        <v>1363</v>
      </c>
      <c r="AY75" s="388">
        <f t="shared" si="84"/>
        <v>389</v>
      </c>
      <c r="AZ75" s="427">
        <f t="shared" si="85"/>
        <v>166</v>
      </c>
      <c r="BA75" s="388">
        <f t="shared" si="86"/>
        <v>280</v>
      </c>
      <c r="BB75" s="427">
        <f t="shared" si="87"/>
        <v>411</v>
      </c>
      <c r="BC75" s="427">
        <f t="shared" si="88"/>
        <v>117</v>
      </c>
    </row>
    <row r="76" spans="1:988" ht="15.6">
      <c r="A76" s="256">
        <v>20</v>
      </c>
      <c r="B76" s="76" t="s">
        <v>358</v>
      </c>
      <c r="C76" s="161" t="s">
        <v>359</v>
      </c>
      <c r="D76" s="323">
        <v>2.8679781938848101E-2</v>
      </c>
      <c r="E76" s="293">
        <f t="shared" si="100"/>
        <v>1692</v>
      </c>
      <c r="F76" s="212">
        <f t="shared" ref="F76" si="132">+ROUND($E$76*F55/100,0)</f>
        <v>43</v>
      </c>
      <c r="G76" s="212">
        <f t="shared" ref="G76:AV76" si="133">+ROUND($E$76*G55/100,0)</f>
        <v>49</v>
      </c>
      <c r="H76" s="212">
        <f t="shared" si="133"/>
        <v>41</v>
      </c>
      <c r="I76" s="212">
        <f t="shared" si="133"/>
        <v>39</v>
      </c>
      <c r="J76" s="212">
        <f t="shared" si="133"/>
        <v>40</v>
      </c>
      <c r="K76" s="212">
        <f t="shared" si="133"/>
        <v>39</v>
      </c>
      <c r="L76" s="212">
        <f t="shared" si="133"/>
        <v>41</v>
      </c>
      <c r="M76" s="212">
        <f t="shared" si="133"/>
        <v>39</v>
      </c>
      <c r="N76" s="212">
        <f t="shared" si="133"/>
        <v>38</v>
      </c>
      <c r="O76" s="212">
        <f t="shared" si="133"/>
        <v>38</v>
      </c>
      <c r="P76" s="212">
        <f t="shared" si="133"/>
        <v>38</v>
      </c>
      <c r="Q76" s="212">
        <f t="shared" si="133"/>
        <v>39</v>
      </c>
      <c r="R76" s="212">
        <f t="shared" si="133"/>
        <v>37</v>
      </c>
      <c r="S76" s="212">
        <f t="shared" si="133"/>
        <v>35</v>
      </c>
      <c r="T76" s="212">
        <f t="shared" si="133"/>
        <v>34</v>
      </c>
      <c r="U76" s="212">
        <f t="shared" si="133"/>
        <v>34</v>
      </c>
      <c r="V76" s="212">
        <f t="shared" si="133"/>
        <v>31</v>
      </c>
      <c r="W76" s="212">
        <f t="shared" si="133"/>
        <v>34</v>
      </c>
      <c r="X76" s="212">
        <f t="shared" si="133"/>
        <v>30</v>
      </c>
      <c r="Y76" s="212">
        <f t="shared" si="133"/>
        <v>30</v>
      </c>
      <c r="Z76" s="212">
        <f>+ROUND($E$76*Z55/100,0)-1</f>
        <v>148</v>
      </c>
      <c r="AA76" s="212">
        <f t="shared" si="133"/>
        <v>140</v>
      </c>
      <c r="AB76" s="212">
        <f t="shared" si="133"/>
        <v>120</v>
      </c>
      <c r="AC76" s="212">
        <f t="shared" si="133"/>
        <v>98</v>
      </c>
      <c r="AD76" s="212">
        <f t="shared" si="133"/>
        <v>91</v>
      </c>
      <c r="AE76" s="212">
        <f t="shared" si="133"/>
        <v>84</v>
      </c>
      <c r="AF76" s="212">
        <f t="shared" si="133"/>
        <v>63</v>
      </c>
      <c r="AG76" s="212">
        <f t="shared" si="133"/>
        <v>54</v>
      </c>
      <c r="AH76" s="212">
        <f t="shared" si="133"/>
        <v>46</v>
      </c>
      <c r="AI76" s="212">
        <f t="shared" si="133"/>
        <v>35</v>
      </c>
      <c r="AJ76" s="212">
        <f t="shared" si="133"/>
        <v>23</v>
      </c>
      <c r="AK76" s="212">
        <f t="shared" si="133"/>
        <v>18</v>
      </c>
      <c r="AL76" s="212">
        <f t="shared" si="133"/>
        <v>12</v>
      </c>
      <c r="AM76" s="212">
        <f t="shared" si="133"/>
        <v>11</v>
      </c>
      <c r="AN76" s="212">
        <f t="shared" si="133"/>
        <v>2</v>
      </c>
      <c r="AO76" s="212">
        <f t="shared" si="133"/>
        <v>23</v>
      </c>
      <c r="AP76" s="212">
        <f t="shared" si="133"/>
        <v>24</v>
      </c>
      <c r="AQ76" s="212">
        <f t="shared" si="133"/>
        <v>51</v>
      </c>
      <c r="AR76" s="212">
        <f t="shared" si="133"/>
        <v>851</v>
      </c>
      <c r="AS76" s="212">
        <f t="shared" si="133"/>
        <v>88</v>
      </c>
      <c r="AT76" s="212">
        <f t="shared" si="133"/>
        <v>79</v>
      </c>
      <c r="AU76" s="212">
        <f t="shared" si="133"/>
        <v>348</v>
      </c>
      <c r="AV76" s="212">
        <f t="shared" si="133"/>
        <v>61</v>
      </c>
      <c r="AW76" s="44">
        <f t="shared" si="52"/>
        <v>0</v>
      </c>
      <c r="AX76" s="427">
        <f t="shared" si="83"/>
        <v>1692</v>
      </c>
      <c r="AY76" s="388">
        <f t="shared" si="84"/>
        <v>484</v>
      </c>
      <c r="AZ76" s="427">
        <f t="shared" si="85"/>
        <v>205</v>
      </c>
      <c r="BA76" s="388">
        <f t="shared" si="86"/>
        <v>348</v>
      </c>
      <c r="BB76" s="427">
        <f t="shared" si="87"/>
        <v>510</v>
      </c>
      <c r="BC76" s="427">
        <f t="shared" si="88"/>
        <v>145</v>
      </c>
    </row>
    <row r="77" spans="1:988" ht="15.6">
      <c r="A77" s="256">
        <v>21</v>
      </c>
      <c r="B77" s="76" t="s">
        <v>360</v>
      </c>
      <c r="C77" s="161" t="s">
        <v>361</v>
      </c>
      <c r="D77" s="323">
        <v>2.23E-2</v>
      </c>
      <c r="E77" s="293">
        <f t="shared" si="100"/>
        <v>1316</v>
      </c>
      <c r="F77" s="212">
        <f t="shared" ref="F77" si="134">+ROUND($E$77*F55/100,0)</f>
        <v>33</v>
      </c>
      <c r="G77" s="212">
        <f t="shared" ref="G77:AV77" si="135">+ROUND($E$77*G55/100,0)</f>
        <v>38</v>
      </c>
      <c r="H77" s="212">
        <f t="shared" si="135"/>
        <v>32</v>
      </c>
      <c r="I77" s="212">
        <f t="shared" si="135"/>
        <v>30</v>
      </c>
      <c r="J77" s="212">
        <f t="shared" si="135"/>
        <v>31</v>
      </c>
      <c r="K77" s="212">
        <f t="shared" si="135"/>
        <v>30</v>
      </c>
      <c r="L77" s="212">
        <f t="shared" si="135"/>
        <v>32</v>
      </c>
      <c r="M77" s="212">
        <f t="shared" si="135"/>
        <v>30</v>
      </c>
      <c r="N77" s="212">
        <f t="shared" si="135"/>
        <v>30</v>
      </c>
      <c r="O77" s="212">
        <f t="shared" si="135"/>
        <v>29</v>
      </c>
      <c r="P77" s="212">
        <f t="shared" si="135"/>
        <v>29</v>
      </c>
      <c r="Q77" s="212">
        <f t="shared" si="135"/>
        <v>30</v>
      </c>
      <c r="R77" s="212">
        <f t="shared" si="135"/>
        <v>29</v>
      </c>
      <c r="S77" s="212">
        <f>+ROUND($E$77*S55/100,0)+1</f>
        <v>28</v>
      </c>
      <c r="T77" s="212">
        <f t="shared" si="135"/>
        <v>26</v>
      </c>
      <c r="U77" s="212">
        <f t="shared" si="135"/>
        <v>27</v>
      </c>
      <c r="V77" s="212">
        <f t="shared" si="135"/>
        <v>24</v>
      </c>
      <c r="W77" s="212">
        <f t="shared" si="135"/>
        <v>27</v>
      </c>
      <c r="X77" s="212">
        <f t="shared" si="135"/>
        <v>23</v>
      </c>
      <c r="Y77" s="212">
        <f t="shared" si="135"/>
        <v>23</v>
      </c>
      <c r="Z77" s="212">
        <f t="shared" si="135"/>
        <v>116</v>
      </c>
      <c r="AA77" s="212">
        <f>+ROUND($E$77*AA55/100,0)+1</f>
        <v>110</v>
      </c>
      <c r="AB77" s="212">
        <f t="shared" si="135"/>
        <v>93</v>
      </c>
      <c r="AC77" s="212">
        <f t="shared" si="135"/>
        <v>76</v>
      </c>
      <c r="AD77" s="212">
        <f t="shared" si="135"/>
        <v>71</v>
      </c>
      <c r="AE77" s="212">
        <f t="shared" si="135"/>
        <v>65</v>
      </c>
      <c r="AF77" s="212">
        <f t="shared" si="135"/>
        <v>49</v>
      </c>
      <c r="AG77" s="212">
        <f t="shared" si="135"/>
        <v>42</v>
      </c>
      <c r="AH77" s="212">
        <f t="shared" si="135"/>
        <v>36</v>
      </c>
      <c r="AI77" s="212">
        <f t="shared" si="135"/>
        <v>27</v>
      </c>
      <c r="AJ77" s="212">
        <f t="shared" si="135"/>
        <v>18</v>
      </c>
      <c r="AK77" s="212">
        <f t="shared" si="135"/>
        <v>14</v>
      </c>
      <c r="AL77" s="212">
        <f t="shared" si="135"/>
        <v>9</v>
      </c>
      <c r="AM77" s="212">
        <f t="shared" si="135"/>
        <v>9</v>
      </c>
      <c r="AN77" s="212">
        <f t="shared" si="135"/>
        <v>2</v>
      </c>
      <c r="AO77" s="212">
        <f t="shared" si="135"/>
        <v>18</v>
      </c>
      <c r="AP77" s="212">
        <f t="shared" si="135"/>
        <v>19</v>
      </c>
      <c r="AQ77" s="212">
        <f t="shared" si="135"/>
        <v>40</v>
      </c>
      <c r="AR77" s="212">
        <f t="shared" si="135"/>
        <v>662</v>
      </c>
      <c r="AS77" s="212">
        <f t="shared" si="135"/>
        <v>69</v>
      </c>
      <c r="AT77" s="212">
        <f t="shared" si="135"/>
        <v>61</v>
      </c>
      <c r="AU77" s="212">
        <f t="shared" si="135"/>
        <v>271</v>
      </c>
      <c r="AV77" s="212">
        <f t="shared" si="135"/>
        <v>48</v>
      </c>
      <c r="AW77" s="44">
        <f t="shared" si="52"/>
        <v>0</v>
      </c>
      <c r="AX77" s="428">
        <f t="shared" si="83"/>
        <v>1316</v>
      </c>
      <c r="AY77" s="388">
        <f t="shared" si="84"/>
        <v>374</v>
      </c>
      <c r="AZ77" s="428">
        <f t="shared" si="85"/>
        <v>161</v>
      </c>
      <c r="BA77" s="388">
        <f t="shared" si="86"/>
        <v>272</v>
      </c>
      <c r="BB77" s="428">
        <f t="shared" si="87"/>
        <v>396</v>
      </c>
      <c r="BC77" s="428">
        <f t="shared" si="88"/>
        <v>113</v>
      </c>
    </row>
    <row r="78" spans="1:988" ht="15.6" hidden="1">
      <c r="A78" s="244"/>
      <c r="B78" s="244"/>
      <c r="C78" s="161"/>
      <c r="D78" s="328">
        <f t="shared" ref="D78:E78" si="136">SUM(D57:D77)</f>
        <v>1.000002654657502</v>
      </c>
      <c r="E78" s="276">
        <f t="shared" si="136"/>
        <v>58993</v>
      </c>
      <c r="F78" s="276">
        <f>F56-SUM(F57:F77)</f>
        <v>0</v>
      </c>
      <c r="G78" s="276">
        <f t="shared" ref="G78:AV78" si="137">G56-SUM(G57:G77)</f>
        <v>0</v>
      </c>
      <c r="H78" s="276">
        <f t="shared" si="137"/>
        <v>0</v>
      </c>
      <c r="I78" s="276">
        <f t="shared" si="137"/>
        <v>0</v>
      </c>
      <c r="J78" s="276">
        <f t="shared" si="137"/>
        <v>0</v>
      </c>
      <c r="K78" s="276">
        <f t="shared" si="137"/>
        <v>0</v>
      </c>
      <c r="L78" s="276">
        <f t="shared" si="137"/>
        <v>0</v>
      </c>
      <c r="M78" s="276">
        <f t="shared" si="137"/>
        <v>0</v>
      </c>
      <c r="N78" s="276">
        <f t="shared" si="137"/>
        <v>0</v>
      </c>
      <c r="O78" s="276">
        <f t="shared" si="137"/>
        <v>0</v>
      </c>
      <c r="P78" s="276">
        <f t="shared" si="137"/>
        <v>0</v>
      </c>
      <c r="Q78" s="276">
        <f t="shared" si="137"/>
        <v>0</v>
      </c>
      <c r="R78" s="276">
        <f t="shared" si="137"/>
        <v>0</v>
      </c>
      <c r="S78" s="276">
        <f t="shared" si="137"/>
        <v>0</v>
      </c>
      <c r="T78" s="276">
        <f t="shared" si="137"/>
        <v>0</v>
      </c>
      <c r="U78" s="276">
        <f t="shared" si="137"/>
        <v>0</v>
      </c>
      <c r="V78" s="276">
        <f t="shared" si="137"/>
        <v>0</v>
      </c>
      <c r="W78" s="276">
        <f t="shared" si="137"/>
        <v>0</v>
      </c>
      <c r="X78" s="276">
        <f t="shared" si="137"/>
        <v>0</v>
      </c>
      <c r="Y78" s="276">
        <f t="shared" si="137"/>
        <v>0</v>
      </c>
      <c r="Z78" s="276">
        <f t="shared" si="137"/>
        <v>0</v>
      </c>
      <c r="AA78" s="276">
        <f t="shared" si="137"/>
        <v>0</v>
      </c>
      <c r="AB78" s="276">
        <f t="shared" si="137"/>
        <v>0</v>
      </c>
      <c r="AC78" s="276">
        <f t="shared" si="137"/>
        <v>0</v>
      </c>
      <c r="AD78" s="276">
        <f t="shared" si="137"/>
        <v>0</v>
      </c>
      <c r="AE78" s="276">
        <f t="shared" si="137"/>
        <v>0</v>
      </c>
      <c r="AF78" s="276">
        <f t="shared" si="137"/>
        <v>0</v>
      </c>
      <c r="AG78" s="276">
        <f t="shared" si="137"/>
        <v>0</v>
      </c>
      <c r="AH78" s="276">
        <f t="shared" si="137"/>
        <v>0</v>
      </c>
      <c r="AI78" s="276">
        <f t="shared" si="137"/>
        <v>0</v>
      </c>
      <c r="AJ78" s="276">
        <f t="shared" si="137"/>
        <v>0</v>
      </c>
      <c r="AK78" s="276">
        <f t="shared" si="137"/>
        <v>0</v>
      </c>
      <c r="AL78" s="276">
        <f t="shared" si="137"/>
        <v>0</v>
      </c>
      <c r="AM78" s="276">
        <f t="shared" si="137"/>
        <v>0</v>
      </c>
      <c r="AN78" s="276">
        <f t="shared" si="137"/>
        <v>0</v>
      </c>
      <c r="AO78" s="276">
        <f t="shared" si="137"/>
        <v>0</v>
      </c>
      <c r="AP78" s="276">
        <f t="shared" si="137"/>
        <v>0</v>
      </c>
      <c r="AQ78" s="276">
        <f t="shared" si="137"/>
        <v>0</v>
      </c>
      <c r="AR78" s="276">
        <f t="shared" si="137"/>
        <v>0</v>
      </c>
      <c r="AS78" s="276">
        <f t="shared" si="137"/>
        <v>0</v>
      </c>
      <c r="AT78" s="276">
        <f t="shared" si="137"/>
        <v>0</v>
      </c>
      <c r="AU78" s="276">
        <f t="shared" si="137"/>
        <v>0</v>
      </c>
      <c r="AV78" s="276">
        <f t="shared" si="137"/>
        <v>0</v>
      </c>
      <c r="AW78" s="44">
        <f t="shared" si="52"/>
        <v>58993</v>
      </c>
      <c r="AX78" s="388">
        <f t="shared" si="83"/>
        <v>58993</v>
      </c>
      <c r="AY78" s="388">
        <f t="shared" si="84"/>
        <v>0</v>
      </c>
      <c r="AZ78" s="388">
        <f t="shared" si="85"/>
        <v>0</v>
      </c>
      <c r="BA78" s="388">
        <f t="shared" si="86"/>
        <v>0</v>
      </c>
      <c r="BB78" s="388">
        <f t="shared" si="87"/>
        <v>0</v>
      </c>
      <c r="BC78" s="388">
        <f t="shared" si="88"/>
        <v>0</v>
      </c>
    </row>
    <row r="79" spans="1:988" ht="15.6" hidden="1">
      <c r="A79" s="244"/>
      <c r="B79" s="244"/>
      <c r="C79" s="161"/>
      <c r="D79" s="203"/>
      <c r="E79" s="201"/>
      <c r="F79" s="85">
        <f t="shared" ref="F79:AV79" si="138">+F80*100/$E$80</f>
        <v>1.8623412289735668</v>
      </c>
      <c r="G79" s="85">
        <f t="shared" si="138"/>
        <v>2.0700308959835221</v>
      </c>
      <c r="H79" s="85">
        <f t="shared" si="138"/>
        <v>1.8829385513216614</v>
      </c>
      <c r="I79" s="85">
        <f t="shared" si="138"/>
        <v>1.7851012701682114</v>
      </c>
      <c r="J79" s="85">
        <f t="shared" si="138"/>
        <v>1.6512186749055957</v>
      </c>
      <c r="K79" s="85">
        <f t="shared" si="138"/>
        <v>1.6203226913834534</v>
      </c>
      <c r="L79" s="85">
        <f t="shared" si="138"/>
        <v>1.8949536560247169</v>
      </c>
      <c r="M79" s="85">
        <f t="shared" si="138"/>
        <v>1.9344318571918984</v>
      </c>
      <c r="N79" s="85">
        <f t="shared" si="138"/>
        <v>2.0151047030552696</v>
      </c>
      <c r="O79" s="85">
        <f t="shared" si="138"/>
        <v>1.8657741160315826</v>
      </c>
      <c r="P79" s="85">
        <f t="shared" si="138"/>
        <v>1.9327154136628906</v>
      </c>
      <c r="Q79" s="85">
        <f t="shared" si="138"/>
        <v>1.9515962924819774</v>
      </c>
      <c r="R79" s="85">
        <f t="shared" si="138"/>
        <v>1.874356333676622</v>
      </c>
      <c r="S79" s="85">
        <f t="shared" si="138"/>
        <v>1.8623412289735668</v>
      </c>
      <c r="T79" s="85">
        <f t="shared" si="138"/>
        <v>1.8606247854445588</v>
      </c>
      <c r="U79" s="85">
        <f t="shared" si="138"/>
        <v>1.7370408513559903</v>
      </c>
      <c r="V79" s="85">
        <f t="shared" si="138"/>
        <v>1.7078613113628562</v>
      </c>
      <c r="W79" s="85">
        <f t="shared" si="138"/>
        <v>1.7885341572262272</v>
      </c>
      <c r="X79" s="85">
        <f t="shared" si="138"/>
        <v>1.7284586337109509</v>
      </c>
      <c r="Y79" s="85">
        <f t="shared" si="138"/>
        <v>1.776519052523172</v>
      </c>
      <c r="Z79" s="85">
        <f t="shared" si="138"/>
        <v>8.0947476828012359</v>
      </c>
      <c r="AA79" s="85">
        <f t="shared" si="138"/>
        <v>8.4963954685890837</v>
      </c>
      <c r="AB79" s="85">
        <f t="shared" si="138"/>
        <v>7.5248884311706146</v>
      </c>
      <c r="AC79" s="85">
        <f t="shared" si="138"/>
        <v>6.9086852042567797</v>
      </c>
      <c r="AD79" s="85">
        <f t="shared" si="138"/>
        <v>5.7895640233436323</v>
      </c>
      <c r="AE79" s="85">
        <f t="shared" si="138"/>
        <v>5.7895640233436323</v>
      </c>
      <c r="AF79" s="85">
        <f t="shared" si="138"/>
        <v>4.4129763130792998</v>
      </c>
      <c r="AG79" s="85">
        <f t="shared" si="138"/>
        <v>4.1400617919670442</v>
      </c>
      <c r="AH79" s="85">
        <f t="shared" si="138"/>
        <v>3.5805012015104705</v>
      </c>
      <c r="AI79" s="85">
        <f t="shared" si="138"/>
        <v>2.6072777205629936</v>
      </c>
      <c r="AJ79" s="85">
        <f t="shared" si="138"/>
        <v>1.8692070030895984</v>
      </c>
      <c r="AK79" s="85">
        <f t="shared" si="138"/>
        <v>1.6134569172674218</v>
      </c>
      <c r="AL79" s="85">
        <f t="shared" si="138"/>
        <v>1.0127016821146584</v>
      </c>
      <c r="AM79" s="130">
        <f t="shared" si="138"/>
        <v>1.3577068314452454</v>
      </c>
      <c r="AN79" s="89">
        <f t="shared" si="138"/>
        <v>0.11500171644352901</v>
      </c>
      <c r="AO79" s="89">
        <f t="shared" si="138"/>
        <v>1.0367318915207691</v>
      </c>
      <c r="AP79" s="89">
        <f t="shared" si="138"/>
        <v>1.0006865774116032</v>
      </c>
      <c r="AQ79" s="89">
        <f t="shared" si="138"/>
        <v>2.1695846206659799</v>
      </c>
      <c r="AR79" s="89">
        <f t="shared" si="138"/>
        <v>49.289392378990733</v>
      </c>
      <c r="AS79" s="89">
        <f t="shared" si="138"/>
        <v>4.5914864400961211</v>
      </c>
      <c r="AT79" s="88">
        <f t="shared" si="138"/>
        <v>4.3134225883968416</v>
      </c>
      <c r="AU79" s="89">
        <f t="shared" si="138"/>
        <v>21.062478544455889</v>
      </c>
      <c r="AV79" s="88">
        <f t="shared" si="138"/>
        <v>3.5255750085822175</v>
      </c>
      <c r="AW79" s="44">
        <f t="shared" si="52"/>
        <v>-99.999999999999986</v>
      </c>
      <c r="AX79" s="388">
        <f t="shared" si="83"/>
        <v>0</v>
      </c>
      <c r="AY79" s="388">
        <f t="shared" si="84"/>
        <v>22.466529351184345</v>
      </c>
      <c r="AZ79" s="388">
        <f t="shared" si="85"/>
        <v>10.830758668039822</v>
      </c>
      <c r="BA79" s="388">
        <f t="shared" si="86"/>
        <v>20.09612083762444</v>
      </c>
      <c r="BB79" s="388">
        <f t="shared" si="87"/>
        <v>34.565739787161</v>
      </c>
      <c r="BC79" s="388">
        <f t="shared" si="88"/>
        <v>12.040851355990389</v>
      </c>
    </row>
    <row r="80" spans="1:988" ht="15.6">
      <c r="A80" s="159">
        <v>17</v>
      </c>
      <c r="B80" s="159"/>
      <c r="C80" s="368" t="s">
        <v>362</v>
      </c>
      <c r="D80" s="196"/>
      <c r="E80" s="259">
        <v>58260</v>
      </c>
      <c r="F80" s="198">
        <v>1085</v>
      </c>
      <c r="G80" s="50">
        <v>1206</v>
      </c>
      <c r="H80" s="50">
        <v>1097</v>
      </c>
      <c r="I80" s="50">
        <v>1040</v>
      </c>
      <c r="J80" s="50">
        <v>962</v>
      </c>
      <c r="K80" s="50">
        <v>944</v>
      </c>
      <c r="L80" s="50">
        <v>1104</v>
      </c>
      <c r="M80" s="50">
        <v>1127</v>
      </c>
      <c r="N80" s="50">
        <v>1174</v>
      </c>
      <c r="O80" s="50">
        <v>1087</v>
      </c>
      <c r="P80" s="50">
        <v>1126</v>
      </c>
      <c r="Q80" s="50">
        <v>1137</v>
      </c>
      <c r="R80" s="50">
        <v>1092</v>
      </c>
      <c r="S80" s="50">
        <v>1085</v>
      </c>
      <c r="T80" s="50">
        <v>1084</v>
      </c>
      <c r="U80" s="50">
        <v>1012</v>
      </c>
      <c r="V80" s="50">
        <v>995</v>
      </c>
      <c r="W80" s="50">
        <v>1042</v>
      </c>
      <c r="X80" s="50">
        <v>1007</v>
      </c>
      <c r="Y80" s="50">
        <v>1035</v>
      </c>
      <c r="Z80" s="50">
        <v>4716</v>
      </c>
      <c r="AA80" s="50">
        <v>4950</v>
      </c>
      <c r="AB80" s="50">
        <v>4384</v>
      </c>
      <c r="AC80" s="50">
        <v>4025</v>
      </c>
      <c r="AD80" s="50">
        <v>3373</v>
      </c>
      <c r="AE80" s="255">
        <v>3373</v>
      </c>
      <c r="AF80" s="255">
        <v>2571</v>
      </c>
      <c r="AG80" s="255">
        <v>2412</v>
      </c>
      <c r="AH80" s="255">
        <v>2086</v>
      </c>
      <c r="AI80" s="255">
        <v>1519</v>
      </c>
      <c r="AJ80" s="255">
        <v>1089</v>
      </c>
      <c r="AK80" s="255">
        <v>940</v>
      </c>
      <c r="AL80" s="349">
        <v>590</v>
      </c>
      <c r="AM80" s="260">
        <v>791</v>
      </c>
      <c r="AN80" s="259">
        <v>67</v>
      </c>
      <c r="AO80" s="254">
        <v>604</v>
      </c>
      <c r="AP80" s="254">
        <v>583</v>
      </c>
      <c r="AQ80" s="254">
        <v>1264</v>
      </c>
      <c r="AR80" s="254">
        <v>28716</v>
      </c>
      <c r="AS80" s="254">
        <v>2675</v>
      </c>
      <c r="AT80" s="259">
        <v>2513</v>
      </c>
      <c r="AU80" s="254">
        <v>12271</v>
      </c>
      <c r="AV80" s="259">
        <v>2054</v>
      </c>
      <c r="AW80" s="44"/>
      <c r="AX80" s="384">
        <f t="shared" si="83"/>
        <v>58260</v>
      </c>
      <c r="AY80" s="384">
        <f t="shared" si="84"/>
        <v>13089</v>
      </c>
      <c r="AZ80" s="384">
        <f t="shared" si="85"/>
        <v>6310</v>
      </c>
      <c r="BA80" s="384">
        <f t="shared" si="86"/>
        <v>11708</v>
      </c>
      <c r="BB80" s="384">
        <f t="shared" si="87"/>
        <v>20138</v>
      </c>
      <c r="BC80" s="384">
        <f t="shared" si="88"/>
        <v>7015</v>
      </c>
    </row>
    <row r="81" spans="1:55" ht="15.6">
      <c r="A81" s="256">
        <v>1</v>
      </c>
      <c r="B81" s="76" t="s">
        <v>363</v>
      </c>
      <c r="C81" s="161" t="s">
        <v>364</v>
      </c>
      <c r="D81" s="323">
        <v>0.30429133825738902</v>
      </c>
      <c r="E81" s="293">
        <f>ROUND($E$80*D81,0)+1</f>
        <v>17729</v>
      </c>
      <c r="F81" s="79">
        <f>+ROUND($E$81*F79/100,0)+1</f>
        <v>331</v>
      </c>
      <c r="G81" s="79">
        <f>+ROUND($E$81*G79/100,0)+1</f>
        <v>368</v>
      </c>
      <c r="H81" s="79">
        <f t="shared" ref="H81:AV81" si="139">+ROUND($E$81*H79/100,0)</f>
        <v>334</v>
      </c>
      <c r="I81" s="79">
        <f t="shared" si="139"/>
        <v>316</v>
      </c>
      <c r="J81" s="79">
        <f t="shared" si="139"/>
        <v>293</v>
      </c>
      <c r="K81" s="79">
        <f t="shared" si="139"/>
        <v>287</v>
      </c>
      <c r="L81" s="79">
        <f t="shared" si="139"/>
        <v>336</v>
      </c>
      <c r="M81" s="79">
        <f t="shared" si="139"/>
        <v>343</v>
      </c>
      <c r="N81" s="79">
        <f t="shared" si="139"/>
        <v>357</v>
      </c>
      <c r="O81" s="79">
        <f t="shared" si="139"/>
        <v>331</v>
      </c>
      <c r="P81" s="79">
        <f t="shared" si="139"/>
        <v>343</v>
      </c>
      <c r="Q81" s="79">
        <f t="shared" si="139"/>
        <v>346</v>
      </c>
      <c r="R81" s="79">
        <f t="shared" si="139"/>
        <v>332</v>
      </c>
      <c r="S81" s="79">
        <f t="shared" si="139"/>
        <v>330</v>
      </c>
      <c r="T81" s="79">
        <f t="shared" si="139"/>
        <v>330</v>
      </c>
      <c r="U81" s="79">
        <f t="shared" si="139"/>
        <v>308</v>
      </c>
      <c r="V81" s="79">
        <f t="shared" si="139"/>
        <v>303</v>
      </c>
      <c r="W81" s="79">
        <f t="shared" si="139"/>
        <v>317</v>
      </c>
      <c r="X81" s="79">
        <f t="shared" si="139"/>
        <v>306</v>
      </c>
      <c r="Y81" s="79">
        <f t="shared" si="139"/>
        <v>315</v>
      </c>
      <c r="Z81" s="79">
        <f t="shared" si="139"/>
        <v>1435</v>
      </c>
      <c r="AA81" s="79">
        <f t="shared" si="139"/>
        <v>1506</v>
      </c>
      <c r="AB81" s="79">
        <f t="shared" si="139"/>
        <v>1334</v>
      </c>
      <c r="AC81" s="79">
        <f t="shared" si="139"/>
        <v>1225</v>
      </c>
      <c r="AD81" s="79">
        <f t="shared" si="139"/>
        <v>1026</v>
      </c>
      <c r="AE81" s="79">
        <f t="shared" si="139"/>
        <v>1026</v>
      </c>
      <c r="AF81" s="79">
        <f t="shared" si="139"/>
        <v>782</v>
      </c>
      <c r="AG81" s="79">
        <f t="shared" si="139"/>
        <v>734</v>
      </c>
      <c r="AH81" s="79">
        <f t="shared" si="139"/>
        <v>635</v>
      </c>
      <c r="AI81" s="79">
        <f t="shared" si="139"/>
        <v>462</v>
      </c>
      <c r="AJ81" s="79">
        <f t="shared" si="139"/>
        <v>331</v>
      </c>
      <c r="AK81" s="79">
        <f t="shared" si="139"/>
        <v>286</v>
      </c>
      <c r="AL81" s="79">
        <f t="shared" si="139"/>
        <v>180</v>
      </c>
      <c r="AM81" s="79">
        <f t="shared" si="139"/>
        <v>241</v>
      </c>
      <c r="AN81" s="79">
        <f>+ROUND($E$81*AN79/100,0)-1</f>
        <v>19</v>
      </c>
      <c r="AO81" s="79">
        <f>+ROUND($E$81*AO79/100,0)-2</f>
        <v>182</v>
      </c>
      <c r="AP81" s="79">
        <f>+ROUND($E$81*AP79/100,0)+1</f>
        <v>178</v>
      </c>
      <c r="AQ81" s="79">
        <f t="shared" si="139"/>
        <v>385</v>
      </c>
      <c r="AR81" s="79">
        <f>+ROUND($E$81*AR79/100,0)-2</f>
        <v>8737</v>
      </c>
      <c r="AS81" s="79">
        <f>+ROUND($E$81*AS79/100,0)-1</f>
        <v>813</v>
      </c>
      <c r="AT81" s="79">
        <f>+ROUND($E$81*AT79/100,0)-1</f>
        <v>764</v>
      </c>
      <c r="AU81" s="79">
        <f>+ROUND($E$81*AU79/100,0)-1</f>
        <v>3733</v>
      </c>
      <c r="AV81" s="79">
        <f t="shared" si="139"/>
        <v>625</v>
      </c>
      <c r="AW81" s="44">
        <f t="shared" ref="AW81:AW107" si="140">E81-SUM(F81:AM81)</f>
        <v>0</v>
      </c>
      <c r="AX81" s="426">
        <f t="shared" si="83"/>
        <v>17729</v>
      </c>
      <c r="AY81" s="388">
        <f t="shared" si="84"/>
        <v>3985</v>
      </c>
      <c r="AZ81" s="426">
        <f t="shared" si="85"/>
        <v>1920</v>
      </c>
      <c r="BA81" s="388">
        <f t="shared" si="86"/>
        <v>3562</v>
      </c>
      <c r="BB81" s="426">
        <f t="shared" si="87"/>
        <v>6127</v>
      </c>
      <c r="BC81" s="426">
        <f t="shared" si="88"/>
        <v>2135</v>
      </c>
    </row>
    <row r="82" spans="1:55" ht="15.6">
      <c r="A82" s="256">
        <f t="shared" ref="A82:A99" si="141">1+A81</f>
        <v>2</v>
      </c>
      <c r="B82" s="76" t="s">
        <v>365</v>
      </c>
      <c r="C82" s="161" t="s">
        <v>366</v>
      </c>
      <c r="D82" s="323">
        <v>0.109199239249307</v>
      </c>
      <c r="E82" s="293">
        <f>ROUND($E$80*D82,0)</f>
        <v>6362</v>
      </c>
      <c r="F82" s="79">
        <f>+ROUND($E$82*F79/100,0)</f>
        <v>118</v>
      </c>
      <c r="G82" s="79">
        <f t="shared" ref="G82:AV82" si="142">+ROUND($E$82*G79/100,0)</f>
        <v>132</v>
      </c>
      <c r="H82" s="79">
        <f>+ROUND($E$82*H79/100,0)-1</f>
        <v>119</v>
      </c>
      <c r="I82" s="79">
        <f t="shared" si="142"/>
        <v>114</v>
      </c>
      <c r="J82" s="79">
        <f t="shared" si="142"/>
        <v>105</v>
      </c>
      <c r="K82" s="79">
        <f t="shared" si="142"/>
        <v>103</v>
      </c>
      <c r="L82" s="79">
        <f t="shared" si="142"/>
        <v>121</v>
      </c>
      <c r="M82" s="79">
        <f t="shared" si="142"/>
        <v>123</v>
      </c>
      <c r="N82" s="79">
        <f t="shared" si="142"/>
        <v>128</v>
      </c>
      <c r="O82" s="79">
        <f t="shared" si="142"/>
        <v>119</v>
      </c>
      <c r="P82" s="79">
        <f t="shared" si="142"/>
        <v>123</v>
      </c>
      <c r="Q82" s="79">
        <f t="shared" si="142"/>
        <v>124</v>
      </c>
      <c r="R82" s="79">
        <f t="shared" si="142"/>
        <v>119</v>
      </c>
      <c r="S82" s="79">
        <f t="shared" si="142"/>
        <v>118</v>
      </c>
      <c r="T82" s="79">
        <f t="shared" si="142"/>
        <v>118</v>
      </c>
      <c r="U82" s="79">
        <f t="shared" si="142"/>
        <v>111</v>
      </c>
      <c r="V82" s="79">
        <f t="shared" si="142"/>
        <v>109</v>
      </c>
      <c r="W82" s="79">
        <f t="shared" si="142"/>
        <v>114</v>
      </c>
      <c r="X82" s="79">
        <f t="shared" si="142"/>
        <v>110</v>
      </c>
      <c r="Y82" s="79">
        <f t="shared" si="142"/>
        <v>113</v>
      </c>
      <c r="Z82" s="79">
        <f t="shared" si="142"/>
        <v>515</v>
      </c>
      <c r="AA82" s="79">
        <f t="shared" si="142"/>
        <v>541</v>
      </c>
      <c r="AB82" s="79">
        <f t="shared" si="142"/>
        <v>479</v>
      </c>
      <c r="AC82" s="79">
        <f t="shared" si="142"/>
        <v>440</v>
      </c>
      <c r="AD82" s="79">
        <f t="shared" si="142"/>
        <v>368</v>
      </c>
      <c r="AE82" s="79">
        <f t="shared" si="142"/>
        <v>368</v>
      </c>
      <c r="AF82" s="79">
        <f t="shared" si="142"/>
        <v>281</v>
      </c>
      <c r="AG82" s="79">
        <f t="shared" si="142"/>
        <v>263</v>
      </c>
      <c r="AH82" s="79">
        <f t="shared" si="142"/>
        <v>228</v>
      </c>
      <c r="AI82" s="79">
        <f t="shared" si="142"/>
        <v>166</v>
      </c>
      <c r="AJ82" s="79">
        <f t="shared" si="142"/>
        <v>119</v>
      </c>
      <c r="AK82" s="79">
        <f t="shared" si="142"/>
        <v>103</v>
      </c>
      <c r="AL82" s="79">
        <f t="shared" si="142"/>
        <v>64</v>
      </c>
      <c r="AM82" s="79">
        <f t="shared" si="142"/>
        <v>86</v>
      </c>
      <c r="AN82" s="79">
        <f t="shared" si="142"/>
        <v>7</v>
      </c>
      <c r="AO82" s="79">
        <f t="shared" si="142"/>
        <v>66</v>
      </c>
      <c r="AP82" s="79">
        <f t="shared" si="142"/>
        <v>64</v>
      </c>
      <c r="AQ82" s="79">
        <f t="shared" si="142"/>
        <v>138</v>
      </c>
      <c r="AR82" s="79">
        <f t="shared" si="142"/>
        <v>3136</v>
      </c>
      <c r="AS82" s="79">
        <f t="shared" si="142"/>
        <v>292</v>
      </c>
      <c r="AT82" s="79">
        <f t="shared" si="142"/>
        <v>274</v>
      </c>
      <c r="AU82" s="79">
        <f t="shared" si="142"/>
        <v>1340</v>
      </c>
      <c r="AV82" s="79">
        <f t="shared" si="142"/>
        <v>224</v>
      </c>
      <c r="AW82" s="44">
        <f t="shared" si="140"/>
        <v>0</v>
      </c>
      <c r="AX82" s="427">
        <f t="shared" si="83"/>
        <v>6362</v>
      </c>
      <c r="AY82" s="388">
        <f t="shared" si="84"/>
        <v>1429</v>
      </c>
      <c r="AZ82" s="427">
        <f t="shared" si="85"/>
        <v>689</v>
      </c>
      <c r="BA82" s="388">
        <f t="shared" si="86"/>
        <v>1279</v>
      </c>
      <c r="BB82" s="427">
        <f t="shared" si="87"/>
        <v>2199</v>
      </c>
      <c r="BC82" s="427">
        <f t="shared" si="88"/>
        <v>766</v>
      </c>
    </row>
    <row r="83" spans="1:55" ht="15.6">
      <c r="A83" s="256">
        <f t="shared" si="141"/>
        <v>3</v>
      </c>
      <c r="B83" s="76" t="s">
        <v>367</v>
      </c>
      <c r="C83" s="161" t="s">
        <v>368</v>
      </c>
      <c r="D83" s="323">
        <v>7.8022803259595194E-2</v>
      </c>
      <c r="E83" s="293">
        <f>ROUND($E$80*D83,0)</f>
        <v>4546</v>
      </c>
      <c r="F83" s="79">
        <f>+ROUND($E$83*F79/100,0)</f>
        <v>85</v>
      </c>
      <c r="G83" s="79">
        <f t="shared" ref="G83:AV83" si="143">+ROUND($E$83*G79/100,0)</f>
        <v>94</v>
      </c>
      <c r="H83" s="79">
        <f t="shared" si="143"/>
        <v>86</v>
      </c>
      <c r="I83" s="79">
        <f t="shared" si="143"/>
        <v>81</v>
      </c>
      <c r="J83" s="79">
        <f t="shared" si="143"/>
        <v>75</v>
      </c>
      <c r="K83" s="79">
        <f t="shared" si="143"/>
        <v>74</v>
      </c>
      <c r="L83" s="79">
        <f t="shared" si="143"/>
        <v>86</v>
      </c>
      <c r="M83" s="79">
        <f t="shared" si="143"/>
        <v>88</v>
      </c>
      <c r="N83" s="79">
        <f t="shared" si="143"/>
        <v>92</v>
      </c>
      <c r="O83" s="79">
        <f t="shared" si="143"/>
        <v>85</v>
      </c>
      <c r="P83" s="79">
        <f t="shared" si="143"/>
        <v>88</v>
      </c>
      <c r="Q83" s="79">
        <f t="shared" si="143"/>
        <v>89</v>
      </c>
      <c r="R83" s="79">
        <f t="shared" si="143"/>
        <v>85</v>
      </c>
      <c r="S83" s="79">
        <f t="shared" si="143"/>
        <v>85</v>
      </c>
      <c r="T83" s="79">
        <f t="shared" si="143"/>
        <v>85</v>
      </c>
      <c r="U83" s="79">
        <f>+ROUND($E$83*U79/100,0)-1</f>
        <v>78</v>
      </c>
      <c r="V83" s="79">
        <f>+ROUND($E$83*V79/100,0)-1</f>
        <v>77</v>
      </c>
      <c r="W83" s="79">
        <f t="shared" si="143"/>
        <v>81</v>
      </c>
      <c r="X83" s="79">
        <f t="shared" si="143"/>
        <v>79</v>
      </c>
      <c r="Y83" s="79">
        <f t="shared" si="143"/>
        <v>81</v>
      </c>
      <c r="Z83" s="79">
        <f t="shared" si="143"/>
        <v>368</v>
      </c>
      <c r="AA83" s="79">
        <f t="shared" si="143"/>
        <v>386</v>
      </c>
      <c r="AB83" s="79">
        <f t="shared" si="143"/>
        <v>342</v>
      </c>
      <c r="AC83" s="79">
        <f t="shared" si="143"/>
        <v>314</v>
      </c>
      <c r="AD83" s="79">
        <f t="shared" si="143"/>
        <v>263</v>
      </c>
      <c r="AE83" s="79">
        <f t="shared" si="143"/>
        <v>263</v>
      </c>
      <c r="AF83" s="79">
        <f>+ROUND($E$83*AF79/100,0)-1</f>
        <v>200</v>
      </c>
      <c r="AG83" s="79">
        <f t="shared" si="143"/>
        <v>188</v>
      </c>
      <c r="AH83" s="79">
        <f t="shared" si="143"/>
        <v>163</v>
      </c>
      <c r="AI83" s="79">
        <f t="shared" si="143"/>
        <v>119</v>
      </c>
      <c r="AJ83" s="79">
        <f t="shared" si="143"/>
        <v>85</v>
      </c>
      <c r="AK83" s="79">
        <f t="shared" si="143"/>
        <v>73</v>
      </c>
      <c r="AL83" s="79">
        <f t="shared" si="143"/>
        <v>46</v>
      </c>
      <c r="AM83" s="79">
        <f t="shared" si="143"/>
        <v>62</v>
      </c>
      <c r="AN83" s="79">
        <f t="shared" si="143"/>
        <v>5</v>
      </c>
      <c r="AO83" s="79">
        <f t="shared" si="143"/>
        <v>47</v>
      </c>
      <c r="AP83" s="79">
        <f t="shared" si="143"/>
        <v>45</v>
      </c>
      <c r="AQ83" s="79">
        <f t="shared" si="143"/>
        <v>99</v>
      </c>
      <c r="AR83" s="79">
        <f t="shared" si="143"/>
        <v>2241</v>
      </c>
      <c r="AS83" s="79">
        <f t="shared" si="143"/>
        <v>209</v>
      </c>
      <c r="AT83" s="79">
        <f t="shared" si="143"/>
        <v>196</v>
      </c>
      <c r="AU83" s="79">
        <f t="shared" si="143"/>
        <v>958</v>
      </c>
      <c r="AV83" s="79">
        <f t="shared" si="143"/>
        <v>160</v>
      </c>
      <c r="AW83" s="44">
        <f t="shared" si="140"/>
        <v>0</v>
      </c>
      <c r="AX83" s="427">
        <f t="shared" si="83"/>
        <v>4546</v>
      </c>
      <c r="AY83" s="388">
        <f t="shared" si="84"/>
        <v>1023</v>
      </c>
      <c r="AZ83" s="427">
        <f t="shared" si="85"/>
        <v>491</v>
      </c>
      <c r="BA83" s="388">
        <f t="shared" si="86"/>
        <v>914</v>
      </c>
      <c r="BB83" s="427">
        <f t="shared" si="87"/>
        <v>1570</v>
      </c>
      <c r="BC83" s="427">
        <f t="shared" si="88"/>
        <v>548</v>
      </c>
    </row>
    <row r="84" spans="1:55" ht="15.6">
      <c r="A84" s="256">
        <f t="shared" si="141"/>
        <v>4</v>
      </c>
      <c r="B84" s="76" t="s">
        <v>369</v>
      </c>
      <c r="C84" s="161" t="s">
        <v>370</v>
      </c>
      <c r="D84" s="323">
        <v>3.11993159110821E-2</v>
      </c>
      <c r="E84" s="293">
        <f t="shared" ref="E84:E100" si="144">ROUND($E$80*D84,0)</f>
        <v>1818</v>
      </c>
      <c r="F84" s="79">
        <f t="shared" ref="F84" si="145">+ROUND($E$84*F79/100,0)</f>
        <v>34</v>
      </c>
      <c r="G84" s="79">
        <f t="shared" ref="G84:AV84" si="146">+ROUND($E$84*G79/100,0)</f>
        <v>38</v>
      </c>
      <c r="H84" s="79">
        <f t="shared" si="146"/>
        <v>34</v>
      </c>
      <c r="I84" s="79">
        <f>+ROUND($E$84*I79/100,0)+1</f>
        <v>33</v>
      </c>
      <c r="J84" s="79">
        <f>+ROUND($E$84*J79/100,0)+1</f>
        <v>31</v>
      </c>
      <c r="K84" s="79">
        <f t="shared" si="146"/>
        <v>29</v>
      </c>
      <c r="L84" s="79">
        <f t="shared" si="146"/>
        <v>34</v>
      </c>
      <c r="M84" s="79">
        <f>+ROUND($E$84*M79/100,0)+1</f>
        <v>36</v>
      </c>
      <c r="N84" s="79">
        <f t="shared" si="146"/>
        <v>37</v>
      </c>
      <c r="O84" s="79">
        <f t="shared" si="146"/>
        <v>34</v>
      </c>
      <c r="P84" s="79">
        <f t="shared" si="146"/>
        <v>35</v>
      </c>
      <c r="Q84" s="79">
        <f t="shared" si="146"/>
        <v>35</v>
      </c>
      <c r="R84" s="79">
        <f t="shared" si="146"/>
        <v>34</v>
      </c>
      <c r="S84" s="79">
        <f t="shared" si="146"/>
        <v>34</v>
      </c>
      <c r="T84" s="79">
        <f t="shared" si="146"/>
        <v>34</v>
      </c>
      <c r="U84" s="79">
        <f t="shared" si="146"/>
        <v>32</v>
      </c>
      <c r="V84" s="79">
        <f t="shared" si="146"/>
        <v>31</v>
      </c>
      <c r="W84" s="79">
        <f t="shared" si="146"/>
        <v>33</v>
      </c>
      <c r="X84" s="79">
        <f t="shared" si="146"/>
        <v>31</v>
      </c>
      <c r="Y84" s="79">
        <f t="shared" si="146"/>
        <v>32</v>
      </c>
      <c r="Z84" s="79">
        <f t="shared" si="146"/>
        <v>147</v>
      </c>
      <c r="AA84" s="79">
        <f t="shared" si="146"/>
        <v>154</v>
      </c>
      <c r="AB84" s="79">
        <f t="shared" si="146"/>
        <v>137</v>
      </c>
      <c r="AC84" s="79">
        <f t="shared" si="146"/>
        <v>126</v>
      </c>
      <c r="AD84" s="79">
        <f t="shared" si="146"/>
        <v>105</v>
      </c>
      <c r="AE84" s="79">
        <f t="shared" si="146"/>
        <v>105</v>
      </c>
      <c r="AF84" s="79">
        <f t="shared" si="146"/>
        <v>80</v>
      </c>
      <c r="AG84" s="79">
        <f t="shared" si="146"/>
        <v>75</v>
      </c>
      <c r="AH84" s="79">
        <f t="shared" si="146"/>
        <v>65</v>
      </c>
      <c r="AI84" s="79">
        <f t="shared" si="146"/>
        <v>47</v>
      </c>
      <c r="AJ84" s="79">
        <f t="shared" si="146"/>
        <v>34</v>
      </c>
      <c r="AK84" s="79">
        <f t="shared" si="146"/>
        <v>29</v>
      </c>
      <c r="AL84" s="79">
        <f t="shared" si="146"/>
        <v>18</v>
      </c>
      <c r="AM84" s="79">
        <f t="shared" si="146"/>
        <v>25</v>
      </c>
      <c r="AN84" s="79">
        <f t="shared" si="146"/>
        <v>2</v>
      </c>
      <c r="AO84" s="79">
        <f t="shared" si="146"/>
        <v>19</v>
      </c>
      <c r="AP84" s="79">
        <f t="shared" si="146"/>
        <v>18</v>
      </c>
      <c r="AQ84" s="79">
        <f t="shared" si="146"/>
        <v>39</v>
      </c>
      <c r="AR84" s="79">
        <f t="shared" si="146"/>
        <v>896</v>
      </c>
      <c r="AS84" s="79">
        <f t="shared" si="146"/>
        <v>83</v>
      </c>
      <c r="AT84" s="79">
        <f t="shared" si="146"/>
        <v>78</v>
      </c>
      <c r="AU84" s="79">
        <f t="shared" si="146"/>
        <v>383</v>
      </c>
      <c r="AV84" s="79">
        <f t="shared" si="146"/>
        <v>64</v>
      </c>
      <c r="AW84" s="44">
        <f t="shared" si="140"/>
        <v>0</v>
      </c>
      <c r="AX84" s="427">
        <f t="shared" ref="AX84:AX115" si="147">E84</f>
        <v>1818</v>
      </c>
      <c r="AY84" s="388">
        <f t="shared" ref="AY84:AY115" si="148">SUM(F84:Q84)</f>
        <v>410</v>
      </c>
      <c r="AZ84" s="427">
        <f t="shared" ref="AZ84:AZ115" si="149">SUM(R84:W84)</f>
        <v>198</v>
      </c>
      <c r="BA84" s="388">
        <f t="shared" ref="BA84:BA115" si="150">SUM(X84:AA84)</f>
        <v>364</v>
      </c>
      <c r="BB84" s="427">
        <f t="shared" ref="BB84:BB115" si="151">SUM(AB84:AG84)</f>
        <v>628</v>
      </c>
      <c r="BC84" s="427">
        <f t="shared" ref="BC84:BC115" si="152">SUM(AH84:AM84)</f>
        <v>218</v>
      </c>
    </row>
    <row r="85" spans="1:55" ht="15.6">
      <c r="A85" s="256">
        <f t="shared" si="141"/>
        <v>5</v>
      </c>
      <c r="B85" s="76" t="s">
        <v>371</v>
      </c>
      <c r="C85" s="161" t="s">
        <v>372</v>
      </c>
      <c r="D85" s="323">
        <v>1.5849520317214798E-2</v>
      </c>
      <c r="E85" s="293">
        <f t="shared" si="144"/>
        <v>923</v>
      </c>
      <c r="F85" s="79">
        <f t="shared" ref="F85" si="153">+ROUND($E$85*F79/100,0)</f>
        <v>17</v>
      </c>
      <c r="G85" s="79">
        <f t="shared" ref="G85:AV85" si="154">+ROUND($E$85*G79/100,0)</f>
        <v>19</v>
      </c>
      <c r="H85" s="79">
        <f t="shared" si="154"/>
        <v>17</v>
      </c>
      <c r="I85" s="79">
        <f>+ROUND($E$85*I79/100,0)+1</f>
        <v>17</v>
      </c>
      <c r="J85" s="79">
        <f t="shared" si="154"/>
        <v>15</v>
      </c>
      <c r="K85" s="79">
        <f t="shared" si="154"/>
        <v>15</v>
      </c>
      <c r="L85" s="79">
        <f t="shared" si="154"/>
        <v>17</v>
      </c>
      <c r="M85" s="79">
        <f t="shared" si="154"/>
        <v>18</v>
      </c>
      <c r="N85" s="79">
        <f>+ROUND($E$85*N79/100,0)+1</f>
        <v>20</v>
      </c>
      <c r="O85" s="79">
        <f t="shared" si="154"/>
        <v>17</v>
      </c>
      <c r="P85" s="79">
        <f t="shared" si="154"/>
        <v>18</v>
      </c>
      <c r="Q85" s="79">
        <f t="shared" si="154"/>
        <v>18</v>
      </c>
      <c r="R85" s="79">
        <f t="shared" si="154"/>
        <v>17</v>
      </c>
      <c r="S85" s="79">
        <f t="shared" si="154"/>
        <v>17</v>
      </c>
      <c r="T85" s="79">
        <f t="shared" si="154"/>
        <v>17</v>
      </c>
      <c r="U85" s="79">
        <f t="shared" si="154"/>
        <v>16</v>
      </c>
      <c r="V85" s="79">
        <f t="shared" si="154"/>
        <v>16</v>
      </c>
      <c r="W85" s="79">
        <f>+ROUND($E$85*W79/100,0)+1</f>
        <v>18</v>
      </c>
      <c r="X85" s="79">
        <f t="shared" si="154"/>
        <v>16</v>
      </c>
      <c r="Y85" s="79">
        <f t="shared" si="154"/>
        <v>16</v>
      </c>
      <c r="Z85" s="79">
        <f t="shared" si="154"/>
        <v>75</v>
      </c>
      <c r="AA85" s="79">
        <f t="shared" si="154"/>
        <v>78</v>
      </c>
      <c r="AB85" s="79">
        <f t="shared" si="154"/>
        <v>69</v>
      </c>
      <c r="AC85" s="79">
        <f t="shared" si="154"/>
        <v>64</v>
      </c>
      <c r="AD85" s="79">
        <f t="shared" si="154"/>
        <v>53</v>
      </c>
      <c r="AE85" s="79">
        <f t="shared" si="154"/>
        <v>53</v>
      </c>
      <c r="AF85" s="79">
        <f t="shared" si="154"/>
        <v>41</v>
      </c>
      <c r="AG85" s="79">
        <f t="shared" si="154"/>
        <v>38</v>
      </c>
      <c r="AH85" s="79">
        <f t="shared" si="154"/>
        <v>33</v>
      </c>
      <c r="AI85" s="79">
        <f t="shared" si="154"/>
        <v>24</v>
      </c>
      <c r="AJ85" s="79">
        <f t="shared" si="154"/>
        <v>17</v>
      </c>
      <c r="AK85" s="79">
        <f t="shared" si="154"/>
        <v>15</v>
      </c>
      <c r="AL85" s="79">
        <f t="shared" si="154"/>
        <v>9</v>
      </c>
      <c r="AM85" s="79">
        <f t="shared" si="154"/>
        <v>13</v>
      </c>
      <c r="AN85" s="79">
        <f t="shared" si="154"/>
        <v>1</v>
      </c>
      <c r="AO85" s="79">
        <f t="shared" si="154"/>
        <v>10</v>
      </c>
      <c r="AP85" s="79">
        <f t="shared" si="154"/>
        <v>9</v>
      </c>
      <c r="AQ85" s="79">
        <f t="shared" si="154"/>
        <v>20</v>
      </c>
      <c r="AR85" s="79">
        <f t="shared" si="154"/>
        <v>455</v>
      </c>
      <c r="AS85" s="79">
        <f t="shared" si="154"/>
        <v>42</v>
      </c>
      <c r="AT85" s="79">
        <f t="shared" si="154"/>
        <v>40</v>
      </c>
      <c r="AU85" s="79">
        <f t="shared" si="154"/>
        <v>194</v>
      </c>
      <c r="AV85" s="79">
        <f t="shared" si="154"/>
        <v>33</v>
      </c>
      <c r="AW85" s="44">
        <f t="shared" si="140"/>
        <v>0</v>
      </c>
      <c r="AX85" s="427">
        <f t="shared" si="147"/>
        <v>923</v>
      </c>
      <c r="AY85" s="388">
        <f t="shared" si="148"/>
        <v>208</v>
      </c>
      <c r="AZ85" s="427">
        <f t="shared" si="149"/>
        <v>101</v>
      </c>
      <c r="BA85" s="388">
        <f t="shared" si="150"/>
        <v>185</v>
      </c>
      <c r="BB85" s="427">
        <f t="shared" si="151"/>
        <v>318</v>
      </c>
      <c r="BC85" s="427">
        <f t="shared" si="152"/>
        <v>111</v>
      </c>
    </row>
    <row r="86" spans="1:55" ht="15.6">
      <c r="A86" s="256">
        <f t="shared" si="141"/>
        <v>6</v>
      </c>
      <c r="B86" s="76" t="s">
        <v>373</v>
      </c>
      <c r="C86" s="161" t="s">
        <v>374</v>
      </c>
      <c r="D86" s="323">
        <v>1.6963919009416802E-2</v>
      </c>
      <c r="E86" s="293">
        <f t="shared" si="144"/>
        <v>988</v>
      </c>
      <c r="F86" s="79">
        <f t="shared" ref="F86" si="155">+ROUND($E$86*F79/100,0)</f>
        <v>18</v>
      </c>
      <c r="G86" s="79">
        <f t="shared" ref="G86:AV86" si="156">+ROUND($E$86*G79/100,0)</f>
        <v>20</v>
      </c>
      <c r="H86" s="79">
        <f t="shared" si="156"/>
        <v>19</v>
      </c>
      <c r="I86" s="79">
        <f>+ROUND($E$86*I79/100,0)+1</f>
        <v>19</v>
      </c>
      <c r="J86" s="79">
        <f t="shared" si="156"/>
        <v>16</v>
      </c>
      <c r="K86" s="79">
        <f t="shared" si="156"/>
        <v>16</v>
      </c>
      <c r="L86" s="79">
        <f t="shared" si="156"/>
        <v>19</v>
      </c>
      <c r="M86" s="79">
        <f t="shared" si="156"/>
        <v>19</v>
      </c>
      <c r="N86" s="79">
        <f t="shared" si="156"/>
        <v>20</v>
      </c>
      <c r="O86" s="79">
        <f t="shared" si="156"/>
        <v>18</v>
      </c>
      <c r="P86" s="79">
        <f t="shared" si="156"/>
        <v>19</v>
      </c>
      <c r="Q86" s="79">
        <f t="shared" si="156"/>
        <v>19</v>
      </c>
      <c r="R86" s="79">
        <f t="shared" si="156"/>
        <v>19</v>
      </c>
      <c r="S86" s="79">
        <f t="shared" si="156"/>
        <v>18</v>
      </c>
      <c r="T86" s="79">
        <f t="shared" si="156"/>
        <v>18</v>
      </c>
      <c r="U86" s="79">
        <f t="shared" si="156"/>
        <v>17</v>
      </c>
      <c r="V86" s="79">
        <f t="shared" si="156"/>
        <v>17</v>
      </c>
      <c r="W86" s="79">
        <f t="shared" si="156"/>
        <v>18</v>
      </c>
      <c r="X86" s="79">
        <f t="shared" si="156"/>
        <v>17</v>
      </c>
      <c r="Y86" s="79">
        <f t="shared" si="156"/>
        <v>18</v>
      </c>
      <c r="Z86" s="79">
        <f>+ROUND($E$86*Z79/100,0)+1</f>
        <v>81</v>
      </c>
      <c r="AA86" s="79">
        <f t="shared" si="156"/>
        <v>84</v>
      </c>
      <c r="AB86" s="79">
        <f t="shared" si="156"/>
        <v>74</v>
      </c>
      <c r="AC86" s="79">
        <f t="shared" si="156"/>
        <v>68</v>
      </c>
      <c r="AD86" s="79">
        <f t="shared" si="156"/>
        <v>57</v>
      </c>
      <c r="AE86" s="79">
        <f t="shared" si="156"/>
        <v>57</v>
      </c>
      <c r="AF86" s="79">
        <f t="shared" si="156"/>
        <v>44</v>
      </c>
      <c r="AG86" s="79">
        <f t="shared" si="156"/>
        <v>41</v>
      </c>
      <c r="AH86" s="79">
        <f t="shared" si="156"/>
        <v>35</v>
      </c>
      <c r="AI86" s="79">
        <f t="shared" si="156"/>
        <v>26</v>
      </c>
      <c r="AJ86" s="79">
        <f t="shared" si="156"/>
        <v>18</v>
      </c>
      <c r="AK86" s="79">
        <f t="shared" si="156"/>
        <v>16</v>
      </c>
      <c r="AL86" s="79">
        <f t="shared" si="156"/>
        <v>10</v>
      </c>
      <c r="AM86" s="79">
        <f t="shared" si="156"/>
        <v>13</v>
      </c>
      <c r="AN86" s="79">
        <f t="shared" si="156"/>
        <v>1</v>
      </c>
      <c r="AO86" s="79">
        <f t="shared" si="156"/>
        <v>10</v>
      </c>
      <c r="AP86" s="79">
        <f t="shared" si="156"/>
        <v>10</v>
      </c>
      <c r="AQ86" s="79">
        <f t="shared" si="156"/>
        <v>21</v>
      </c>
      <c r="AR86" s="79">
        <f t="shared" si="156"/>
        <v>487</v>
      </c>
      <c r="AS86" s="79">
        <f t="shared" si="156"/>
        <v>45</v>
      </c>
      <c r="AT86" s="79">
        <f t="shared" si="156"/>
        <v>43</v>
      </c>
      <c r="AU86" s="79">
        <f t="shared" si="156"/>
        <v>208</v>
      </c>
      <c r="AV86" s="79">
        <f t="shared" si="156"/>
        <v>35</v>
      </c>
      <c r="AW86" s="44">
        <f t="shared" si="140"/>
        <v>0</v>
      </c>
      <c r="AX86" s="427">
        <f t="shared" si="147"/>
        <v>988</v>
      </c>
      <c r="AY86" s="388">
        <f t="shared" si="148"/>
        <v>222</v>
      </c>
      <c r="AZ86" s="427">
        <f t="shared" si="149"/>
        <v>107</v>
      </c>
      <c r="BA86" s="388">
        <f t="shared" si="150"/>
        <v>200</v>
      </c>
      <c r="BB86" s="427">
        <f t="shared" si="151"/>
        <v>341</v>
      </c>
      <c r="BC86" s="427">
        <f t="shared" si="152"/>
        <v>118</v>
      </c>
    </row>
    <row r="87" spans="1:55" ht="15.6">
      <c r="A87" s="256">
        <f t="shared" si="141"/>
        <v>7</v>
      </c>
      <c r="B87" s="76" t="s">
        <v>375</v>
      </c>
      <c r="C87" s="161" t="s">
        <v>376</v>
      </c>
      <c r="D87" s="323">
        <v>2.3832434469171999E-2</v>
      </c>
      <c r="E87" s="293">
        <f t="shared" si="144"/>
        <v>1388</v>
      </c>
      <c r="F87" s="79">
        <f t="shared" ref="F87" si="157">+ROUND($E$87*F79/100,0)</f>
        <v>26</v>
      </c>
      <c r="G87" s="79">
        <f t="shared" ref="G87:AV87" si="158">+ROUND($E$87*G79/100,0)</f>
        <v>29</v>
      </c>
      <c r="H87" s="79">
        <f t="shared" si="158"/>
        <v>26</v>
      </c>
      <c r="I87" s="79">
        <f t="shared" si="158"/>
        <v>25</v>
      </c>
      <c r="J87" s="79">
        <f t="shared" si="158"/>
        <v>23</v>
      </c>
      <c r="K87" s="79">
        <f t="shared" si="158"/>
        <v>22</v>
      </c>
      <c r="L87" s="79">
        <f t="shared" si="158"/>
        <v>26</v>
      </c>
      <c r="M87" s="79">
        <f t="shared" si="158"/>
        <v>27</v>
      </c>
      <c r="N87" s="79">
        <f t="shared" si="158"/>
        <v>28</v>
      </c>
      <c r="O87" s="79">
        <f t="shared" si="158"/>
        <v>26</v>
      </c>
      <c r="P87" s="79">
        <f t="shared" si="158"/>
        <v>27</v>
      </c>
      <c r="Q87" s="79">
        <f t="shared" si="158"/>
        <v>27</v>
      </c>
      <c r="R87" s="79">
        <f t="shared" si="158"/>
        <v>26</v>
      </c>
      <c r="S87" s="79">
        <f t="shared" si="158"/>
        <v>26</v>
      </c>
      <c r="T87" s="79">
        <f t="shared" si="158"/>
        <v>26</v>
      </c>
      <c r="U87" s="79">
        <f t="shared" si="158"/>
        <v>24</v>
      </c>
      <c r="V87" s="79">
        <f t="shared" si="158"/>
        <v>24</v>
      </c>
      <c r="W87" s="79">
        <f t="shared" si="158"/>
        <v>25</v>
      </c>
      <c r="X87" s="79">
        <f t="shared" si="158"/>
        <v>24</v>
      </c>
      <c r="Y87" s="79">
        <f t="shared" si="158"/>
        <v>25</v>
      </c>
      <c r="Z87" s="79">
        <f>+ROUND($E$87*Z79/100,0)+1</f>
        <v>113</v>
      </c>
      <c r="AA87" s="79">
        <f t="shared" si="158"/>
        <v>118</v>
      </c>
      <c r="AB87" s="79">
        <f t="shared" si="158"/>
        <v>104</v>
      </c>
      <c r="AC87" s="79">
        <f t="shared" si="158"/>
        <v>96</v>
      </c>
      <c r="AD87" s="79">
        <f t="shared" si="158"/>
        <v>80</v>
      </c>
      <c r="AE87" s="79">
        <f t="shared" si="158"/>
        <v>80</v>
      </c>
      <c r="AF87" s="79">
        <f t="shared" si="158"/>
        <v>61</v>
      </c>
      <c r="AG87" s="79">
        <f t="shared" si="158"/>
        <v>57</v>
      </c>
      <c r="AH87" s="79">
        <f t="shared" si="158"/>
        <v>50</v>
      </c>
      <c r="AI87" s="79">
        <f t="shared" si="158"/>
        <v>36</v>
      </c>
      <c r="AJ87" s="79">
        <f t="shared" si="158"/>
        <v>26</v>
      </c>
      <c r="AK87" s="79">
        <f t="shared" si="158"/>
        <v>22</v>
      </c>
      <c r="AL87" s="79">
        <f t="shared" si="158"/>
        <v>14</v>
      </c>
      <c r="AM87" s="79">
        <f t="shared" si="158"/>
        <v>19</v>
      </c>
      <c r="AN87" s="79">
        <f t="shared" si="158"/>
        <v>2</v>
      </c>
      <c r="AO87" s="79">
        <f t="shared" si="158"/>
        <v>14</v>
      </c>
      <c r="AP87" s="79">
        <f t="shared" si="158"/>
        <v>14</v>
      </c>
      <c r="AQ87" s="79">
        <f t="shared" si="158"/>
        <v>30</v>
      </c>
      <c r="AR87" s="79">
        <f t="shared" si="158"/>
        <v>684</v>
      </c>
      <c r="AS87" s="79">
        <f t="shared" si="158"/>
        <v>64</v>
      </c>
      <c r="AT87" s="79">
        <f t="shared" si="158"/>
        <v>60</v>
      </c>
      <c r="AU87" s="79">
        <f t="shared" si="158"/>
        <v>292</v>
      </c>
      <c r="AV87" s="79">
        <f t="shared" si="158"/>
        <v>49</v>
      </c>
      <c r="AW87" s="44">
        <f t="shared" si="140"/>
        <v>0</v>
      </c>
      <c r="AX87" s="427">
        <f t="shared" si="147"/>
        <v>1388</v>
      </c>
      <c r="AY87" s="388">
        <f t="shared" si="148"/>
        <v>312</v>
      </c>
      <c r="AZ87" s="427">
        <f t="shared" si="149"/>
        <v>151</v>
      </c>
      <c r="BA87" s="388">
        <f t="shared" si="150"/>
        <v>280</v>
      </c>
      <c r="BB87" s="427">
        <f t="shared" si="151"/>
        <v>478</v>
      </c>
      <c r="BC87" s="427">
        <f t="shared" si="152"/>
        <v>167</v>
      </c>
    </row>
    <row r="88" spans="1:55" ht="15.6">
      <c r="A88" s="256">
        <f t="shared" si="141"/>
        <v>8</v>
      </c>
      <c r="B88" s="76" t="s">
        <v>377</v>
      </c>
      <c r="C88" s="161" t="s">
        <v>378</v>
      </c>
      <c r="D88" s="323">
        <v>2.33994411300904E-2</v>
      </c>
      <c r="E88" s="293">
        <f t="shared" si="144"/>
        <v>1363</v>
      </c>
      <c r="F88" s="79">
        <f t="shared" ref="F88" si="159">+ROUND($E$88*F79/100,0)</f>
        <v>25</v>
      </c>
      <c r="G88" s="79">
        <f t="shared" ref="G88:AV88" si="160">+ROUND($E$88*G79/100,0)</f>
        <v>28</v>
      </c>
      <c r="H88" s="79">
        <f t="shared" si="160"/>
        <v>26</v>
      </c>
      <c r="I88" s="79">
        <f t="shared" si="160"/>
        <v>24</v>
      </c>
      <c r="J88" s="79">
        <f t="shared" si="160"/>
        <v>23</v>
      </c>
      <c r="K88" s="79">
        <f t="shared" si="160"/>
        <v>22</v>
      </c>
      <c r="L88" s="79">
        <f t="shared" si="160"/>
        <v>26</v>
      </c>
      <c r="M88" s="79">
        <f t="shared" si="160"/>
        <v>26</v>
      </c>
      <c r="N88" s="79">
        <f t="shared" si="160"/>
        <v>27</v>
      </c>
      <c r="O88" s="79">
        <f t="shared" si="160"/>
        <v>25</v>
      </c>
      <c r="P88" s="79">
        <f t="shared" si="160"/>
        <v>26</v>
      </c>
      <c r="Q88" s="79">
        <f>+ROUND($E$88*Q79/100,0)+1</f>
        <v>28</v>
      </c>
      <c r="R88" s="79">
        <f t="shared" si="160"/>
        <v>26</v>
      </c>
      <c r="S88" s="79">
        <f t="shared" si="160"/>
        <v>25</v>
      </c>
      <c r="T88" s="79">
        <f t="shared" si="160"/>
        <v>25</v>
      </c>
      <c r="U88" s="79">
        <f t="shared" si="160"/>
        <v>24</v>
      </c>
      <c r="V88" s="79">
        <f t="shared" si="160"/>
        <v>23</v>
      </c>
      <c r="W88" s="79">
        <f t="shared" si="160"/>
        <v>24</v>
      </c>
      <c r="X88" s="79">
        <f t="shared" si="160"/>
        <v>24</v>
      </c>
      <c r="Y88" s="79">
        <f t="shared" si="160"/>
        <v>24</v>
      </c>
      <c r="Z88" s="79">
        <f t="shared" si="160"/>
        <v>110</v>
      </c>
      <c r="AA88" s="79">
        <f t="shared" si="160"/>
        <v>116</v>
      </c>
      <c r="AB88" s="79">
        <f t="shared" si="160"/>
        <v>103</v>
      </c>
      <c r="AC88" s="79">
        <f t="shared" si="160"/>
        <v>94</v>
      </c>
      <c r="AD88" s="79">
        <f t="shared" si="160"/>
        <v>79</v>
      </c>
      <c r="AE88" s="79">
        <f t="shared" si="160"/>
        <v>79</v>
      </c>
      <c r="AF88" s="79">
        <f t="shared" si="160"/>
        <v>60</v>
      </c>
      <c r="AG88" s="79">
        <f t="shared" si="160"/>
        <v>56</v>
      </c>
      <c r="AH88" s="79">
        <f t="shared" si="160"/>
        <v>49</v>
      </c>
      <c r="AI88" s="79">
        <f t="shared" si="160"/>
        <v>36</v>
      </c>
      <c r="AJ88" s="79">
        <f t="shared" si="160"/>
        <v>25</v>
      </c>
      <c r="AK88" s="79">
        <f t="shared" si="160"/>
        <v>22</v>
      </c>
      <c r="AL88" s="79">
        <f t="shared" si="160"/>
        <v>14</v>
      </c>
      <c r="AM88" s="79">
        <f t="shared" si="160"/>
        <v>19</v>
      </c>
      <c r="AN88" s="79">
        <f t="shared" si="160"/>
        <v>2</v>
      </c>
      <c r="AO88" s="79">
        <f t="shared" si="160"/>
        <v>14</v>
      </c>
      <c r="AP88" s="79">
        <f t="shared" si="160"/>
        <v>14</v>
      </c>
      <c r="AQ88" s="79">
        <f t="shared" si="160"/>
        <v>30</v>
      </c>
      <c r="AR88" s="79">
        <f t="shared" si="160"/>
        <v>672</v>
      </c>
      <c r="AS88" s="79">
        <f t="shared" si="160"/>
        <v>63</v>
      </c>
      <c r="AT88" s="79">
        <f t="shared" si="160"/>
        <v>59</v>
      </c>
      <c r="AU88" s="79">
        <f t="shared" si="160"/>
        <v>287</v>
      </c>
      <c r="AV88" s="79">
        <f t="shared" si="160"/>
        <v>48</v>
      </c>
      <c r="AW88" s="44">
        <f t="shared" si="140"/>
        <v>0</v>
      </c>
      <c r="AX88" s="427">
        <f t="shared" si="147"/>
        <v>1363</v>
      </c>
      <c r="AY88" s="388">
        <f t="shared" si="148"/>
        <v>306</v>
      </c>
      <c r="AZ88" s="427">
        <f t="shared" si="149"/>
        <v>147</v>
      </c>
      <c r="BA88" s="388">
        <f t="shared" si="150"/>
        <v>274</v>
      </c>
      <c r="BB88" s="427">
        <f t="shared" si="151"/>
        <v>471</v>
      </c>
      <c r="BC88" s="427">
        <f t="shared" si="152"/>
        <v>165</v>
      </c>
    </row>
    <row r="89" spans="1:55" ht="15.6">
      <c r="A89" s="256">
        <f t="shared" si="141"/>
        <v>9</v>
      </c>
      <c r="B89" s="76" t="s">
        <v>379</v>
      </c>
      <c r="C89" s="161" t="s">
        <v>380</v>
      </c>
      <c r="D89" s="323">
        <v>2.2558059540259599E-2</v>
      </c>
      <c r="E89" s="293">
        <f t="shared" si="144"/>
        <v>1314</v>
      </c>
      <c r="F89" s="79">
        <f>+ROUND($E$89*F79/100,0)</f>
        <v>24</v>
      </c>
      <c r="G89" s="79">
        <f t="shared" ref="G89:AV89" si="161">+ROUND($E$89*G79/100,0)</f>
        <v>27</v>
      </c>
      <c r="H89" s="79">
        <f t="shared" si="161"/>
        <v>25</v>
      </c>
      <c r="I89" s="79">
        <f t="shared" si="161"/>
        <v>23</v>
      </c>
      <c r="J89" s="79">
        <f t="shared" si="161"/>
        <v>22</v>
      </c>
      <c r="K89" s="79">
        <f t="shared" si="161"/>
        <v>21</v>
      </c>
      <c r="L89" s="79">
        <f t="shared" si="161"/>
        <v>25</v>
      </c>
      <c r="M89" s="79">
        <f t="shared" si="161"/>
        <v>25</v>
      </c>
      <c r="N89" s="79">
        <f t="shared" si="161"/>
        <v>26</v>
      </c>
      <c r="O89" s="79">
        <f t="shared" si="161"/>
        <v>25</v>
      </c>
      <c r="P89" s="79">
        <f t="shared" si="161"/>
        <v>25</v>
      </c>
      <c r="Q89" s="79">
        <f t="shared" si="161"/>
        <v>26</v>
      </c>
      <c r="R89" s="79">
        <f t="shared" si="161"/>
        <v>25</v>
      </c>
      <c r="S89" s="79">
        <f t="shared" si="161"/>
        <v>24</v>
      </c>
      <c r="T89" s="79">
        <f t="shared" si="161"/>
        <v>24</v>
      </c>
      <c r="U89" s="79">
        <f t="shared" si="161"/>
        <v>23</v>
      </c>
      <c r="V89" s="79">
        <f t="shared" si="161"/>
        <v>22</v>
      </c>
      <c r="W89" s="79">
        <f t="shared" si="161"/>
        <v>24</v>
      </c>
      <c r="X89" s="79">
        <f t="shared" si="161"/>
        <v>23</v>
      </c>
      <c r="Y89" s="79">
        <f t="shared" si="161"/>
        <v>23</v>
      </c>
      <c r="Z89" s="79">
        <f t="shared" si="161"/>
        <v>106</v>
      </c>
      <c r="AA89" s="79">
        <f t="shared" si="161"/>
        <v>112</v>
      </c>
      <c r="AB89" s="79">
        <f>+ROUND($E$89*AB79/100,0)+1</f>
        <v>100</v>
      </c>
      <c r="AC89" s="79">
        <f t="shared" si="161"/>
        <v>91</v>
      </c>
      <c r="AD89" s="79">
        <f>+ROUND($E$89*AD79/100,0)+1</f>
        <v>77</v>
      </c>
      <c r="AE89" s="79">
        <f t="shared" si="161"/>
        <v>76</v>
      </c>
      <c r="AF89" s="79">
        <f t="shared" si="161"/>
        <v>58</v>
      </c>
      <c r="AG89" s="79">
        <f t="shared" si="161"/>
        <v>54</v>
      </c>
      <c r="AH89" s="79">
        <f t="shared" si="161"/>
        <v>47</v>
      </c>
      <c r="AI89" s="79">
        <f t="shared" si="161"/>
        <v>34</v>
      </c>
      <c r="AJ89" s="79">
        <f t="shared" si="161"/>
        <v>25</v>
      </c>
      <c r="AK89" s="79">
        <f t="shared" si="161"/>
        <v>21</v>
      </c>
      <c r="AL89" s="79">
        <f t="shared" si="161"/>
        <v>13</v>
      </c>
      <c r="AM89" s="79">
        <f t="shared" si="161"/>
        <v>18</v>
      </c>
      <c r="AN89" s="79">
        <f t="shared" si="161"/>
        <v>2</v>
      </c>
      <c r="AO89" s="79">
        <f t="shared" si="161"/>
        <v>14</v>
      </c>
      <c r="AP89" s="79">
        <f t="shared" si="161"/>
        <v>13</v>
      </c>
      <c r="AQ89" s="79">
        <f t="shared" si="161"/>
        <v>29</v>
      </c>
      <c r="AR89" s="79">
        <f t="shared" si="161"/>
        <v>648</v>
      </c>
      <c r="AS89" s="79">
        <f t="shared" si="161"/>
        <v>60</v>
      </c>
      <c r="AT89" s="79">
        <f t="shared" si="161"/>
        <v>57</v>
      </c>
      <c r="AU89" s="79">
        <f t="shared" si="161"/>
        <v>277</v>
      </c>
      <c r="AV89" s="79">
        <f t="shared" si="161"/>
        <v>46</v>
      </c>
      <c r="AW89" s="44">
        <f t="shared" si="140"/>
        <v>0</v>
      </c>
      <c r="AX89" s="427">
        <f t="shared" si="147"/>
        <v>1314</v>
      </c>
      <c r="AY89" s="388">
        <f t="shared" si="148"/>
        <v>294</v>
      </c>
      <c r="AZ89" s="427">
        <f t="shared" si="149"/>
        <v>142</v>
      </c>
      <c r="BA89" s="388">
        <f t="shared" si="150"/>
        <v>264</v>
      </c>
      <c r="BB89" s="427">
        <f t="shared" si="151"/>
        <v>456</v>
      </c>
      <c r="BC89" s="427">
        <f t="shared" si="152"/>
        <v>158</v>
      </c>
    </row>
    <row r="90" spans="1:55" ht="15.6">
      <c r="A90" s="256">
        <f t="shared" si="141"/>
        <v>10</v>
      </c>
      <c r="B90" s="76" t="s">
        <v>381</v>
      </c>
      <c r="C90" s="161" t="s">
        <v>382</v>
      </c>
      <c r="D90" s="323">
        <v>1.5986983058323401E-2</v>
      </c>
      <c r="E90" s="293">
        <f t="shared" si="144"/>
        <v>931</v>
      </c>
      <c r="F90" s="79">
        <f t="shared" ref="F90" si="162">+ROUND($E$90*F79/100,0)</f>
        <v>17</v>
      </c>
      <c r="G90" s="79">
        <f t="shared" ref="G90:AV90" si="163">+ROUND($E$90*G79/100,0)</f>
        <v>19</v>
      </c>
      <c r="H90" s="79">
        <f t="shared" si="163"/>
        <v>18</v>
      </c>
      <c r="I90" s="79">
        <f t="shared" si="163"/>
        <v>17</v>
      </c>
      <c r="J90" s="79">
        <f t="shared" si="163"/>
        <v>15</v>
      </c>
      <c r="K90" s="79">
        <f t="shared" si="163"/>
        <v>15</v>
      </c>
      <c r="L90" s="79">
        <f t="shared" si="163"/>
        <v>18</v>
      </c>
      <c r="M90" s="79">
        <f t="shared" si="163"/>
        <v>18</v>
      </c>
      <c r="N90" s="79">
        <f t="shared" si="163"/>
        <v>19</v>
      </c>
      <c r="O90" s="79">
        <f t="shared" si="163"/>
        <v>17</v>
      </c>
      <c r="P90" s="79">
        <f t="shared" si="163"/>
        <v>18</v>
      </c>
      <c r="Q90" s="79">
        <f t="shared" si="163"/>
        <v>18</v>
      </c>
      <c r="R90" s="79">
        <f t="shared" si="163"/>
        <v>17</v>
      </c>
      <c r="S90" s="79">
        <f t="shared" si="163"/>
        <v>17</v>
      </c>
      <c r="T90" s="79">
        <f t="shared" si="163"/>
        <v>17</v>
      </c>
      <c r="U90" s="79">
        <f t="shared" si="163"/>
        <v>16</v>
      </c>
      <c r="V90" s="79">
        <f t="shared" si="163"/>
        <v>16</v>
      </c>
      <c r="W90" s="79">
        <f t="shared" si="163"/>
        <v>17</v>
      </c>
      <c r="X90" s="79">
        <f t="shared" si="163"/>
        <v>16</v>
      </c>
      <c r="Y90" s="79">
        <f t="shared" si="163"/>
        <v>17</v>
      </c>
      <c r="Z90" s="79">
        <f t="shared" si="163"/>
        <v>75</v>
      </c>
      <c r="AA90" s="79">
        <f t="shared" si="163"/>
        <v>79</v>
      </c>
      <c r="AB90" s="79">
        <f t="shared" si="163"/>
        <v>70</v>
      </c>
      <c r="AC90" s="79">
        <f t="shared" si="163"/>
        <v>64</v>
      </c>
      <c r="AD90" s="79">
        <f>+ROUND($E$90*AD79/100,0)+1</f>
        <v>55</v>
      </c>
      <c r="AE90" s="79">
        <f>+ROUND($E$90*AE79/100,0)+1</f>
        <v>55</v>
      </c>
      <c r="AF90" s="79">
        <f t="shared" si="163"/>
        <v>41</v>
      </c>
      <c r="AG90" s="79">
        <f t="shared" si="163"/>
        <v>39</v>
      </c>
      <c r="AH90" s="79">
        <f t="shared" si="163"/>
        <v>33</v>
      </c>
      <c r="AI90" s="79">
        <f t="shared" si="163"/>
        <v>24</v>
      </c>
      <c r="AJ90" s="79">
        <f t="shared" si="163"/>
        <v>17</v>
      </c>
      <c r="AK90" s="79">
        <f t="shared" si="163"/>
        <v>15</v>
      </c>
      <c r="AL90" s="79">
        <f t="shared" si="163"/>
        <v>9</v>
      </c>
      <c r="AM90" s="79">
        <f t="shared" si="163"/>
        <v>13</v>
      </c>
      <c r="AN90" s="79">
        <f t="shared" si="163"/>
        <v>1</v>
      </c>
      <c r="AO90" s="79">
        <f t="shared" si="163"/>
        <v>10</v>
      </c>
      <c r="AP90" s="79">
        <f t="shared" si="163"/>
        <v>9</v>
      </c>
      <c r="AQ90" s="79">
        <f t="shared" si="163"/>
        <v>20</v>
      </c>
      <c r="AR90" s="79">
        <f t="shared" si="163"/>
        <v>459</v>
      </c>
      <c r="AS90" s="79">
        <f t="shared" si="163"/>
        <v>43</v>
      </c>
      <c r="AT90" s="79">
        <f t="shared" si="163"/>
        <v>40</v>
      </c>
      <c r="AU90" s="79">
        <f t="shared" si="163"/>
        <v>196</v>
      </c>
      <c r="AV90" s="79">
        <f t="shared" si="163"/>
        <v>33</v>
      </c>
      <c r="AW90" s="44">
        <f t="shared" si="140"/>
        <v>0</v>
      </c>
      <c r="AX90" s="427">
        <f t="shared" si="147"/>
        <v>931</v>
      </c>
      <c r="AY90" s="388">
        <f t="shared" si="148"/>
        <v>209</v>
      </c>
      <c r="AZ90" s="427">
        <f t="shared" si="149"/>
        <v>100</v>
      </c>
      <c r="BA90" s="388">
        <f t="shared" si="150"/>
        <v>187</v>
      </c>
      <c r="BB90" s="427">
        <f t="shared" si="151"/>
        <v>324</v>
      </c>
      <c r="BC90" s="427">
        <f t="shared" si="152"/>
        <v>111</v>
      </c>
    </row>
    <row r="91" spans="1:55" ht="15.6">
      <c r="A91" s="256">
        <f t="shared" si="141"/>
        <v>11</v>
      </c>
      <c r="B91" s="76" t="s">
        <v>383</v>
      </c>
      <c r="C91" s="457" t="s">
        <v>469</v>
      </c>
      <c r="D91" s="323">
        <v>6.2400356989125702E-2</v>
      </c>
      <c r="E91" s="293">
        <f t="shared" si="144"/>
        <v>3635</v>
      </c>
      <c r="F91" s="79">
        <f t="shared" ref="F91" si="164">+ROUND($E$91*F79/100,0)</f>
        <v>68</v>
      </c>
      <c r="G91" s="79">
        <f t="shared" ref="G91:AV91" si="165">+ROUND($E$91*G79/100,0)</f>
        <v>75</v>
      </c>
      <c r="H91" s="79">
        <f t="shared" si="165"/>
        <v>68</v>
      </c>
      <c r="I91" s="79">
        <f t="shared" si="165"/>
        <v>65</v>
      </c>
      <c r="J91" s="79">
        <f t="shared" si="165"/>
        <v>60</v>
      </c>
      <c r="K91" s="79">
        <f t="shared" si="165"/>
        <v>59</v>
      </c>
      <c r="L91" s="79">
        <f t="shared" si="165"/>
        <v>69</v>
      </c>
      <c r="M91" s="79">
        <f t="shared" si="165"/>
        <v>70</v>
      </c>
      <c r="N91" s="79">
        <f t="shared" si="165"/>
        <v>73</v>
      </c>
      <c r="O91" s="79">
        <f t="shared" si="165"/>
        <v>68</v>
      </c>
      <c r="P91" s="79">
        <f t="shared" si="165"/>
        <v>70</v>
      </c>
      <c r="Q91" s="79">
        <f t="shared" si="165"/>
        <v>71</v>
      </c>
      <c r="R91" s="79">
        <f t="shared" si="165"/>
        <v>68</v>
      </c>
      <c r="S91" s="79">
        <f t="shared" si="165"/>
        <v>68</v>
      </c>
      <c r="T91" s="79">
        <f t="shared" si="165"/>
        <v>68</v>
      </c>
      <c r="U91" s="79">
        <f t="shared" si="165"/>
        <v>63</v>
      </c>
      <c r="V91" s="79">
        <f t="shared" si="165"/>
        <v>62</v>
      </c>
      <c r="W91" s="79">
        <f t="shared" si="165"/>
        <v>65</v>
      </c>
      <c r="X91" s="79">
        <f t="shared" si="165"/>
        <v>63</v>
      </c>
      <c r="Y91" s="79">
        <f t="shared" si="165"/>
        <v>65</v>
      </c>
      <c r="Z91" s="79">
        <f t="shared" si="165"/>
        <v>294</v>
      </c>
      <c r="AA91" s="79">
        <f t="shared" si="165"/>
        <v>309</v>
      </c>
      <c r="AB91" s="79">
        <f t="shared" si="165"/>
        <v>274</v>
      </c>
      <c r="AC91" s="79">
        <f t="shared" si="165"/>
        <v>251</v>
      </c>
      <c r="AD91" s="79">
        <f t="shared" si="165"/>
        <v>210</v>
      </c>
      <c r="AE91" s="79">
        <f t="shared" si="165"/>
        <v>210</v>
      </c>
      <c r="AF91" s="79">
        <f t="shared" si="165"/>
        <v>160</v>
      </c>
      <c r="AG91" s="79">
        <f>+ROUND($E$91*AG79/100,0)+1</f>
        <v>151</v>
      </c>
      <c r="AH91" s="79">
        <f t="shared" si="165"/>
        <v>130</v>
      </c>
      <c r="AI91" s="79">
        <f t="shared" si="165"/>
        <v>95</v>
      </c>
      <c r="AJ91" s="79">
        <f t="shared" si="165"/>
        <v>68</v>
      </c>
      <c r="AK91" s="79">
        <f t="shared" si="165"/>
        <v>59</v>
      </c>
      <c r="AL91" s="79">
        <f t="shared" si="165"/>
        <v>37</v>
      </c>
      <c r="AM91" s="79">
        <f t="shared" si="165"/>
        <v>49</v>
      </c>
      <c r="AN91" s="79">
        <f t="shared" si="165"/>
        <v>4</v>
      </c>
      <c r="AO91" s="79">
        <f t="shared" si="165"/>
        <v>38</v>
      </c>
      <c r="AP91" s="79">
        <f t="shared" si="165"/>
        <v>36</v>
      </c>
      <c r="AQ91" s="79">
        <f t="shared" si="165"/>
        <v>79</v>
      </c>
      <c r="AR91" s="79">
        <f t="shared" si="165"/>
        <v>1792</v>
      </c>
      <c r="AS91" s="79">
        <f t="shared" si="165"/>
        <v>167</v>
      </c>
      <c r="AT91" s="79">
        <f t="shared" si="165"/>
        <v>157</v>
      </c>
      <c r="AU91" s="79">
        <f t="shared" si="165"/>
        <v>766</v>
      </c>
      <c r="AV91" s="79">
        <f t="shared" si="165"/>
        <v>128</v>
      </c>
      <c r="AW91" s="44">
        <f t="shared" si="140"/>
        <v>0</v>
      </c>
      <c r="AX91" s="427">
        <f t="shared" si="147"/>
        <v>3635</v>
      </c>
      <c r="AY91" s="388">
        <f t="shared" si="148"/>
        <v>816</v>
      </c>
      <c r="AZ91" s="427">
        <f t="shared" si="149"/>
        <v>394</v>
      </c>
      <c r="BA91" s="388">
        <f t="shared" si="150"/>
        <v>731</v>
      </c>
      <c r="BB91" s="427">
        <f t="shared" si="151"/>
        <v>1256</v>
      </c>
      <c r="BC91" s="427">
        <f t="shared" si="152"/>
        <v>438</v>
      </c>
    </row>
    <row r="92" spans="1:55" ht="15.6">
      <c r="A92" s="256">
        <f t="shared" si="141"/>
        <v>12</v>
      </c>
      <c r="B92" s="76" t="s">
        <v>384</v>
      </c>
      <c r="C92" s="161" t="s">
        <v>385</v>
      </c>
      <c r="D92" s="323">
        <v>2.9085101346415999E-2</v>
      </c>
      <c r="E92" s="293">
        <f t="shared" si="144"/>
        <v>1694</v>
      </c>
      <c r="F92" s="79">
        <f t="shared" ref="F92" si="166">+ROUND($E$92*F79/100,0)</f>
        <v>32</v>
      </c>
      <c r="G92" s="79">
        <f t="shared" ref="G92:AV92" si="167">+ROUND($E$92*G79/100,0)</f>
        <v>35</v>
      </c>
      <c r="H92" s="79">
        <f t="shared" si="167"/>
        <v>32</v>
      </c>
      <c r="I92" s="79">
        <f t="shared" si="167"/>
        <v>30</v>
      </c>
      <c r="J92" s="79">
        <f t="shared" si="167"/>
        <v>28</v>
      </c>
      <c r="K92" s="79">
        <f t="shared" si="167"/>
        <v>27</v>
      </c>
      <c r="L92" s="79">
        <f t="shared" si="167"/>
        <v>32</v>
      </c>
      <c r="M92" s="79">
        <f t="shared" si="167"/>
        <v>33</v>
      </c>
      <c r="N92" s="79">
        <f t="shared" si="167"/>
        <v>34</v>
      </c>
      <c r="O92" s="79">
        <f t="shared" si="167"/>
        <v>32</v>
      </c>
      <c r="P92" s="79">
        <f t="shared" si="167"/>
        <v>33</v>
      </c>
      <c r="Q92" s="79">
        <f t="shared" si="167"/>
        <v>33</v>
      </c>
      <c r="R92" s="79">
        <f t="shared" si="167"/>
        <v>32</v>
      </c>
      <c r="S92" s="79">
        <f t="shared" si="167"/>
        <v>32</v>
      </c>
      <c r="T92" s="79">
        <f t="shared" si="167"/>
        <v>32</v>
      </c>
      <c r="U92" s="79">
        <f t="shared" si="167"/>
        <v>29</v>
      </c>
      <c r="V92" s="79">
        <f t="shared" si="167"/>
        <v>29</v>
      </c>
      <c r="W92" s="79">
        <f t="shared" si="167"/>
        <v>30</v>
      </c>
      <c r="X92" s="79">
        <f t="shared" si="167"/>
        <v>29</v>
      </c>
      <c r="Y92" s="79">
        <f t="shared" si="167"/>
        <v>30</v>
      </c>
      <c r="Z92" s="79">
        <f t="shared" si="167"/>
        <v>137</v>
      </c>
      <c r="AA92" s="79">
        <f t="shared" si="167"/>
        <v>144</v>
      </c>
      <c r="AB92" s="79">
        <f t="shared" si="167"/>
        <v>127</v>
      </c>
      <c r="AC92" s="79">
        <f t="shared" si="167"/>
        <v>117</v>
      </c>
      <c r="AD92" s="79">
        <f t="shared" si="167"/>
        <v>98</v>
      </c>
      <c r="AE92" s="79">
        <f t="shared" si="167"/>
        <v>98</v>
      </c>
      <c r="AF92" s="79">
        <f t="shared" si="167"/>
        <v>75</v>
      </c>
      <c r="AG92" s="79">
        <f t="shared" si="167"/>
        <v>70</v>
      </c>
      <c r="AH92" s="79">
        <f t="shared" si="167"/>
        <v>61</v>
      </c>
      <c r="AI92" s="79">
        <f t="shared" si="167"/>
        <v>44</v>
      </c>
      <c r="AJ92" s="79">
        <f t="shared" si="167"/>
        <v>32</v>
      </c>
      <c r="AK92" s="79">
        <f t="shared" si="167"/>
        <v>27</v>
      </c>
      <c r="AL92" s="79">
        <f t="shared" si="167"/>
        <v>17</v>
      </c>
      <c r="AM92" s="79">
        <f t="shared" si="167"/>
        <v>23</v>
      </c>
      <c r="AN92" s="79">
        <f t="shared" si="167"/>
        <v>2</v>
      </c>
      <c r="AO92" s="79">
        <f t="shared" si="167"/>
        <v>18</v>
      </c>
      <c r="AP92" s="79">
        <f t="shared" si="167"/>
        <v>17</v>
      </c>
      <c r="AQ92" s="79">
        <f t="shared" si="167"/>
        <v>37</v>
      </c>
      <c r="AR92" s="79">
        <f t="shared" si="167"/>
        <v>835</v>
      </c>
      <c r="AS92" s="79">
        <f t="shared" si="167"/>
        <v>78</v>
      </c>
      <c r="AT92" s="79">
        <f t="shared" si="167"/>
        <v>73</v>
      </c>
      <c r="AU92" s="79">
        <f t="shared" si="167"/>
        <v>357</v>
      </c>
      <c r="AV92" s="79">
        <f t="shared" si="167"/>
        <v>60</v>
      </c>
      <c r="AW92" s="44">
        <f t="shared" si="140"/>
        <v>0</v>
      </c>
      <c r="AX92" s="427">
        <f t="shared" si="147"/>
        <v>1694</v>
      </c>
      <c r="AY92" s="388">
        <f t="shared" si="148"/>
        <v>381</v>
      </c>
      <c r="AZ92" s="427">
        <f t="shared" si="149"/>
        <v>184</v>
      </c>
      <c r="BA92" s="388">
        <f t="shared" si="150"/>
        <v>340</v>
      </c>
      <c r="BB92" s="427">
        <f t="shared" si="151"/>
        <v>585</v>
      </c>
      <c r="BC92" s="427">
        <f t="shared" si="152"/>
        <v>204</v>
      </c>
    </row>
    <row r="93" spans="1:55" ht="15.6">
      <c r="A93" s="256">
        <f t="shared" si="141"/>
        <v>13</v>
      </c>
      <c r="B93" s="76" t="s">
        <v>386</v>
      </c>
      <c r="C93" s="161" t="s">
        <v>387</v>
      </c>
      <c r="D93" s="323">
        <v>2.59008891910966E-2</v>
      </c>
      <c r="E93" s="293">
        <f t="shared" si="144"/>
        <v>1509</v>
      </c>
      <c r="F93" s="79">
        <f t="shared" ref="F93" si="168">+ROUND($E$93*F79/100,0)</f>
        <v>28</v>
      </c>
      <c r="G93" s="79">
        <f t="shared" ref="G93:AV93" si="169">+ROUND($E$93*G79/100,0)</f>
        <v>31</v>
      </c>
      <c r="H93" s="79">
        <f t="shared" si="169"/>
        <v>28</v>
      </c>
      <c r="I93" s="79">
        <f t="shared" si="169"/>
        <v>27</v>
      </c>
      <c r="J93" s="79">
        <f t="shared" si="169"/>
        <v>25</v>
      </c>
      <c r="K93" s="79">
        <f t="shared" si="169"/>
        <v>24</v>
      </c>
      <c r="L93" s="79">
        <f t="shared" si="169"/>
        <v>29</v>
      </c>
      <c r="M93" s="79">
        <f t="shared" si="169"/>
        <v>29</v>
      </c>
      <c r="N93" s="79">
        <f t="shared" si="169"/>
        <v>30</v>
      </c>
      <c r="O93" s="79">
        <f t="shared" si="169"/>
        <v>28</v>
      </c>
      <c r="P93" s="79">
        <f t="shared" si="169"/>
        <v>29</v>
      </c>
      <c r="Q93" s="79">
        <f t="shared" si="169"/>
        <v>29</v>
      </c>
      <c r="R93" s="79">
        <f t="shared" si="169"/>
        <v>28</v>
      </c>
      <c r="S93" s="79">
        <f t="shared" si="169"/>
        <v>28</v>
      </c>
      <c r="T93" s="79">
        <f t="shared" si="169"/>
        <v>28</v>
      </c>
      <c r="U93" s="79">
        <f t="shared" si="169"/>
        <v>26</v>
      </c>
      <c r="V93" s="79">
        <f t="shared" si="169"/>
        <v>26</v>
      </c>
      <c r="W93" s="79">
        <f t="shared" si="169"/>
        <v>27</v>
      </c>
      <c r="X93" s="79">
        <f t="shared" si="169"/>
        <v>26</v>
      </c>
      <c r="Y93" s="79">
        <f t="shared" si="169"/>
        <v>27</v>
      </c>
      <c r="Z93" s="79">
        <f t="shared" si="169"/>
        <v>122</v>
      </c>
      <c r="AA93" s="79">
        <f t="shared" si="169"/>
        <v>128</v>
      </c>
      <c r="AB93" s="79">
        <f t="shared" si="169"/>
        <v>114</v>
      </c>
      <c r="AC93" s="79">
        <f t="shared" si="169"/>
        <v>104</v>
      </c>
      <c r="AD93" s="79">
        <f>+ROUND($E$93*AD79/100,0)+1</f>
        <v>88</v>
      </c>
      <c r="AE93" s="79">
        <f t="shared" si="169"/>
        <v>87</v>
      </c>
      <c r="AF93" s="79">
        <f t="shared" si="169"/>
        <v>67</v>
      </c>
      <c r="AG93" s="79">
        <f>+ROUND($E$93*AG79/100,0)+1</f>
        <v>63</v>
      </c>
      <c r="AH93" s="79">
        <f>+ROUND($E$93*AH79/100,0)+2</f>
        <v>56</v>
      </c>
      <c r="AI93" s="79">
        <f t="shared" si="169"/>
        <v>39</v>
      </c>
      <c r="AJ93" s="79">
        <f>+ROUND($E$93*AJ79/100,0)+1</f>
        <v>29</v>
      </c>
      <c r="AK93" s="79">
        <f t="shared" si="169"/>
        <v>24</v>
      </c>
      <c r="AL93" s="79">
        <f t="shared" si="169"/>
        <v>15</v>
      </c>
      <c r="AM93" s="79">
        <f t="shared" si="169"/>
        <v>20</v>
      </c>
      <c r="AN93" s="79">
        <f t="shared" si="169"/>
        <v>2</v>
      </c>
      <c r="AO93" s="79">
        <f t="shared" si="169"/>
        <v>16</v>
      </c>
      <c r="AP93" s="79">
        <f t="shared" si="169"/>
        <v>15</v>
      </c>
      <c r="AQ93" s="79">
        <f t="shared" si="169"/>
        <v>33</v>
      </c>
      <c r="AR93" s="79">
        <f t="shared" si="169"/>
        <v>744</v>
      </c>
      <c r="AS93" s="79">
        <f t="shared" si="169"/>
        <v>69</v>
      </c>
      <c r="AT93" s="79">
        <f t="shared" si="169"/>
        <v>65</v>
      </c>
      <c r="AU93" s="79">
        <f t="shared" si="169"/>
        <v>318</v>
      </c>
      <c r="AV93" s="79">
        <f t="shared" si="169"/>
        <v>53</v>
      </c>
      <c r="AW93" s="44">
        <f t="shared" si="140"/>
        <v>0</v>
      </c>
      <c r="AX93" s="427">
        <f t="shared" si="147"/>
        <v>1509</v>
      </c>
      <c r="AY93" s="388">
        <f t="shared" si="148"/>
        <v>337</v>
      </c>
      <c r="AZ93" s="427">
        <f t="shared" si="149"/>
        <v>163</v>
      </c>
      <c r="BA93" s="388">
        <f t="shared" si="150"/>
        <v>303</v>
      </c>
      <c r="BB93" s="427">
        <f t="shared" si="151"/>
        <v>523</v>
      </c>
      <c r="BC93" s="427">
        <f t="shared" si="152"/>
        <v>183</v>
      </c>
    </row>
    <row r="94" spans="1:55" ht="15.6">
      <c r="A94" s="256">
        <f t="shared" si="141"/>
        <v>14</v>
      </c>
      <c r="B94" s="76" t="s">
        <v>388</v>
      </c>
      <c r="C94" s="161" t="s">
        <v>389</v>
      </c>
      <c r="D94" s="323">
        <v>2.7925126024357101E-2</v>
      </c>
      <c r="E94" s="293">
        <f t="shared" si="144"/>
        <v>1627</v>
      </c>
      <c r="F94" s="79">
        <f>+ROUND($E$94*F79/100,0)</f>
        <v>30</v>
      </c>
      <c r="G94" s="79">
        <f t="shared" ref="G94:AV94" si="170">+ROUND($E$94*G79/100,0)</f>
        <v>34</v>
      </c>
      <c r="H94" s="79">
        <f t="shared" si="170"/>
        <v>31</v>
      </c>
      <c r="I94" s="79">
        <f t="shared" si="170"/>
        <v>29</v>
      </c>
      <c r="J94" s="79">
        <f t="shared" si="170"/>
        <v>27</v>
      </c>
      <c r="K94" s="79">
        <f t="shared" si="170"/>
        <v>26</v>
      </c>
      <c r="L94" s="79">
        <f t="shared" si="170"/>
        <v>31</v>
      </c>
      <c r="M94" s="79">
        <f t="shared" si="170"/>
        <v>31</v>
      </c>
      <c r="N94" s="79">
        <f t="shared" si="170"/>
        <v>33</v>
      </c>
      <c r="O94" s="79">
        <f t="shared" si="170"/>
        <v>30</v>
      </c>
      <c r="P94" s="79">
        <f t="shared" si="170"/>
        <v>31</v>
      </c>
      <c r="Q94" s="79">
        <f t="shared" si="170"/>
        <v>32</v>
      </c>
      <c r="R94" s="79">
        <f t="shared" si="170"/>
        <v>30</v>
      </c>
      <c r="S94" s="79">
        <f t="shared" si="170"/>
        <v>30</v>
      </c>
      <c r="T94" s="79">
        <f t="shared" si="170"/>
        <v>30</v>
      </c>
      <c r="U94" s="79">
        <f t="shared" si="170"/>
        <v>28</v>
      </c>
      <c r="V94" s="79">
        <f t="shared" si="170"/>
        <v>28</v>
      </c>
      <c r="W94" s="79">
        <f t="shared" si="170"/>
        <v>29</v>
      </c>
      <c r="X94" s="79">
        <f t="shared" si="170"/>
        <v>28</v>
      </c>
      <c r="Y94" s="79">
        <f t="shared" si="170"/>
        <v>29</v>
      </c>
      <c r="Z94" s="79">
        <f t="shared" si="170"/>
        <v>132</v>
      </c>
      <c r="AA94" s="79">
        <f t="shared" si="170"/>
        <v>138</v>
      </c>
      <c r="AB94" s="79">
        <f>+ROUND($E$94*AB79/100,0)+1</f>
        <v>123</v>
      </c>
      <c r="AC94" s="79">
        <f t="shared" si="170"/>
        <v>112</v>
      </c>
      <c r="AD94" s="79">
        <f t="shared" si="170"/>
        <v>94</v>
      </c>
      <c r="AE94" s="79">
        <f>+ROUND($E$94*AE79/100,0)+1</f>
        <v>95</v>
      </c>
      <c r="AF94" s="79">
        <f t="shared" si="170"/>
        <v>72</v>
      </c>
      <c r="AG94" s="79">
        <f>+ROUND($E$94*AG79/100,0)+1</f>
        <v>68</v>
      </c>
      <c r="AH94" s="79">
        <f t="shared" si="170"/>
        <v>58</v>
      </c>
      <c r="AI94" s="79">
        <f t="shared" si="170"/>
        <v>42</v>
      </c>
      <c r="AJ94" s="79">
        <f>+ROUND($E$94*AJ79/100,0)+1</f>
        <v>31</v>
      </c>
      <c r="AK94" s="79">
        <f t="shared" si="170"/>
        <v>26</v>
      </c>
      <c r="AL94" s="79">
        <f>+ROUND($E$94*AL79/100,0)+1</f>
        <v>17</v>
      </c>
      <c r="AM94" s="79">
        <f t="shared" si="170"/>
        <v>22</v>
      </c>
      <c r="AN94" s="79">
        <f t="shared" si="170"/>
        <v>2</v>
      </c>
      <c r="AO94" s="79">
        <f t="shared" si="170"/>
        <v>17</v>
      </c>
      <c r="AP94" s="79">
        <f t="shared" si="170"/>
        <v>16</v>
      </c>
      <c r="AQ94" s="79">
        <f t="shared" si="170"/>
        <v>35</v>
      </c>
      <c r="AR94" s="79">
        <f t="shared" si="170"/>
        <v>802</v>
      </c>
      <c r="AS94" s="79">
        <f t="shared" si="170"/>
        <v>75</v>
      </c>
      <c r="AT94" s="79">
        <f t="shared" si="170"/>
        <v>70</v>
      </c>
      <c r="AU94" s="79">
        <f t="shared" si="170"/>
        <v>343</v>
      </c>
      <c r="AV94" s="79">
        <f t="shared" si="170"/>
        <v>57</v>
      </c>
      <c r="AW94" s="44">
        <f t="shared" si="140"/>
        <v>0</v>
      </c>
      <c r="AX94" s="427">
        <f t="shared" si="147"/>
        <v>1627</v>
      </c>
      <c r="AY94" s="388">
        <f t="shared" si="148"/>
        <v>365</v>
      </c>
      <c r="AZ94" s="427">
        <f t="shared" si="149"/>
        <v>175</v>
      </c>
      <c r="BA94" s="388">
        <f t="shared" si="150"/>
        <v>327</v>
      </c>
      <c r="BB94" s="427">
        <f t="shared" si="151"/>
        <v>564</v>
      </c>
      <c r="BC94" s="427">
        <f t="shared" si="152"/>
        <v>196</v>
      </c>
    </row>
    <row r="95" spans="1:55" ht="15.6">
      <c r="A95" s="256">
        <f t="shared" si="141"/>
        <v>15</v>
      </c>
      <c r="B95" s="76" t="s">
        <v>390</v>
      </c>
      <c r="C95" s="161" t="s">
        <v>391</v>
      </c>
      <c r="D95" s="323">
        <v>2.6311617974484999E-2</v>
      </c>
      <c r="E95" s="293">
        <f t="shared" si="144"/>
        <v>1533</v>
      </c>
      <c r="F95" s="79">
        <f t="shared" ref="F95" si="171">+ROUND($E$95*F79/100,0)</f>
        <v>29</v>
      </c>
      <c r="G95" s="79">
        <f t="shared" ref="G95:AV95" si="172">+ROUND($E$95*G79/100,0)</f>
        <v>32</v>
      </c>
      <c r="H95" s="79">
        <f t="shared" si="172"/>
        <v>29</v>
      </c>
      <c r="I95" s="79">
        <f t="shared" si="172"/>
        <v>27</v>
      </c>
      <c r="J95" s="79">
        <f t="shared" si="172"/>
        <v>25</v>
      </c>
      <c r="K95" s="79">
        <f t="shared" si="172"/>
        <v>25</v>
      </c>
      <c r="L95" s="79">
        <f t="shared" si="172"/>
        <v>29</v>
      </c>
      <c r="M95" s="79">
        <f t="shared" si="172"/>
        <v>30</v>
      </c>
      <c r="N95" s="79">
        <f t="shared" si="172"/>
        <v>31</v>
      </c>
      <c r="O95" s="79">
        <f t="shared" si="172"/>
        <v>29</v>
      </c>
      <c r="P95" s="79">
        <f t="shared" si="172"/>
        <v>30</v>
      </c>
      <c r="Q95" s="79">
        <f t="shared" si="172"/>
        <v>30</v>
      </c>
      <c r="R95" s="79">
        <f t="shared" si="172"/>
        <v>29</v>
      </c>
      <c r="S95" s="79">
        <f t="shared" si="172"/>
        <v>29</v>
      </c>
      <c r="T95" s="79">
        <f t="shared" si="172"/>
        <v>29</v>
      </c>
      <c r="U95" s="79">
        <f t="shared" si="172"/>
        <v>27</v>
      </c>
      <c r="V95" s="79">
        <f t="shared" si="172"/>
        <v>26</v>
      </c>
      <c r="W95" s="79">
        <f t="shared" si="172"/>
        <v>27</v>
      </c>
      <c r="X95" s="79">
        <f t="shared" si="172"/>
        <v>26</v>
      </c>
      <c r="Y95" s="79">
        <f t="shared" si="172"/>
        <v>27</v>
      </c>
      <c r="Z95" s="79">
        <f t="shared" si="172"/>
        <v>124</v>
      </c>
      <c r="AA95" s="79">
        <f t="shared" si="172"/>
        <v>130</v>
      </c>
      <c r="AB95" s="79">
        <f t="shared" si="172"/>
        <v>115</v>
      </c>
      <c r="AC95" s="79">
        <f t="shared" si="172"/>
        <v>106</v>
      </c>
      <c r="AD95" s="79">
        <f t="shared" si="172"/>
        <v>89</v>
      </c>
      <c r="AE95" s="79">
        <f t="shared" si="172"/>
        <v>89</v>
      </c>
      <c r="AF95" s="79">
        <f>+ROUND($E$95*AF79/100,0)-1</f>
        <v>67</v>
      </c>
      <c r="AG95" s="79">
        <f t="shared" si="172"/>
        <v>63</v>
      </c>
      <c r="AH95" s="79">
        <f>+ROUND($E$95*AH79/100,0)-2</f>
        <v>53</v>
      </c>
      <c r="AI95" s="79">
        <f t="shared" si="172"/>
        <v>40</v>
      </c>
      <c r="AJ95" s="79">
        <f t="shared" si="172"/>
        <v>29</v>
      </c>
      <c r="AK95" s="79">
        <f t="shared" si="172"/>
        <v>25</v>
      </c>
      <c r="AL95" s="79">
        <f t="shared" si="172"/>
        <v>16</v>
      </c>
      <c r="AM95" s="79">
        <f t="shared" si="172"/>
        <v>21</v>
      </c>
      <c r="AN95" s="79">
        <f t="shared" si="172"/>
        <v>2</v>
      </c>
      <c r="AO95" s="79">
        <f t="shared" si="172"/>
        <v>16</v>
      </c>
      <c r="AP95" s="79">
        <f t="shared" si="172"/>
        <v>15</v>
      </c>
      <c r="AQ95" s="79">
        <f t="shared" si="172"/>
        <v>33</v>
      </c>
      <c r="AR95" s="79">
        <f t="shared" si="172"/>
        <v>756</v>
      </c>
      <c r="AS95" s="79">
        <f t="shared" si="172"/>
        <v>70</v>
      </c>
      <c r="AT95" s="79">
        <f t="shared" si="172"/>
        <v>66</v>
      </c>
      <c r="AU95" s="79">
        <f t="shared" si="172"/>
        <v>323</v>
      </c>
      <c r="AV95" s="79">
        <f t="shared" si="172"/>
        <v>54</v>
      </c>
      <c r="AW95" s="44">
        <f t="shared" si="140"/>
        <v>0</v>
      </c>
      <c r="AX95" s="427">
        <f t="shared" si="147"/>
        <v>1533</v>
      </c>
      <c r="AY95" s="388">
        <f t="shared" si="148"/>
        <v>346</v>
      </c>
      <c r="AZ95" s="427">
        <f t="shared" si="149"/>
        <v>167</v>
      </c>
      <c r="BA95" s="388">
        <f t="shared" si="150"/>
        <v>307</v>
      </c>
      <c r="BB95" s="427">
        <f t="shared" si="151"/>
        <v>529</v>
      </c>
      <c r="BC95" s="427">
        <f t="shared" si="152"/>
        <v>184</v>
      </c>
    </row>
    <row r="96" spans="1:55" ht="15.6">
      <c r="A96" s="256">
        <f t="shared" si="141"/>
        <v>16</v>
      </c>
      <c r="B96" s="76" t="s">
        <v>392</v>
      </c>
      <c r="C96" s="161" t="s">
        <v>393</v>
      </c>
      <c r="D96" s="323">
        <v>6.2831233477930404E-2</v>
      </c>
      <c r="E96" s="293">
        <f t="shared" si="144"/>
        <v>3661</v>
      </c>
      <c r="F96" s="79">
        <f t="shared" ref="F96" si="173">+ROUND($E$96*F79/100,0)</f>
        <v>68</v>
      </c>
      <c r="G96" s="79">
        <f t="shared" ref="G96:AV96" si="174">+ROUND($E$96*G79/100,0)</f>
        <v>76</v>
      </c>
      <c r="H96" s="79">
        <f t="shared" si="174"/>
        <v>69</v>
      </c>
      <c r="I96" s="79">
        <f t="shared" si="174"/>
        <v>65</v>
      </c>
      <c r="J96" s="79">
        <f t="shared" si="174"/>
        <v>60</v>
      </c>
      <c r="K96" s="79">
        <f t="shared" si="174"/>
        <v>59</v>
      </c>
      <c r="L96" s="79">
        <f t="shared" si="174"/>
        <v>69</v>
      </c>
      <c r="M96" s="79">
        <f t="shared" si="174"/>
        <v>71</v>
      </c>
      <c r="N96" s="79">
        <f t="shared" si="174"/>
        <v>74</v>
      </c>
      <c r="O96" s="79">
        <f t="shared" si="174"/>
        <v>68</v>
      </c>
      <c r="P96" s="79">
        <f t="shared" si="174"/>
        <v>71</v>
      </c>
      <c r="Q96" s="79">
        <f t="shared" si="174"/>
        <v>71</v>
      </c>
      <c r="R96" s="79">
        <f t="shared" si="174"/>
        <v>69</v>
      </c>
      <c r="S96" s="79">
        <f t="shared" si="174"/>
        <v>68</v>
      </c>
      <c r="T96" s="79">
        <f t="shared" si="174"/>
        <v>68</v>
      </c>
      <c r="U96" s="79">
        <f t="shared" si="174"/>
        <v>64</v>
      </c>
      <c r="V96" s="79">
        <f t="shared" si="174"/>
        <v>63</v>
      </c>
      <c r="W96" s="79">
        <f t="shared" si="174"/>
        <v>65</v>
      </c>
      <c r="X96" s="79">
        <f t="shared" si="174"/>
        <v>63</v>
      </c>
      <c r="Y96" s="79">
        <f t="shared" si="174"/>
        <v>65</v>
      </c>
      <c r="Z96" s="79">
        <f t="shared" si="174"/>
        <v>296</v>
      </c>
      <c r="AA96" s="79">
        <f t="shared" si="174"/>
        <v>311</v>
      </c>
      <c r="AB96" s="79">
        <f t="shared" si="174"/>
        <v>275</v>
      </c>
      <c r="AC96" s="79">
        <f t="shared" si="174"/>
        <v>253</v>
      </c>
      <c r="AD96" s="79">
        <f t="shared" si="174"/>
        <v>212</v>
      </c>
      <c r="AE96" s="79">
        <f>+ROUND($E$96*AE79/100,0)+1</f>
        <v>213</v>
      </c>
      <c r="AF96" s="79">
        <f t="shared" si="174"/>
        <v>162</v>
      </c>
      <c r="AG96" s="79">
        <f>+ROUND($E$96*AG79/100,0)+1</f>
        <v>153</v>
      </c>
      <c r="AH96" s="79">
        <f t="shared" si="174"/>
        <v>131</v>
      </c>
      <c r="AI96" s="79">
        <f t="shared" si="174"/>
        <v>95</v>
      </c>
      <c r="AJ96" s="79">
        <f t="shared" si="174"/>
        <v>68</v>
      </c>
      <c r="AK96" s="79">
        <f t="shared" si="174"/>
        <v>59</v>
      </c>
      <c r="AL96" s="79">
        <f t="shared" si="174"/>
        <v>37</v>
      </c>
      <c r="AM96" s="79">
        <f t="shared" si="174"/>
        <v>50</v>
      </c>
      <c r="AN96" s="79">
        <f t="shared" si="174"/>
        <v>4</v>
      </c>
      <c r="AO96" s="79">
        <f t="shared" si="174"/>
        <v>38</v>
      </c>
      <c r="AP96" s="79">
        <f t="shared" si="174"/>
        <v>37</v>
      </c>
      <c r="AQ96" s="79">
        <f t="shared" si="174"/>
        <v>79</v>
      </c>
      <c r="AR96" s="79">
        <f t="shared" si="174"/>
        <v>1804</v>
      </c>
      <c r="AS96" s="79">
        <f t="shared" si="174"/>
        <v>168</v>
      </c>
      <c r="AT96" s="79">
        <f t="shared" si="174"/>
        <v>158</v>
      </c>
      <c r="AU96" s="79">
        <f t="shared" si="174"/>
        <v>771</v>
      </c>
      <c r="AV96" s="79">
        <f t="shared" si="174"/>
        <v>129</v>
      </c>
      <c r="AW96" s="44">
        <f t="shared" si="140"/>
        <v>0</v>
      </c>
      <c r="AX96" s="427">
        <f t="shared" si="147"/>
        <v>3661</v>
      </c>
      <c r="AY96" s="388">
        <f t="shared" si="148"/>
        <v>821</v>
      </c>
      <c r="AZ96" s="427">
        <f t="shared" si="149"/>
        <v>397</v>
      </c>
      <c r="BA96" s="388">
        <f t="shared" si="150"/>
        <v>735</v>
      </c>
      <c r="BB96" s="427">
        <f t="shared" si="151"/>
        <v>1268</v>
      </c>
      <c r="BC96" s="427">
        <f t="shared" si="152"/>
        <v>440</v>
      </c>
    </row>
    <row r="97" spans="1:55" ht="15.6">
      <c r="A97" s="256">
        <f t="shared" si="141"/>
        <v>17</v>
      </c>
      <c r="B97" s="277">
        <v>18872</v>
      </c>
      <c r="C97" s="161" t="s">
        <v>394</v>
      </c>
      <c r="D97" s="323">
        <v>2.4112986565621799E-2</v>
      </c>
      <c r="E97" s="293">
        <f t="shared" si="144"/>
        <v>1405</v>
      </c>
      <c r="F97" s="79">
        <f>+ROUND($E$97*F79/100,0)</f>
        <v>26</v>
      </c>
      <c r="G97" s="79">
        <f t="shared" ref="G97:AV97" si="175">+ROUND($E$97*G79/100,0)</f>
        <v>29</v>
      </c>
      <c r="H97" s="79">
        <f t="shared" si="175"/>
        <v>26</v>
      </c>
      <c r="I97" s="79">
        <f t="shared" si="175"/>
        <v>25</v>
      </c>
      <c r="J97" s="79">
        <f t="shared" si="175"/>
        <v>23</v>
      </c>
      <c r="K97" s="79">
        <f>+ROUND($E$97*K79/100,0)+1</f>
        <v>24</v>
      </c>
      <c r="L97" s="79">
        <f t="shared" si="175"/>
        <v>27</v>
      </c>
      <c r="M97" s="79">
        <f t="shared" si="175"/>
        <v>27</v>
      </c>
      <c r="N97" s="79">
        <f t="shared" si="175"/>
        <v>28</v>
      </c>
      <c r="O97" s="79">
        <f t="shared" si="175"/>
        <v>26</v>
      </c>
      <c r="P97" s="79">
        <f t="shared" si="175"/>
        <v>27</v>
      </c>
      <c r="Q97" s="79">
        <f t="shared" si="175"/>
        <v>27</v>
      </c>
      <c r="R97" s="79">
        <f t="shared" si="175"/>
        <v>26</v>
      </c>
      <c r="S97" s="79">
        <f t="shared" si="175"/>
        <v>26</v>
      </c>
      <c r="T97" s="79">
        <f t="shared" si="175"/>
        <v>26</v>
      </c>
      <c r="U97" s="79">
        <f t="shared" si="175"/>
        <v>24</v>
      </c>
      <c r="V97" s="79">
        <f t="shared" si="175"/>
        <v>24</v>
      </c>
      <c r="W97" s="79">
        <f t="shared" si="175"/>
        <v>25</v>
      </c>
      <c r="X97" s="79">
        <f t="shared" si="175"/>
        <v>24</v>
      </c>
      <c r="Y97" s="79">
        <f t="shared" si="175"/>
        <v>25</v>
      </c>
      <c r="Z97" s="79">
        <f t="shared" si="175"/>
        <v>114</v>
      </c>
      <c r="AA97" s="79">
        <f>+ROUND($E$97*AA79/100,0)+1</f>
        <v>120</v>
      </c>
      <c r="AB97" s="79">
        <f>+ROUND($E$97*AB79/100,0)+1</f>
        <v>107</v>
      </c>
      <c r="AC97" s="79">
        <f t="shared" si="175"/>
        <v>97</v>
      </c>
      <c r="AD97" s="79">
        <f t="shared" si="175"/>
        <v>81</v>
      </c>
      <c r="AE97" s="79">
        <f>+ROUND($E$97*AE79/100,0)+1</f>
        <v>82</v>
      </c>
      <c r="AF97" s="79">
        <f t="shared" si="175"/>
        <v>62</v>
      </c>
      <c r="AG97" s="79">
        <f t="shared" si="175"/>
        <v>58</v>
      </c>
      <c r="AH97" s="79">
        <f t="shared" si="175"/>
        <v>50</v>
      </c>
      <c r="AI97" s="79">
        <f t="shared" si="175"/>
        <v>37</v>
      </c>
      <c r="AJ97" s="79">
        <f t="shared" si="175"/>
        <v>26</v>
      </c>
      <c r="AK97" s="79">
        <f t="shared" si="175"/>
        <v>23</v>
      </c>
      <c r="AL97" s="79">
        <f t="shared" si="175"/>
        <v>14</v>
      </c>
      <c r="AM97" s="79">
        <f t="shared" si="175"/>
        <v>19</v>
      </c>
      <c r="AN97" s="79">
        <f t="shared" si="175"/>
        <v>2</v>
      </c>
      <c r="AO97" s="79">
        <f t="shared" si="175"/>
        <v>15</v>
      </c>
      <c r="AP97" s="79">
        <f t="shared" si="175"/>
        <v>14</v>
      </c>
      <c r="AQ97" s="79">
        <f t="shared" si="175"/>
        <v>30</v>
      </c>
      <c r="AR97" s="79">
        <f t="shared" si="175"/>
        <v>693</v>
      </c>
      <c r="AS97" s="79">
        <f t="shared" si="175"/>
        <v>65</v>
      </c>
      <c r="AT97" s="79">
        <f t="shared" si="175"/>
        <v>61</v>
      </c>
      <c r="AU97" s="79">
        <f t="shared" si="175"/>
        <v>296</v>
      </c>
      <c r="AV97" s="79">
        <f t="shared" si="175"/>
        <v>50</v>
      </c>
      <c r="AW97" s="44">
        <f t="shared" si="140"/>
        <v>0</v>
      </c>
      <c r="AX97" s="427">
        <f t="shared" si="147"/>
        <v>1405</v>
      </c>
      <c r="AY97" s="388">
        <f t="shared" si="148"/>
        <v>315</v>
      </c>
      <c r="AZ97" s="427">
        <f t="shared" si="149"/>
        <v>151</v>
      </c>
      <c r="BA97" s="388">
        <f t="shared" si="150"/>
        <v>283</v>
      </c>
      <c r="BB97" s="427">
        <f t="shared" si="151"/>
        <v>487</v>
      </c>
      <c r="BC97" s="427">
        <f t="shared" si="152"/>
        <v>169</v>
      </c>
    </row>
    <row r="98" spans="1:55" ht="15.6">
      <c r="A98" s="256">
        <f t="shared" si="141"/>
        <v>18</v>
      </c>
      <c r="B98" s="277">
        <v>18916</v>
      </c>
      <c r="C98" s="161" t="s">
        <v>395</v>
      </c>
      <c r="D98" s="323">
        <v>2.82958515821072E-2</v>
      </c>
      <c r="E98" s="293">
        <f t="shared" si="144"/>
        <v>1649</v>
      </c>
      <c r="F98" s="79">
        <f t="shared" ref="F98" si="176">+ROUND($E$98*F79/100,0)</f>
        <v>31</v>
      </c>
      <c r="G98" s="79">
        <f t="shared" ref="G98:AV98" si="177">+ROUND($E$98*G79/100,0)</f>
        <v>34</v>
      </c>
      <c r="H98" s="79">
        <f t="shared" si="177"/>
        <v>31</v>
      </c>
      <c r="I98" s="79">
        <f t="shared" si="177"/>
        <v>29</v>
      </c>
      <c r="J98" s="79">
        <f t="shared" si="177"/>
        <v>27</v>
      </c>
      <c r="K98" s="79">
        <f>+ROUND($E$98*K79/100,0)+1</f>
        <v>28</v>
      </c>
      <c r="L98" s="79">
        <f t="shared" si="177"/>
        <v>31</v>
      </c>
      <c r="M98" s="79">
        <f t="shared" si="177"/>
        <v>32</v>
      </c>
      <c r="N98" s="79">
        <f t="shared" si="177"/>
        <v>33</v>
      </c>
      <c r="O98" s="79">
        <f t="shared" si="177"/>
        <v>31</v>
      </c>
      <c r="P98" s="79">
        <f t="shared" si="177"/>
        <v>32</v>
      </c>
      <c r="Q98" s="79">
        <f t="shared" si="177"/>
        <v>32</v>
      </c>
      <c r="R98" s="79">
        <f t="shared" si="177"/>
        <v>31</v>
      </c>
      <c r="S98" s="79">
        <f t="shared" si="177"/>
        <v>31</v>
      </c>
      <c r="T98" s="79">
        <f t="shared" si="177"/>
        <v>31</v>
      </c>
      <c r="U98" s="79">
        <f t="shared" si="177"/>
        <v>29</v>
      </c>
      <c r="V98" s="79">
        <f t="shared" si="177"/>
        <v>28</v>
      </c>
      <c r="W98" s="79">
        <f t="shared" si="177"/>
        <v>29</v>
      </c>
      <c r="X98" s="79">
        <f t="shared" si="177"/>
        <v>29</v>
      </c>
      <c r="Y98" s="79">
        <f t="shared" si="177"/>
        <v>29</v>
      </c>
      <c r="Z98" s="79">
        <f t="shared" si="177"/>
        <v>133</v>
      </c>
      <c r="AA98" s="79">
        <f t="shared" si="177"/>
        <v>140</v>
      </c>
      <c r="AB98" s="79">
        <f t="shared" si="177"/>
        <v>124</v>
      </c>
      <c r="AC98" s="79">
        <f t="shared" si="177"/>
        <v>114</v>
      </c>
      <c r="AD98" s="79">
        <f t="shared" si="177"/>
        <v>95</v>
      </c>
      <c r="AE98" s="79">
        <f t="shared" si="177"/>
        <v>95</v>
      </c>
      <c r="AF98" s="79">
        <f t="shared" si="177"/>
        <v>73</v>
      </c>
      <c r="AG98" s="79">
        <f t="shared" si="177"/>
        <v>68</v>
      </c>
      <c r="AH98" s="79">
        <f t="shared" si="177"/>
        <v>59</v>
      </c>
      <c r="AI98" s="79">
        <f t="shared" si="177"/>
        <v>43</v>
      </c>
      <c r="AJ98" s="79">
        <f t="shared" si="177"/>
        <v>31</v>
      </c>
      <c r="AK98" s="79">
        <f t="shared" si="177"/>
        <v>27</v>
      </c>
      <c r="AL98" s="79">
        <f t="shared" si="177"/>
        <v>17</v>
      </c>
      <c r="AM98" s="79">
        <f t="shared" si="177"/>
        <v>22</v>
      </c>
      <c r="AN98" s="79">
        <f t="shared" si="177"/>
        <v>2</v>
      </c>
      <c r="AO98" s="79">
        <f t="shared" si="177"/>
        <v>17</v>
      </c>
      <c r="AP98" s="79">
        <f t="shared" si="177"/>
        <v>17</v>
      </c>
      <c r="AQ98" s="79">
        <f t="shared" si="177"/>
        <v>36</v>
      </c>
      <c r="AR98" s="79">
        <f t="shared" si="177"/>
        <v>813</v>
      </c>
      <c r="AS98" s="79">
        <f t="shared" si="177"/>
        <v>76</v>
      </c>
      <c r="AT98" s="79">
        <f t="shared" si="177"/>
        <v>71</v>
      </c>
      <c r="AU98" s="79">
        <f t="shared" si="177"/>
        <v>347</v>
      </c>
      <c r="AV98" s="79">
        <f t="shared" si="177"/>
        <v>58</v>
      </c>
      <c r="AW98" s="44">
        <f t="shared" si="140"/>
        <v>0</v>
      </c>
      <c r="AX98" s="427">
        <f t="shared" si="147"/>
        <v>1649</v>
      </c>
      <c r="AY98" s="388">
        <f t="shared" si="148"/>
        <v>371</v>
      </c>
      <c r="AZ98" s="427">
        <f t="shared" si="149"/>
        <v>179</v>
      </c>
      <c r="BA98" s="388">
        <f t="shared" si="150"/>
        <v>331</v>
      </c>
      <c r="BB98" s="427">
        <f t="shared" si="151"/>
        <v>569</v>
      </c>
      <c r="BC98" s="427">
        <f t="shared" si="152"/>
        <v>199</v>
      </c>
    </row>
    <row r="99" spans="1:55" ht="15.6">
      <c r="A99" s="256">
        <f t="shared" si="141"/>
        <v>19</v>
      </c>
      <c r="B99" s="277">
        <v>17605</v>
      </c>
      <c r="C99" s="161" t="s">
        <v>396</v>
      </c>
      <c r="D99" s="323">
        <v>2.33748339156538E-2</v>
      </c>
      <c r="E99" s="293">
        <f t="shared" si="144"/>
        <v>1362</v>
      </c>
      <c r="F99" s="79">
        <f t="shared" ref="F99" si="178">+ROUND($E$99*F79/100,0)</f>
        <v>25</v>
      </c>
      <c r="G99" s="79">
        <f t="shared" ref="G99:AV99" si="179">+ROUND($E$99*G79/100,0)</f>
        <v>28</v>
      </c>
      <c r="H99" s="79">
        <f t="shared" si="179"/>
        <v>26</v>
      </c>
      <c r="I99" s="79">
        <f t="shared" si="179"/>
        <v>24</v>
      </c>
      <c r="J99" s="79">
        <f t="shared" si="179"/>
        <v>22</v>
      </c>
      <c r="K99" s="79">
        <f t="shared" si="179"/>
        <v>22</v>
      </c>
      <c r="L99" s="79">
        <f t="shared" si="179"/>
        <v>26</v>
      </c>
      <c r="M99" s="79">
        <f t="shared" si="179"/>
        <v>26</v>
      </c>
      <c r="N99" s="79">
        <f t="shared" si="179"/>
        <v>27</v>
      </c>
      <c r="O99" s="79">
        <f t="shared" si="179"/>
        <v>25</v>
      </c>
      <c r="P99" s="79">
        <f t="shared" si="179"/>
        <v>26</v>
      </c>
      <c r="Q99" s="79">
        <f t="shared" si="179"/>
        <v>27</v>
      </c>
      <c r="R99" s="79">
        <f t="shared" si="179"/>
        <v>26</v>
      </c>
      <c r="S99" s="79">
        <f>+ROUND($E$99*S79/100,0)+1</f>
        <v>26</v>
      </c>
      <c r="T99" s="79">
        <f t="shared" si="179"/>
        <v>25</v>
      </c>
      <c r="U99" s="79">
        <f t="shared" si="179"/>
        <v>24</v>
      </c>
      <c r="V99" s="79">
        <f t="shared" si="179"/>
        <v>23</v>
      </c>
      <c r="W99" s="79">
        <f t="shared" si="179"/>
        <v>24</v>
      </c>
      <c r="X99" s="79">
        <f t="shared" si="179"/>
        <v>24</v>
      </c>
      <c r="Y99" s="79">
        <f t="shared" si="179"/>
        <v>24</v>
      </c>
      <c r="Z99" s="79">
        <f t="shared" si="179"/>
        <v>110</v>
      </c>
      <c r="AA99" s="79">
        <f t="shared" si="179"/>
        <v>116</v>
      </c>
      <c r="AB99" s="79">
        <f>+ROUND($E$99*AB79/100,0)+1</f>
        <v>103</v>
      </c>
      <c r="AC99" s="79">
        <f t="shared" si="179"/>
        <v>94</v>
      </c>
      <c r="AD99" s="79">
        <f>+ROUND($E$99*AD79/100,0)+1</f>
        <v>80</v>
      </c>
      <c r="AE99" s="79">
        <f t="shared" si="179"/>
        <v>79</v>
      </c>
      <c r="AF99" s="79">
        <f t="shared" si="179"/>
        <v>60</v>
      </c>
      <c r="AG99" s="79">
        <f t="shared" si="179"/>
        <v>56</v>
      </c>
      <c r="AH99" s="79">
        <f t="shared" si="179"/>
        <v>49</v>
      </c>
      <c r="AI99" s="79">
        <f t="shared" si="179"/>
        <v>36</v>
      </c>
      <c r="AJ99" s="79">
        <f t="shared" si="179"/>
        <v>25</v>
      </c>
      <c r="AK99" s="79">
        <f t="shared" si="179"/>
        <v>22</v>
      </c>
      <c r="AL99" s="79">
        <f t="shared" si="179"/>
        <v>14</v>
      </c>
      <c r="AM99" s="79">
        <f t="shared" si="179"/>
        <v>18</v>
      </c>
      <c r="AN99" s="79">
        <f t="shared" si="179"/>
        <v>2</v>
      </c>
      <c r="AO99" s="79">
        <f t="shared" si="179"/>
        <v>14</v>
      </c>
      <c r="AP99" s="79">
        <f t="shared" si="179"/>
        <v>14</v>
      </c>
      <c r="AQ99" s="79">
        <f t="shared" si="179"/>
        <v>30</v>
      </c>
      <c r="AR99" s="79">
        <f t="shared" si="179"/>
        <v>671</v>
      </c>
      <c r="AS99" s="79">
        <f t="shared" si="179"/>
        <v>63</v>
      </c>
      <c r="AT99" s="79">
        <f t="shared" si="179"/>
        <v>59</v>
      </c>
      <c r="AU99" s="79">
        <f t="shared" si="179"/>
        <v>287</v>
      </c>
      <c r="AV99" s="79">
        <f t="shared" si="179"/>
        <v>48</v>
      </c>
      <c r="AW99" s="44">
        <f t="shared" si="140"/>
        <v>0</v>
      </c>
      <c r="AX99" s="427">
        <f t="shared" si="147"/>
        <v>1362</v>
      </c>
      <c r="AY99" s="388">
        <f t="shared" si="148"/>
        <v>304</v>
      </c>
      <c r="AZ99" s="427">
        <f t="shared" si="149"/>
        <v>148</v>
      </c>
      <c r="BA99" s="388">
        <f t="shared" si="150"/>
        <v>274</v>
      </c>
      <c r="BB99" s="427">
        <f t="shared" si="151"/>
        <v>472</v>
      </c>
      <c r="BC99" s="427">
        <f t="shared" si="152"/>
        <v>164</v>
      </c>
    </row>
    <row r="100" spans="1:55" ht="16.2" thickBot="1">
      <c r="A100" s="219"/>
      <c r="B100" s="219"/>
      <c r="C100" s="163" t="s">
        <v>67</v>
      </c>
      <c r="D100" s="327">
        <v>4.8458948731356297E-2</v>
      </c>
      <c r="E100" s="293">
        <f t="shared" si="144"/>
        <v>2823</v>
      </c>
      <c r="F100" s="108">
        <f t="shared" ref="F100" si="180">+ROUND($E$100*F79/100,0)</f>
        <v>53</v>
      </c>
      <c r="G100" s="108">
        <f t="shared" ref="G100:AV100" si="181">+ROUND($E$100*G79/100,0)</f>
        <v>58</v>
      </c>
      <c r="H100" s="108">
        <f t="shared" si="181"/>
        <v>53</v>
      </c>
      <c r="I100" s="108">
        <f t="shared" si="181"/>
        <v>50</v>
      </c>
      <c r="J100" s="108">
        <f t="shared" si="181"/>
        <v>47</v>
      </c>
      <c r="K100" s="108">
        <f t="shared" si="181"/>
        <v>46</v>
      </c>
      <c r="L100" s="108">
        <f t="shared" si="181"/>
        <v>53</v>
      </c>
      <c r="M100" s="108">
        <f t="shared" si="181"/>
        <v>55</v>
      </c>
      <c r="N100" s="108">
        <f t="shared" si="181"/>
        <v>57</v>
      </c>
      <c r="O100" s="108">
        <f t="shared" si="181"/>
        <v>53</v>
      </c>
      <c r="P100" s="108">
        <f t="shared" si="181"/>
        <v>55</v>
      </c>
      <c r="Q100" s="108">
        <f t="shared" si="181"/>
        <v>55</v>
      </c>
      <c r="R100" s="108">
        <f t="shared" si="181"/>
        <v>53</v>
      </c>
      <c r="S100" s="108">
        <f t="shared" si="181"/>
        <v>53</v>
      </c>
      <c r="T100" s="108">
        <f t="shared" si="181"/>
        <v>53</v>
      </c>
      <c r="U100" s="108">
        <f t="shared" si="181"/>
        <v>49</v>
      </c>
      <c r="V100" s="108">
        <f t="shared" si="181"/>
        <v>48</v>
      </c>
      <c r="W100" s="108">
        <f t="shared" si="181"/>
        <v>50</v>
      </c>
      <c r="X100" s="108">
        <f t="shared" si="181"/>
        <v>49</v>
      </c>
      <c r="Y100" s="108">
        <f t="shared" si="181"/>
        <v>50</v>
      </c>
      <c r="Z100" s="108">
        <f t="shared" si="181"/>
        <v>229</v>
      </c>
      <c r="AA100" s="108">
        <f t="shared" si="181"/>
        <v>240</v>
      </c>
      <c r="AB100" s="108">
        <f>+ROUND($E$100*AB79/100,0)-2</f>
        <v>210</v>
      </c>
      <c r="AC100" s="108">
        <f t="shared" si="181"/>
        <v>195</v>
      </c>
      <c r="AD100" s="108">
        <f t="shared" si="181"/>
        <v>163</v>
      </c>
      <c r="AE100" s="108">
        <f t="shared" si="181"/>
        <v>163</v>
      </c>
      <c r="AF100" s="108">
        <f t="shared" si="181"/>
        <v>125</v>
      </c>
      <c r="AG100" s="108">
        <f t="shared" si="181"/>
        <v>117</v>
      </c>
      <c r="AH100" s="108">
        <f t="shared" si="181"/>
        <v>101</v>
      </c>
      <c r="AI100" s="108">
        <f t="shared" si="181"/>
        <v>74</v>
      </c>
      <c r="AJ100" s="108">
        <f t="shared" si="181"/>
        <v>53</v>
      </c>
      <c r="AK100" s="108">
        <f t="shared" si="181"/>
        <v>46</v>
      </c>
      <c r="AL100" s="108">
        <f t="shared" si="181"/>
        <v>29</v>
      </c>
      <c r="AM100" s="108">
        <f t="shared" si="181"/>
        <v>38</v>
      </c>
      <c r="AN100" s="108">
        <f t="shared" si="181"/>
        <v>3</v>
      </c>
      <c r="AO100" s="108">
        <f t="shared" si="181"/>
        <v>29</v>
      </c>
      <c r="AP100" s="108">
        <f t="shared" si="181"/>
        <v>28</v>
      </c>
      <c r="AQ100" s="108">
        <f t="shared" si="181"/>
        <v>61</v>
      </c>
      <c r="AR100" s="108">
        <f t="shared" si="181"/>
        <v>1391</v>
      </c>
      <c r="AS100" s="108">
        <f t="shared" si="181"/>
        <v>130</v>
      </c>
      <c r="AT100" s="108">
        <f t="shared" si="181"/>
        <v>122</v>
      </c>
      <c r="AU100" s="108">
        <f t="shared" si="181"/>
        <v>595</v>
      </c>
      <c r="AV100" s="108">
        <f t="shared" si="181"/>
        <v>100</v>
      </c>
      <c r="AW100" s="44">
        <f t="shared" si="140"/>
        <v>0</v>
      </c>
      <c r="AX100" s="428">
        <f t="shared" si="147"/>
        <v>2823</v>
      </c>
      <c r="AY100" s="388">
        <f t="shared" si="148"/>
        <v>635</v>
      </c>
      <c r="AZ100" s="428">
        <f t="shared" si="149"/>
        <v>306</v>
      </c>
      <c r="BA100" s="388">
        <f t="shared" si="150"/>
        <v>568</v>
      </c>
      <c r="BB100" s="428">
        <f t="shared" si="151"/>
        <v>973</v>
      </c>
      <c r="BC100" s="428">
        <f t="shared" si="152"/>
        <v>341</v>
      </c>
    </row>
    <row r="101" spans="1:55" ht="21.6" hidden="1" thickBot="1">
      <c r="A101" s="256"/>
      <c r="B101" s="256"/>
      <c r="C101" s="278"/>
      <c r="D101" s="266">
        <f t="shared" ref="D101:E101" si="182">SUM(D81:D100)</f>
        <v>1.0000000000000002</v>
      </c>
      <c r="E101" s="266">
        <f t="shared" si="182"/>
        <v>58260</v>
      </c>
      <c r="F101" s="266">
        <f>F80-SUM(F81:F100)</f>
        <v>0</v>
      </c>
      <c r="G101" s="266">
        <f t="shared" ref="G101:AV101" si="183">G80-SUM(G81:G100)</f>
        <v>0</v>
      </c>
      <c r="H101" s="266">
        <f t="shared" si="183"/>
        <v>0</v>
      </c>
      <c r="I101" s="266">
        <f t="shared" si="183"/>
        <v>0</v>
      </c>
      <c r="J101" s="266">
        <f t="shared" si="183"/>
        <v>0</v>
      </c>
      <c r="K101" s="266">
        <f t="shared" si="183"/>
        <v>0</v>
      </c>
      <c r="L101" s="266">
        <f t="shared" si="183"/>
        <v>0</v>
      </c>
      <c r="M101" s="266">
        <f t="shared" si="183"/>
        <v>0</v>
      </c>
      <c r="N101" s="266">
        <f t="shared" si="183"/>
        <v>0</v>
      </c>
      <c r="O101" s="266">
        <f t="shared" si="183"/>
        <v>0</v>
      </c>
      <c r="P101" s="266">
        <f t="shared" si="183"/>
        <v>0</v>
      </c>
      <c r="Q101" s="266">
        <f t="shared" si="183"/>
        <v>0</v>
      </c>
      <c r="R101" s="266">
        <f t="shared" si="183"/>
        <v>0</v>
      </c>
      <c r="S101" s="266">
        <f t="shared" si="183"/>
        <v>0</v>
      </c>
      <c r="T101" s="266">
        <f t="shared" si="183"/>
        <v>0</v>
      </c>
      <c r="U101" s="266">
        <f t="shared" si="183"/>
        <v>0</v>
      </c>
      <c r="V101" s="266">
        <f t="shared" si="183"/>
        <v>0</v>
      </c>
      <c r="W101" s="266">
        <f t="shared" si="183"/>
        <v>0</v>
      </c>
      <c r="X101" s="266">
        <f t="shared" si="183"/>
        <v>0</v>
      </c>
      <c r="Y101" s="266">
        <f t="shared" si="183"/>
        <v>0</v>
      </c>
      <c r="Z101" s="266">
        <f t="shared" si="183"/>
        <v>0</v>
      </c>
      <c r="AA101" s="266">
        <f t="shared" si="183"/>
        <v>0</v>
      </c>
      <c r="AB101" s="266">
        <f t="shared" si="183"/>
        <v>0</v>
      </c>
      <c r="AC101" s="266">
        <f t="shared" si="183"/>
        <v>0</v>
      </c>
      <c r="AD101" s="266">
        <f t="shared" si="183"/>
        <v>0</v>
      </c>
      <c r="AE101" s="266">
        <f t="shared" si="183"/>
        <v>0</v>
      </c>
      <c r="AF101" s="266">
        <f t="shared" si="183"/>
        <v>0</v>
      </c>
      <c r="AG101" s="266">
        <f t="shared" si="183"/>
        <v>0</v>
      </c>
      <c r="AH101" s="266">
        <f t="shared" si="183"/>
        <v>0</v>
      </c>
      <c r="AI101" s="266">
        <f t="shared" si="183"/>
        <v>0</v>
      </c>
      <c r="AJ101" s="266">
        <f t="shared" si="183"/>
        <v>0</v>
      </c>
      <c r="AK101" s="266">
        <f t="shared" si="183"/>
        <v>0</v>
      </c>
      <c r="AL101" s="266">
        <f t="shared" si="183"/>
        <v>0</v>
      </c>
      <c r="AM101" s="266">
        <f t="shared" si="183"/>
        <v>0</v>
      </c>
      <c r="AN101" s="266">
        <f t="shared" si="183"/>
        <v>0</v>
      </c>
      <c r="AO101" s="266">
        <f t="shared" si="183"/>
        <v>0</v>
      </c>
      <c r="AP101" s="266">
        <f t="shared" si="183"/>
        <v>0</v>
      </c>
      <c r="AQ101" s="266">
        <f t="shared" si="183"/>
        <v>0</v>
      </c>
      <c r="AR101" s="266">
        <f t="shared" si="183"/>
        <v>0</v>
      </c>
      <c r="AS101" s="266">
        <f t="shared" si="183"/>
        <v>0</v>
      </c>
      <c r="AT101" s="266">
        <f t="shared" si="183"/>
        <v>0</v>
      </c>
      <c r="AU101" s="266">
        <f t="shared" si="183"/>
        <v>0</v>
      </c>
      <c r="AV101" s="266">
        <f t="shared" si="183"/>
        <v>0</v>
      </c>
      <c r="AW101" s="44"/>
      <c r="AX101" s="388">
        <f t="shared" si="147"/>
        <v>58260</v>
      </c>
      <c r="AY101" s="388">
        <f t="shared" si="148"/>
        <v>0</v>
      </c>
      <c r="AZ101" s="388">
        <f t="shared" si="149"/>
        <v>0</v>
      </c>
      <c r="BA101" s="388">
        <f t="shared" si="150"/>
        <v>0</v>
      </c>
      <c r="BB101" s="388">
        <f t="shared" si="151"/>
        <v>0</v>
      </c>
      <c r="BC101" s="388">
        <f t="shared" si="152"/>
        <v>0</v>
      </c>
    </row>
    <row r="102" spans="1:55" ht="16.2" hidden="1" thickBot="1">
      <c r="A102" s="256"/>
      <c r="B102" s="256"/>
      <c r="C102" s="161"/>
      <c r="D102" s="203"/>
      <c r="E102" s="201"/>
      <c r="F102" s="109">
        <f t="shared" ref="F102:AV102" si="184">+F103*100/$E$103</f>
        <v>1.5616700308084563</v>
      </c>
      <c r="G102" s="109">
        <f t="shared" si="184"/>
        <v>1.7316477212365877</v>
      </c>
      <c r="H102" s="109">
        <f t="shared" si="184"/>
        <v>1.9122490173164772</v>
      </c>
      <c r="I102" s="109">
        <f t="shared" si="184"/>
        <v>1.8060129607988951</v>
      </c>
      <c r="J102" s="109">
        <f t="shared" si="184"/>
        <v>1.9334962286199937</v>
      </c>
      <c r="K102" s="109">
        <f t="shared" si="184"/>
        <v>1.8272601721024115</v>
      </c>
      <c r="L102" s="109">
        <f t="shared" si="184"/>
        <v>2.050355890789334</v>
      </c>
      <c r="M102" s="109">
        <f t="shared" si="184"/>
        <v>1.8378837777541697</v>
      </c>
      <c r="N102" s="109">
        <f t="shared" si="184"/>
        <v>1.7635185381918623</v>
      </c>
      <c r="O102" s="109">
        <f t="shared" si="184"/>
        <v>1.8697545947094445</v>
      </c>
      <c r="P102" s="109">
        <f t="shared" si="184"/>
        <v>1.487304791246149</v>
      </c>
      <c r="Q102" s="109">
        <f t="shared" si="184"/>
        <v>1.7528949325401042</v>
      </c>
      <c r="R102" s="109">
        <f t="shared" si="184"/>
        <v>1.6891532986295548</v>
      </c>
      <c r="S102" s="109">
        <f t="shared" si="184"/>
        <v>1.5935408477637309</v>
      </c>
      <c r="T102" s="109">
        <f t="shared" si="184"/>
        <v>1.8166365664506534</v>
      </c>
      <c r="U102" s="109">
        <f t="shared" si="184"/>
        <v>1.4129395516838414</v>
      </c>
      <c r="V102" s="109">
        <f t="shared" si="184"/>
        <v>1.6785296929777966</v>
      </c>
      <c r="W102" s="109">
        <f t="shared" si="184"/>
        <v>1.6147880590672474</v>
      </c>
      <c r="X102" s="109">
        <f t="shared" si="184"/>
        <v>1.8272601721024115</v>
      </c>
      <c r="Y102" s="109">
        <f t="shared" si="184"/>
        <v>1.7422713268883459</v>
      </c>
      <c r="Z102" s="109">
        <f t="shared" si="184"/>
        <v>6.9797089132051422</v>
      </c>
      <c r="AA102" s="109">
        <f t="shared" si="184"/>
        <v>8.3182832253266756</v>
      </c>
      <c r="AB102" s="109">
        <f t="shared" si="184"/>
        <v>7.0646977584192072</v>
      </c>
      <c r="AC102" s="109">
        <f t="shared" si="184"/>
        <v>6.4060342080101984</v>
      </c>
      <c r="AD102" s="109">
        <f t="shared" si="184"/>
        <v>6.0767024328056944</v>
      </c>
      <c r="AE102" s="109">
        <f t="shared" si="184"/>
        <v>5.4499096993519602</v>
      </c>
      <c r="AF102" s="109">
        <f t="shared" si="184"/>
        <v>4.8018697545947093</v>
      </c>
      <c r="AG102" s="109">
        <f t="shared" si="184"/>
        <v>4.9187294167640498</v>
      </c>
      <c r="AH102" s="109">
        <f t="shared" si="184"/>
        <v>4.4194199511314141</v>
      </c>
      <c r="AI102" s="109">
        <f t="shared" si="184"/>
        <v>3.4420482311696592</v>
      </c>
      <c r="AJ102" s="109">
        <f t="shared" si="184"/>
        <v>2.5815361733772444</v>
      </c>
      <c r="AK102" s="109">
        <f t="shared" si="184"/>
        <v>1.95474343992351</v>
      </c>
      <c r="AL102" s="109">
        <f t="shared" si="184"/>
        <v>1.1579730160416446</v>
      </c>
      <c r="AM102" s="258">
        <f t="shared" si="184"/>
        <v>1.5191756082014236</v>
      </c>
      <c r="AN102" s="112">
        <f t="shared" si="184"/>
        <v>5.3118028258791035E-2</v>
      </c>
      <c r="AO102" s="112">
        <f t="shared" si="184"/>
        <v>0.77552321257834911</v>
      </c>
      <c r="AP102" s="112">
        <f t="shared" si="184"/>
        <v>0.76489960692659087</v>
      </c>
      <c r="AQ102" s="112">
        <f t="shared" si="184"/>
        <v>1.6360352703707639</v>
      </c>
      <c r="AR102" s="112">
        <f t="shared" si="184"/>
        <v>50.43025602889621</v>
      </c>
      <c r="AS102" s="113">
        <f t="shared" si="184"/>
        <v>4.2388186550515243</v>
      </c>
      <c r="AT102" s="112">
        <f t="shared" si="184"/>
        <v>4.0688409646233934</v>
      </c>
      <c r="AU102" s="113">
        <f t="shared" si="184"/>
        <v>20.43981727398279</v>
      </c>
      <c r="AV102" s="112">
        <f t="shared" si="184"/>
        <v>3.0595984277063635</v>
      </c>
      <c r="AW102" s="44"/>
      <c r="AX102" s="388">
        <f t="shared" si="147"/>
        <v>0</v>
      </c>
      <c r="AY102" s="388">
        <f t="shared" si="148"/>
        <v>21.534048656113889</v>
      </c>
      <c r="AZ102" s="388">
        <f t="shared" si="149"/>
        <v>9.8055880165728251</v>
      </c>
      <c r="BA102" s="388">
        <f t="shared" si="150"/>
        <v>18.867523637522574</v>
      </c>
      <c r="BB102" s="388">
        <f t="shared" si="151"/>
        <v>34.71794326994582</v>
      </c>
      <c r="BC102" s="388">
        <f t="shared" si="152"/>
        <v>15.074896419844896</v>
      </c>
    </row>
    <row r="103" spans="1:55" ht="15.6">
      <c r="A103" s="269">
        <v>2</v>
      </c>
      <c r="B103" s="269"/>
      <c r="C103" s="369" t="s">
        <v>397</v>
      </c>
      <c r="D103" s="270"/>
      <c r="E103" s="271">
        <v>9413</v>
      </c>
      <c r="F103" s="43">
        <v>147</v>
      </c>
      <c r="G103" s="272">
        <v>163</v>
      </c>
      <c r="H103" s="272">
        <v>180</v>
      </c>
      <c r="I103" s="272">
        <v>170</v>
      </c>
      <c r="J103" s="272">
        <v>182</v>
      </c>
      <c r="K103" s="272">
        <v>172</v>
      </c>
      <c r="L103" s="272">
        <v>193</v>
      </c>
      <c r="M103" s="272">
        <v>173</v>
      </c>
      <c r="N103" s="272">
        <v>166</v>
      </c>
      <c r="O103" s="272">
        <v>176</v>
      </c>
      <c r="P103" s="272">
        <v>140</v>
      </c>
      <c r="Q103" s="272">
        <v>165</v>
      </c>
      <c r="R103" s="272">
        <v>159</v>
      </c>
      <c r="S103" s="272">
        <v>150</v>
      </c>
      <c r="T103" s="272">
        <v>171</v>
      </c>
      <c r="U103" s="272">
        <v>133</v>
      </c>
      <c r="V103" s="272">
        <v>158</v>
      </c>
      <c r="W103" s="272">
        <v>152</v>
      </c>
      <c r="X103" s="272">
        <v>172</v>
      </c>
      <c r="Y103" s="272">
        <v>164</v>
      </c>
      <c r="Z103" s="272">
        <v>657</v>
      </c>
      <c r="AA103" s="272">
        <v>783</v>
      </c>
      <c r="AB103" s="272">
        <v>665</v>
      </c>
      <c r="AC103" s="272">
        <v>603</v>
      </c>
      <c r="AD103" s="272">
        <v>572</v>
      </c>
      <c r="AE103" s="273">
        <v>513</v>
      </c>
      <c r="AF103" s="273">
        <v>452</v>
      </c>
      <c r="AG103" s="273">
        <v>463</v>
      </c>
      <c r="AH103" s="273">
        <v>416</v>
      </c>
      <c r="AI103" s="273">
        <v>324</v>
      </c>
      <c r="AJ103" s="273">
        <v>243</v>
      </c>
      <c r="AK103" s="273">
        <v>184</v>
      </c>
      <c r="AL103" s="351">
        <v>109</v>
      </c>
      <c r="AM103" s="274">
        <v>143</v>
      </c>
      <c r="AN103" s="271">
        <v>5</v>
      </c>
      <c r="AO103" s="270">
        <v>73</v>
      </c>
      <c r="AP103" s="270">
        <v>72</v>
      </c>
      <c r="AQ103" s="270">
        <v>154</v>
      </c>
      <c r="AR103" s="270">
        <v>4747</v>
      </c>
      <c r="AS103" s="270">
        <v>399</v>
      </c>
      <c r="AT103" s="271">
        <v>383</v>
      </c>
      <c r="AU103" s="270">
        <v>1924</v>
      </c>
      <c r="AV103" s="271">
        <v>288</v>
      </c>
      <c r="AW103" s="44">
        <f t="shared" si="140"/>
        <v>0</v>
      </c>
      <c r="AX103" s="384">
        <f t="shared" si="147"/>
        <v>9413</v>
      </c>
      <c r="AY103" s="384">
        <f t="shared" si="148"/>
        <v>2027</v>
      </c>
      <c r="AZ103" s="384">
        <f t="shared" si="149"/>
        <v>923</v>
      </c>
      <c r="BA103" s="384">
        <f t="shared" si="150"/>
        <v>1776</v>
      </c>
      <c r="BB103" s="384">
        <f t="shared" si="151"/>
        <v>3268</v>
      </c>
      <c r="BC103" s="384">
        <f t="shared" si="152"/>
        <v>1419</v>
      </c>
    </row>
    <row r="104" spans="1:55" ht="15.6">
      <c r="A104" s="256">
        <v>1</v>
      </c>
      <c r="B104" s="76" t="s">
        <v>398</v>
      </c>
      <c r="C104" s="161" t="s">
        <v>399</v>
      </c>
      <c r="D104" s="323">
        <v>89.94</v>
      </c>
      <c r="E104" s="293">
        <f>ROUND($E$103*D104/100,0)</f>
        <v>8466</v>
      </c>
      <c r="F104" s="96">
        <f t="shared" ref="F104" si="185">+ROUND($E$104*F102/100,0)</f>
        <v>132</v>
      </c>
      <c r="G104" s="96">
        <f t="shared" ref="G104:AV104" si="186">+ROUND($E$104*G102/100,0)</f>
        <v>147</v>
      </c>
      <c r="H104" s="96">
        <f t="shared" si="186"/>
        <v>162</v>
      </c>
      <c r="I104" s="96">
        <f t="shared" si="186"/>
        <v>153</v>
      </c>
      <c r="J104" s="96">
        <f t="shared" si="186"/>
        <v>164</v>
      </c>
      <c r="K104" s="96">
        <f t="shared" si="186"/>
        <v>155</v>
      </c>
      <c r="L104" s="96">
        <f t="shared" si="186"/>
        <v>174</v>
      </c>
      <c r="M104" s="96">
        <f t="shared" si="186"/>
        <v>156</v>
      </c>
      <c r="N104" s="96">
        <f t="shared" si="186"/>
        <v>149</v>
      </c>
      <c r="O104" s="96">
        <f t="shared" si="186"/>
        <v>158</v>
      </c>
      <c r="P104" s="96">
        <f t="shared" si="186"/>
        <v>126</v>
      </c>
      <c r="Q104" s="96">
        <f t="shared" si="186"/>
        <v>148</v>
      </c>
      <c r="R104" s="96">
        <f t="shared" si="186"/>
        <v>143</v>
      </c>
      <c r="S104" s="96">
        <f t="shared" si="186"/>
        <v>135</v>
      </c>
      <c r="T104" s="96">
        <f t="shared" si="186"/>
        <v>154</v>
      </c>
      <c r="U104" s="96">
        <f t="shared" si="186"/>
        <v>120</v>
      </c>
      <c r="V104" s="96">
        <f t="shared" si="186"/>
        <v>142</v>
      </c>
      <c r="W104" s="96">
        <f t="shared" si="186"/>
        <v>137</v>
      </c>
      <c r="X104" s="96">
        <f t="shared" si="186"/>
        <v>155</v>
      </c>
      <c r="Y104" s="96">
        <f t="shared" si="186"/>
        <v>148</v>
      </c>
      <c r="Z104" s="96">
        <f t="shared" si="186"/>
        <v>591</v>
      </c>
      <c r="AA104" s="96">
        <f t="shared" si="186"/>
        <v>704</v>
      </c>
      <c r="AB104" s="96">
        <f t="shared" si="186"/>
        <v>598</v>
      </c>
      <c r="AC104" s="96">
        <f t="shared" si="186"/>
        <v>542</v>
      </c>
      <c r="AD104" s="96">
        <f t="shared" si="186"/>
        <v>514</v>
      </c>
      <c r="AE104" s="96">
        <f t="shared" si="186"/>
        <v>461</v>
      </c>
      <c r="AF104" s="96">
        <f t="shared" si="186"/>
        <v>407</v>
      </c>
      <c r="AG104" s="96">
        <f t="shared" si="186"/>
        <v>416</v>
      </c>
      <c r="AH104" s="96">
        <f t="shared" si="186"/>
        <v>374</v>
      </c>
      <c r="AI104" s="96">
        <f t="shared" si="186"/>
        <v>291</v>
      </c>
      <c r="AJ104" s="96">
        <f t="shared" si="186"/>
        <v>219</v>
      </c>
      <c r="AK104" s="96">
        <f t="shared" si="186"/>
        <v>165</v>
      </c>
      <c r="AL104" s="96">
        <f t="shared" si="186"/>
        <v>98</v>
      </c>
      <c r="AM104" s="96">
        <f>+ROUND($E$104*AM102/100,0)-1</f>
        <v>128</v>
      </c>
      <c r="AN104" s="96">
        <f t="shared" si="186"/>
        <v>4</v>
      </c>
      <c r="AO104" s="96">
        <f t="shared" si="186"/>
        <v>66</v>
      </c>
      <c r="AP104" s="96">
        <f t="shared" si="186"/>
        <v>65</v>
      </c>
      <c r="AQ104" s="96">
        <f t="shared" si="186"/>
        <v>139</v>
      </c>
      <c r="AR104" s="96">
        <f t="shared" si="186"/>
        <v>4269</v>
      </c>
      <c r="AS104" s="96">
        <f t="shared" si="186"/>
        <v>359</v>
      </c>
      <c r="AT104" s="96">
        <f t="shared" si="186"/>
        <v>344</v>
      </c>
      <c r="AU104" s="96">
        <f t="shared" si="186"/>
        <v>1730</v>
      </c>
      <c r="AV104" s="96">
        <f t="shared" si="186"/>
        <v>259</v>
      </c>
      <c r="AW104" s="44">
        <f t="shared" si="140"/>
        <v>0</v>
      </c>
      <c r="AX104" s="426">
        <f t="shared" si="147"/>
        <v>8466</v>
      </c>
      <c r="AY104" s="388">
        <f t="shared" si="148"/>
        <v>1824</v>
      </c>
      <c r="AZ104" s="426">
        <f t="shared" si="149"/>
        <v>831</v>
      </c>
      <c r="BA104" s="388">
        <f t="shared" si="150"/>
        <v>1598</v>
      </c>
      <c r="BB104" s="426">
        <f t="shared" si="151"/>
        <v>2938</v>
      </c>
      <c r="BC104" s="426">
        <f t="shared" si="152"/>
        <v>1275</v>
      </c>
    </row>
    <row r="105" spans="1:55" ht="15.6">
      <c r="A105" s="256">
        <f>1+A104</f>
        <v>2</v>
      </c>
      <c r="B105" s="76" t="s">
        <v>400</v>
      </c>
      <c r="C105" s="161" t="s">
        <v>401</v>
      </c>
      <c r="D105" s="323">
        <v>10.06</v>
      </c>
      <c r="E105" s="293">
        <f>ROUND($E$103*D105/100,0)</f>
        <v>947</v>
      </c>
      <c r="F105" s="79">
        <f t="shared" ref="F105" si="187">+ROUND($E$105*F102/100,0)</f>
        <v>15</v>
      </c>
      <c r="G105" s="79">
        <f t="shared" ref="G105:AV105" si="188">+ROUND($E$105*G102/100,0)</f>
        <v>16</v>
      </c>
      <c r="H105" s="79">
        <f t="shared" si="188"/>
        <v>18</v>
      </c>
      <c r="I105" s="79">
        <f t="shared" si="188"/>
        <v>17</v>
      </c>
      <c r="J105" s="79">
        <f t="shared" si="188"/>
        <v>18</v>
      </c>
      <c r="K105" s="79">
        <f t="shared" si="188"/>
        <v>17</v>
      </c>
      <c r="L105" s="79">
        <f t="shared" si="188"/>
        <v>19</v>
      </c>
      <c r="M105" s="79">
        <f t="shared" si="188"/>
        <v>17</v>
      </c>
      <c r="N105" s="79">
        <f t="shared" si="188"/>
        <v>17</v>
      </c>
      <c r="O105" s="79">
        <f t="shared" si="188"/>
        <v>18</v>
      </c>
      <c r="P105" s="79">
        <f t="shared" si="188"/>
        <v>14</v>
      </c>
      <c r="Q105" s="79">
        <f t="shared" si="188"/>
        <v>17</v>
      </c>
      <c r="R105" s="79">
        <f t="shared" si="188"/>
        <v>16</v>
      </c>
      <c r="S105" s="79">
        <f t="shared" si="188"/>
        <v>15</v>
      </c>
      <c r="T105" s="79">
        <f t="shared" si="188"/>
        <v>17</v>
      </c>
      <c r="U105" s="79">
        <f t="shared" si="188"/>
        <v>13</v>
      </c>
      <c r="V105" s="79">
        <f t="shared" si="188"/>
        <v>16</v>
      </c>
      <c r="W105" s="79">
        <f t="shared" si="188"/>
        <v>15</v>
      </c>
      <c r="X105" s="79">
        <f t="shared" si="188"/>
        <v>17</v>
      </c>
      <c r="Y105" s="79">
        <f t="shared" si="188"/>
        <v>16</v>
      </c>
      <c r="Z105" s="79">
        <f t="shared" si="188"/>
        <v>66</v>
      </c>
      <c r="AA105" s="79">
        <f t="shared" si="188"/>
        <v>79</v>
      </c>
      <c r="AB105" s="79">
        <f t="shared" si="188"/>
        <v>67</v>
      </c>
      <c r="AC105" s="79">
        <f t="shared" si="188"/>
        <v>61</v>
      </c>
      <c r="AD105" s="79">
        <f t="shared" si="188"/>
        <v>58</v>
      </c>
      <c r="AE105" s="79">
        <f t="shared" si="188"/>
        <v>52</v>
      </c>
      <c r="AF105" s="79">
        <f t="shared" si="188"/>
        <v>45</v>
      </c>
      <c r="AG105" s="79">
        <f t="shared" si="188"/>
        <v>47</v>
      </c>
      <c r="AH105" s="79">
        <f t="shared" si="188"/>
        <v>42</v>
      </c>
      <c r="AI105" s="79">
        <f t="shared" si="188"/>
        <v>33</v>
      </c>
      <c r="AJ105" s="79">
        <f t="shared" si="188"/>
        <v>24</v>
      </c>
      <c r="AK105" s="79">
        <f t="shared" si="188"/>
        <v>19</v>
      </c>
      <c r="AL105" s="79">
        <f t="shared" si="188"/>
        <v>11</v>
      </c>
      <c r="AM105" s="79">
        <f>+ROUND($E$105*AM102/100,0)+1</f>
        <v>15</v>
      </c>
      <c r="AN105" s="79">
        <f t="shared" si="188"/>
        <v>1</v>
      </c>
      <c r="AO105" s="79">
        <f t="shared" si="188"/>
        <v>7</v>
      </c>
      <c r="AP105" s="79">
        <f t="shared" si="188"/>
        <v>7</v>
      </c>
      <c r="AQ105" s="79">
        <f t="shared" si="188"/>
        <v>15</v>
      </c>
      <c r="AR105" s="79">
        <f t="shared" si="188"/>
        <v>478</v>
      </c>
      <c r="AS105" s="79">
        <f t="shared" si="188"/>
        <v>40</v>
      </c>
      <c r="AT105" s="79">
        <f t="shared" si="188"/>
        <v>39</v>
      </c>
      <c r="AU105" s="79">
        <f t="shared" si="188"/>
        <v>194</v>
      </c>
      <c r="AV105" s="79">
        <f t="shared" si="188"/>
        <v>29</v>
      </c>
      <c r="AW105" s="44">
        <f t="shared" si="140"/>
        <v>0</v>
      </c>
      <c r="AX105" s="428">
        <f t="shared" si="147"/>
        <v>947</v>
      </c>
      <c r="AY105" s="388">
        <f t="shared" si="148"/>
        <v>203</v>
      </c>
      <c r="AZ105" s="428">
        <f t="shared" si="149"/>
        <v>92</v>
      </c>
      <c r="BA105" s="388">
        <f t="shared" si="150"/>
        <v>178</v>
      </c>
      <c r="BB105" s="428">
        <f t="shared" si="151"/>
        <v>330</v>
      </c>
      <c r="BC105" s="428">
        <f t="shared" si="152"/>
        <v>144</v>
      </c>
    </row>
    <row r="106" spans="1:55" ht="15.6" hidden="1">
      <c r="A106" s="244"/>
      <c r="B106" s="244"/>
      <c r="C106" s="161"/>
      <c r="D106" s="126">
        <f t="shared" ref="D106:AM106" si="189">SUM(D104:D105)</f>
        <v>100</v>
      </c>
      <c r="E106" s="126">
        <f t="shared" si="189"/>
        <v>9413</v>
      </c>
      <c r="F106" s="126">
        <f t="shared" si="189"/>
        <v>147</v>
      </c>
      <c r="G106" s="126">
        <f t="shared" si="189"/>
        <v>163</v>
      </c>
      <c r="H106" s="126">
        <f t="shared" si="189"/>
        <v>180</v>
      </c>
      <c r="I106" s="126">
        <f t="shared" si="189"/>
        <v>170</v>
      </c>
      <c r="J106" s="126">
        <f t="shared" si="189"/>
        <v>182</v>
      </c>
      <c r="K106" s="126">
        <f t="shared" ref="K106:Y106" si="190">SUM(K104:K105)</f>
        <v>172</v>
      </c>
      <c r="L106" s="126">
        <f t="shared" si="190"/>
        <v>193</v>
      </c>
      <c r="M106" s="126">
        <f t="shared" si="190"/>
        <v>173</v>
      </c>
      <c r="N106" s="126">
        <f t="shared" si="190"/>
        <v>166</v>
      </c>
      <c r="O106" s="126">
        <f t="shared" si="190"/>
        <v>176</v>
      </c>
      <c r="P106" s="126">
        <f t="shared" si="190"/>
        <v>140</v>
      </c>
      <c r="Q106" s="126">
        <f t="shared" si="190"/>
        <v>165</v>
      </c>
      <c r="R106" s="126">
        <f t="shared" si="190"/>
        <v>159</v>
      </c>
      <c r="S106" s="126">
        <f t="shared" si="190"/>
        <v>150</v>
      </c>
      <c r="T106" s="126">
        <f t="shared" si="190"/>
        <v>171</v>
      </c>
      <c r="U106" s="126">
        <f t="shared" si="190"/>
        <v>133</v>
      </c>
      <c r="V106" s="126">
        <f t="shared" si="190"/>
        <v>158</v>
      </c>
      <c r="W106" s="126">
        <f t="shared" si="190"/>
        <v>152</v>
      </c>
      <c r="X106" s="126">
        <f t="shared" si="190"/>
        <v>172</v>
      </c>
      <c r="Y106" s="126">
        <f t="shared" si="190"/>
        <v>164</v>
      </c>
      <c r="Z106" s="126">
        <f t="shared" si="189"/>
        <v>657</v>
      </c>
      <c r="AA106" s="126">
        <f t="shared" si="189"/>
        <v>783</v>
      </c>
      <c r="AB106" s="126">
        <f t="shared" si="189"/>
        <v>665</v>
      </c>
      <c r="AC106" s="126">
        <f t="shared" si="189"/>
        <v>603</v>
      </c>
      <c r="AD106" s="126">
        <f t="shared" si="189"/>
        <v>572</v>
      </c>
      <c r="AE106" s="126">
        <f t="shared" si="189"/>
        <v>513</v>
      </c>
      <c r="AF106" s="126">
        <f t="shared" si="189"/>
        <v>452</v>
      </c>
      <c r="AG106" s="126">
        <f t="shared" si="189"/>
        <v>463</v>
      </c>
      <c r="AH106" s="126">
        <f t="shared" si="189"/>
        <v>416</v>
      </c>
      <c r="AI106" s="126">
        <f t="shared" si="189"/>
        <v>324</v>
      </c>
      <c r="AJ106" s="126">
        <f t="shared" si="189"/>
        <v>243</v>
      </c>
      <c r="AK106" s="126">
        <f t="shared" si="189"/>
        <v>184</v>
      </c>
      <c r="AL106" s="126">
        <f t="shared" ref="AL106" si="191">SUM(AL104:AL105)</f>
        <v>109</v>
      </c>
      <c r="AM106" s="214">
        <f t="shared" si="189"/>
        <v>143</v>
      </c>
      <c r="AN106" s="93">
        <f>AN103-SUM(AN104:AN105)</f>
        <v>0</v>
      </c>
      <c r="AO106" s="93">
        <f t="shared" ref="AO106:AV106" si="192">AO103-SUM(AO104:AO105)</f>
        <v>0</v>
      </c>
      <c r="AP106" s="93">
        <f t="shared" ref="AP106:AQ106" si="193">AP103-SUM(AP104:AP105)</f>
        <v>0</v>
      </c>
      <c r="AQ106" s="93">
        <f t="shared" si="193"/>
        <v>0</v>
      </c>
      <c r="AR106" s="93">
        <f t="shared" si="192"/>
        <v>0</v>
      </c>
      <c r="AS106" s="93">
        <f t="shared" si="192"/>
        <v>0</v>
      </c>
      <c r="AT106" s="93">
        <f t="shared" si="192"/>
        <v>0</v>
      </c>
      <c r="AU106" s="93">
        <f t="shared" si="192"/>
        <v>0</v>
      </c>
      <c r="AV106" s="93">
        <f t="shared" si="192"/>
        <v>0</v>
      </c>
      <c r="AW106" s="44">
        <f t="shared" si="140"/>
        <v>0</v>
      </c>
      <c r="AX106" s="388">
        <f t="shared" si="147"/>
        <v>9413</v>
      </c>
      <c r="AY106" s="388">
        <f t="shared" si="148"/>
        <v>2027</v>
      </c>
      <c r="AZ106" s="388">
        <f t="shared" si="149"/>
        <v>923</v>
      </c>
      <c r="BA106" s="388">
        <f t="shared" si="150"/>
        <v>1776</v>
      </c>
      <c r="BB106" s="388">
        <f t="shared" si="151"/>
        <v>3268</v>
      </c>
      <c r="BC106" s="388">
        <f t="shared" si="152"/>
        <v>1419</v>
      </c>
    </row>
    <row r="107" spans="1:55" ht="15.6" hidden="1">
      <c r="A107" s="244"/>
      <c r="B107" s="244"/>
      <c r="C107" s="161"/>
      <c r="D107" s="203"/>
      <c r="E107" s="201"/>
      <c r="F107" s="109">
        <f t="shared" ref="F107:AV107" si="194">+F108*100/$E$108</f>
        <v>1.395250510887182</v>
      </c>
      <c r="G107" s="109">
        <f t="shared" si="194"/>
        <v>1.9026143330279754</v>
      </c>
      <c r="H107" s="109">
        <f t="shared" si="194"/>
        <v>1.7757733774927771</v>
      </c>
      <c r="I107" s="109">
        <f t="shared" si="194"/>
        <v>1.9096610527799309</v>
      </c>
      <c r="J107" s="109">
        <f t="shared" si="194"/>
        <v>1.881474173772109</v>
      </c>
      <c r="K107" s="109">
        <f t="shared" si="194"/>
        <v>1.6136988231978013</v>
      </c>
      <c r="L107" s="109">
        <f t="shared" si="194"/>
        <v>1.7616799379888661</v>
      </c>
      <c r="M107" s="109">
        <f t="shared" si="194"/>
        <v>1.8744274540201535</v>
      </c>
      <c r="N107" s="109">
        <f t="shared" si="194"/>
        <v>2.1844831231061939</v>
      </c>
      <c r="O107" s="109">
        <f t="shared" si="194"/>
        <v>1.9660348107955747</v>
      </c>
      <c r="P107" s="109">
        <f t="shared" si="194"/>
        <v>2.0928757663307729</v>
      </c>
      <c r="Q107" s="109">
        <f t="shared" si="194"/>
        <v>2.1562962440983724</v>
      </c>
      <c r="R107" s="109">
        <f t="shared" si="194"/>
        <v>2.0012684095553519</v>
      </c>
      <c r="S107" s="109">
        <f t="shared" si="194"/>
        <v>2.2619970403777043</v>
      </c>
      <c r="T107" s="109">
        <f t="shared" si="194"/>
        <v>1.8885208935240645</v>
      </c>
      <c r="U107" s="109">
        <f t="shared" si="194"/>
        <v>2.1633429638503276</v>
      </c>
      <c r="V107" s="109">
        <f t="shared" si="194"/>
        <v>1.803960256500599</v>
      </c>
      <c r="W107" s="109">
        <f t="shared" si="194"/>
        <v>2.0365020083151295</v>
      </c>
      <c r="X107" s="109">
        <f t="shared" si="194"/>
        <v>1.8180536960045099</v>
      </c>
      <c r="Y107" s="109">
        <f t="shared" si="194"/>
        <v>1.472764428158692</v>
      </c>
      <c r="Z107" s="109">
        <f t="shared" si="194"/>
        <v>8.3503629060672253</v>
      </c>
      <c r="AA107" s="109">
        <f t="shared" si="194"/>
        <v>8.3503629060672253</v>
      </c>
      <c r="AB107" s="109">
        <f t="shared" si="194"/>
        <v>6.5745895285744487</v>
      </c>
      <c r="AC107" s="109">
        <f t="shared" si="194"/>
        <v>6.2786272989923191</v>
      </c>
      <c r="AD107" s="109">
        <f t="shared" si="194"/>
        <v>5.4964414065252623</v>
      </c>
      <c r="AE107" s="109">
        <f t="shared" si="194"/>
        <v>5.1511521386794445</v>
      </c>
      <c r="AF107" s="109">
        <f t="shared" si="194"/>
        <v>4.5028539214995416</v>
      </c>
      <c r="AG107" s="109">
        <f t="shared" si="194"/>
        <v>3.8404622648157285</v>
      </c>
      <c r="AH107" s="109">
        <f t="shared" si="194"/>
        <v>3.6361073920090199</v>
      </c>
      <c r="AI107" s="109">
        <f t="shared" si="194"/>
        <v>2.8539214995419631</v>
      </c>
      <c r="AJ107" s="109">
        <f t="shared" si="194"/>
        <v>2.1281093650905505</v>
      </c>
      <c r="AK107" s="109">
        <f t="shared" si="194"/>
        <v>1.8603340145162426</v>
      </c>
      <c r="AL107" s="109">
        <f t="shared" si="194"/>
        <v>1.4586709886547813</v>
      </c>
      <c r="AM107" s="258">
        <f t="shared" si="194"/>
        <v>1.5573250651821577</v>
      </c>
      <c r="AN107" s="112">
        <f t="shared" si="194"/>
        <v>6.3420477767599182E-2</v>
      </c>
      <c r="AO107" s="112">
        <f t="shared" si="194"/>
        <v>0.79627933197096756</v>
      </c>
      <c r="AP107" s="112">
        <f t="shared" si="194"/>
        <v>0.94426044676203225</v>
      </c>
      <c r="AQ107" s="112">
        <f t="shared" si="194"/>
        <v>1.8532872947642873</v>
      </c>
      <c r="AR107" s="112">
        <f t="shared" si="194"/>
        <v>48.185469663871466</v>
      </c>
      <c r="AS107" s="113">
        <f t="shared" si="194"/>
        <v>4.8833767881051369</v>
      </c>
      <c r="AT107" s="112">
        <f t="shared" si="194"/>
        <v>4.6649284757945173</v>
      </c>
      <c r="AU107" s="113">
        <f t="shared" si="194"/>
        <v>19.399619477133395</v>
      </c>
      <c r="AV107" s="112">
        <f t="shared" si="194"/>
        <v>3.4106123599464451</v>
      </c>
      <c r="AW107" s="44">
        <f t="shared" si="140"/>
        <v>-100.00000000000001</v>
      </c>
      <c r="AX107" s="388">
        <f t="shared" si="147"/>
        <v>0</v>
      </c>
      <c r="AY107" s="388">
        <f t="shared" si="148"/>
        <v>22.51426960749771</v>
      </c>
      <c r="AZ107" s="388">
        <f t="shared" si="149"/>
        <v>12.155591572123175</v>
      </c>
      <c r="BA107" s="388">
        <f t="shared" si="150"/>
        <v>19.991543936297653</v>
      </c>
      <c r="BB107" s="388">
        <f t="shared" si="151"/>
        <v>31.844126559086746</v>
      </c>
      <c r="BC107" s="388">
        <f t="shared" si="152"/>
        <v>13.494468324994713</v>
      </c>
    </row>
    <row r="108" spans="1:55" ht="15.6">
      <c r="A108" s="159">
        <v>10</v>
      </c>
      <c r="B108" s="159"/>
      <c r="C108" s="368" t="s">
        <v>402</v>
      </c>
      <c r="D108" s="322"/>
      <c r="E108" s="259">
        <v>14191</v>
      </c>
      <c r="F108" s="198">
        <v>198</v>
      </c>
      <c r="G108" s="50">
        <v>270</v>
      </c>
      <c r="H108" s="50">
        <v>252</v>
      </c>
      <c r="I108" s="50">
        <v>271</v>
      </c>
      <c r="J108" s="50">
        <v>267</v>
      </c>
      <c r="K108" s="50">
        <v>229</v>
      </c>
      <c r="L108" s="50">
        <v>250</v>
      </c>
      <c r="M108" s="50">
        <v>266</v>
      </c>
      <c r="N108" s="50">
        <v>310</v>
      </c>
      <c r="O108" s="50">
        <v>279</v>
      </c>
      <c r="P108" s="50">
        <v>297</v>
      </c>
      <c r="Q108" s="50">
        <v>306</v>
      </c>
      <c r="R108" s="50">
        <v>284</v>
      </c>
      <c r="S108" s="50">
        <v>321</v>
      </c>
      <c r="T108" s="50">
        <v>268</v>
      </c>
      <c r="U108" s="50">
        <v>307</v>
      </c>
      <c r="V108" s="50">
        <v>256</v>
      </c>
      <c r="W108" s="50">
        <v>289</v>
      </c>
      <c r="X108" s="50">
        <v>258</v>
      </c>
      <c r="Y108" s="50">
        <v>209</v>
      </c>
      <c r="Z108" s="50">
        <v>1185</v>
      </c>
      <c r="AA108" s="50">
        <v>1185</v>
      </c>
      <c r="AB108" s="50">
        <v>933</v>
      </c>
      <c r="AC108" s="50">
        <v>891</v>
      </c>
      <c r="AD108" s="50">
        <v>780</v>
      </c>
      <c r="AE108" s="255">
        <v>731</v>
      </c>
      <c r="AF108" s="255">
        <v>639</v>
      </c>
      <c r="AG108" s="255">
        <v>545</v>
      </c>
      <c r="AH108" s="255">
        <v>516</v>
      </c>
      <c r="AI108" s="255">
        <v>405</v>
      </c>
      <c r="AJ108" s="255">
        <v>302</v>
      </c>
      <c r="AK108" s="255">
        <v>264</v>
      </c>
      <c r="AL108" s="349">
        <v>207</v>
      </c>
      <c r="AM108" s="260">
        <v>221</v>
      </c>
      <c r="AN108" s="259">
        <v>9</v>
      </c>
      <c r="AO108" s="254">
        <v>113</v>
      </c>
      <c r="AP108" s="254">
        <v>134</v>
      </c>
      <c r="AQ108" s="254">
        <v>263</v>
      </c>
      <c r="AR108" s="254">
        <v>6838</v>
      </c>
      <c r="AS108" s="254">
        <v>693</v>
      </c>
      <c r="AT108" s="259">
        <v>662</v>
      </c>
      <c r="AU108" s="254">
        <v>2753</v>
      </c>
      <c r="AV108" s="259">
        <v>484</v>
      </c>
      <c r="AW108" s="44"/>
      <c r="AX108" s="384">
        <f t="shared" si="147"/>
        <v>14191</v>
      </c>
      <c r="AY108" s="384">
        <f t="shared" si="148"/>
        <v>3195</v>
      </c>
      <c r="AZ108" s="384">
        <f t="shared" si="149"/>
        <v>1725</v>
      </c>
      <c r="BA108" s="384">
        <f t="shared" si="150"/>
        <v>2837</v>
      </c>
      <c r="BB108" s="384">
        <f t="shared" si="151"/>
        <v>4519</v>
      </c>
      <c r="BC108" s="384">
        <f t="shared" si="152"/>
        <v>1915</v>
      </c>
    </row>
    <row r="109" spans="1:55" ht="15.6">
      <c r="A109" s="256">
        <v>1</v>
      </c>
      <c r="B109" s="76" t="s">
        <v>403</v>
      </c>
      <c r="C109" s="279" t="s">
        <v>404</v>
      </c>
      <c r="D109" s="323">
        <v>25.601539606539198</v>
      </c>
      <c r="E109" s="293">
        <f>ROUND($E$108*D109/100,0)+1</f>
        <v>3634</v>
      </c>
      <c r="F109" s="79">
        <f>+ROUND($E$109*F107/100,0)-1</f>
        <v>50</v>
      </c>
      <c r="G109" s="79">
        <f t="shared" ref="G109:P109" si="195">+ROUND($E$109*G107/100,0)</f>
        <v>69</v>
      </c>
      <c r="H109" s="79">
        <f t="shared" si="195"/>
        <v>65</v>
      </c>
      <c r="I109" s="79">
        <f t="shared" si="195"/>
        <v>69</v>
      </c>
      <c r="J109" s="79">
        <f t="shared" si="195"/>
        <v>68</v>
      </c>
      <c r="K109" s="79">
        <f t="shared" si="195"/>
        <v>59</v>
      </c>
      <c r="L109" s="79">
        <f t="shared" si="195"/>
        <v>64</v>
      </c>
      <c r="M109" s="79">
        <f t="shared" si="195"/>
        <v>68</v>
      </c>
      <c r="N109" s="79">
        <f t="shared" si="195"/>
        <v>79</v>
      </c>
      <c r="O109" s="79">
        <f t="shared" si="195"/>
        <v>71</v>
      </c>
      <c r="P109" s="79">
        <f t="shared" si="195"/>
        <v>76</v>
      </c>
      <c r="Q109" s="79">
        <f>+ROUND($E$109*Q107/100,0)+1</f>
        <v>79</v>
      </c>
      <c r="R109" s="79">
        <f>+ROUND($E$109*R107/100,0)-1</f>
        <v>72</v>
      </c>
      <c r="S109" s="79">
        <f>+ROUND($E$109*S107/100,0)+1</f>
        <v>83</v>
      </c>
      <c r="T109" s="79">
        <f>+ROUND($E$109*T107/100,0)</f>
        <v>69</v>
      </c>
      <c r="U109" s="79">
        <f>+ROUND($E$109*U107/100,0)-1</f>
        <v>78</v>
      </c>
      <c r="V109" s="79">
        <f t="shared" ref="V109:AC109" si="196">+ROUND($E$109*V107/100,0)</f>
        <v>66</v>
      </c>
      <c r="W109" s="79">
        <f t="shared" si="196"/>
        <v>74</v>
      </c>
      <c r="X109" s="79">
        <f t="shared" si="196"/>
        <v>66</v>
      </c>
      <c r="Y109" s="79">
        <f t="shared" si="196"/>
        <v>54</v>
      </c>
      <c r="Z109" s="79">
        <f t="shared" si="196"/>
        <v>303</v>
      </c>
      <c r="AA109" s="79">
        <f t="shared" si="196"/>
        <v>303</v>
      </c>
      <c r="AB109" s="79">
        <f t="shared" si="196"/>
        <v>239</v>
      </c>
      <c r="AC109" s="79">
        <f t="shared" si="196"/>
        <v>228</v>
      </c>
      <c r="AD109" s="79">
        <f>+ROUND($E$109*AD107/100,0)+1</f>
        <v>201</v>
      </c>
      <c r="AE109" s="79">
        <f>+ROUND($E$109*AE107/100,0)-1</f>
        <v>186</v>
      </c>
      <c r="AF109" s="79">
        <f>+ROUND($E$109*AF107/100,0)</f>
        <v>164</v>
      </c>
      <c r="AG109" s="79">
        <f>+ROUND($E$109*AG107/100,0)+1</f>
        <v>141</v>
      </c>
      <c r="AH109" s="79">
        <f>+ROUND($E$109*AH107/100,0)+1</f>
        <v>133</v>
      </c>
      <c r="AI109" s="79">
        <f>+ROUND($E$109*AI107/100,0)-1</f>
        <v>103</v>
      </c>
      <c r="AJ109" s="79">
        <f>+ROUND($E$109*AJ107/100,0)</f>
        <v>77</v>
      </c>
      <c r="AK109" s="79">
        <f>+ROUND($E$109*AK107/100,0)</f>
        <v>68</v>
      </c>
      <c r="AL109" s="79">
        <f>+ROUND($E$109*AL107/100,0)-1</f>
        <v>52</v>
      </c>
      <c r="AM109" s="79">
        <f>+ROUND($E$109*AM107/100,0)</f>
        <v>57</v>
      </c>
      <c r="AN109" s="79">
        <f>+ROUND($E$109*AN107/100,0)</f>
        <v>2</v>
      </c>
      <c r="AO109" s="79">
        <f>+ROUND($E$109*AO107/100,0)+1</f>
        <v>30</v>
      </c>
      <c r="AP109" s="79">
        <f>+ROUND($E$109*AP107/100,0)</f>
        <v>34</v>
      </c>
      <c r="AQ109" s="79">
        <f>+ROUND($E$109*AQ107/100,0)</f>
        <v>67</v>
      </c>
      <c r="AR109" s="79">
        <f>+ROUND($E$109*AR107/100,0)</f>
        <v>1751</v>
      </c>
      <c r="AS109" s="79">
        <f>+ROUND($E$109*AS107/100,0)-1</f>
        <v>176</v>
      </c>
      <c r="AT109" s="79">
        <f>+ROUND($E$109*AT107/100,0)-1</f>
        <v>169</v>
      </c>
      <c r="AU109" s="79">
        <f>+ROUND($E$109*AU107/100,0)-1</f>
        <v>704</v>
      </c>
      <c r="AV109" s="79">
        <f>+ROUND($E$109*AV107/100,0)-1</f>
        <v>123</v>
      </c>
      <c r="AW109" s="44">
        <f t="shared" ref="AW109:AW119" si="197">E109-SUM(F109:AM109)</f>
        <v>0</v>
      </c>
      <c r="AX109" s="426">
        <f t="shared" si="147"/>
        <v>3634</v>
      </c>
      <c r="AY109" s="388">
        <f t="shared" si="148"/>
        <v>817</v>
      </c>
      <c r="AZ109" s="426">
        <f t="shared" si="149"/>
        <v>442</v>
      </c>
      <c r="BA109" s="388">
        <f t="shared" si="150"/>
        <v>726</v>
      </c>
      <c r="BB109" s="426">
        <f t="shared" si="151"/>
        <v>1159</v>
      </c>
      <c r="BC109" s="426">
        <f t="shared" si="152"/>
        <v>490</v>
      </c>
    </row>
    <row r="110" spans="1:55" ht="15.6">
      <c r="A110" s="256">
        <f t="shared" ref="A110:A116" si="198">1+A109</f>
        <v>2</v>
      </c>
      <c r="B110" s="76" t="s">
        <v>405</v>
      </c>
      <c r="C110" s="161" t="s">
        <v>406</v>
      </c>
      <c r="D110" s="323">
        <v>17.4596776198252</v>
      </c>
      <c r="E110" s="293">
        <f t="shared" ref="E110:E118" si="199">ROUND($E$108*D110/100,0)</f>
        <v>2478</v>
      </c>
      <c r="F110" s="79">
        <f t="shared" ref="F110:U110" si="200">+ROUND($E$110*F107/100,0)</f>
        <v>35</v>
      </c>
      <c r="G110" s="79">
        <f t="shared" si="200"/>
        <v>47</v>
      </c>
      <c r="H110" s="79">
        <f t="shared" si="200"/>
        <v>44</v>
      </c>
      <c r="I110" s="79">
        <f t="shared" si="200"/>
        <v>47</v>
      </c>
      <c r="J110" s="79">
        <f t="shared" si="200"/>
        <v>47</v>
      </c>
      <c r="K110" s="79">
        <f t="shared" si="200"/>
        <v>40</v>
      </c>
      <c r="L110" s="79">
        <f t="shared" si="200"/>
        <v>44</v>
      </c>
      <c r="M110" s="79">
        <f t="shared" si="200"/>
        <v>46</v>
      </c>
      <c r="N110" s="79">
        <f t="shared" si="200"/>
        <v>54</v>
      </c>
      <c r="O110" s="79">
        <f t="shared" si="200"/>
        <v>49</v>
      </c>
      <c r="P110" s="79">
        <f t="shared" si="200"/>
        <v>52</v>
      </c>
      <c r="Q110" s="79">
        <f t="shared" si="200"/>
        <v>53</v>
      </c>
      <c r="R110" s="79">
        <f t="shared" si="200"/>
        <v>50</v>
      </c>
      <c r="S110" s="79">
        <f t="shared" si="200"/>
        <v>56</v>
      </c>
      <c r="T110" s="79">
        <f t="shared" si="200"/>
        <v>47</v>
      </c>
      <c r="U110" s="79">
        <f t="shared" si="200"/>
        <v>54</v>
      </c>
      <c r="V110" s="79">
        <f>+ROUND($E$110*V107/100,0)-1</f>
        <v>44</v>
      </c>
      <c r="W110" s="79">
        <f t="shared" ref="W110:AE110" si="201">+ROUND($E$110*W107/100,0)</f>
        <v>50</v>
      </c>
      <c r="X110" s="79">
        <f t="shared" si="201"/>
        <v>45</v>
      </c>
      <c r="Y110" s="79">
        <f t="shared" si="201"/>
        <v>36</v>
      </c>
      <c r="Z110" s="79">
        <f t="shared" si="201"/>
        <v>207</v>
      </c>
      <c r="AA110" s="79">
        <f t="shared" si="201"/>
        <v>207</v>
      </c>
      <c r="AB110" s="79">
        <f t="shared" si="201"/>
        <v>163</v>
      </c>
      <c r="AC110" s="79">
        <f t="shared" si="201"/>
        <v>156</v>
      </c>
      <c r="AD110" s="79">
        <f t="shared" si="201"/>
        <v>136</v>
      </c>
      <c r="AE110" s="79">
        <f t="shared" si="201"/>
        <v>128</v>
      </c>
      <c r="AF110" s="79">
        <f>+ROUND($E$110*AF107/100,0)-1</f>
        <v>111</v>
      </c>
      <c r="AG110" s="79">
        <f t="shared" ref="AG110:AV110" si="202">+ROUND($E$110*AG107/100,0)</f>
        <v>95</v>
      </c>
      <c r="AH110" s="79">
        <f t="shared" si="202"/>
        <v>90</v>
      </c>
      <c r="AI110" s="79">
        <f t="shared" si="202"/>
        <v>71</v>
      </c>
      <c r="AJ110" s="79">
        <f t="shared" si="202"/>
        <v>53</v>
      </c>
      <c r="AK110" s="79">
        <f t="shared" si="202"/>
        <v>46</v>
      </c>
      <c r="AL110" s="79">
        <f t="shared" si="202"/>
        <v>36</v>
      </c>
      <c r="AM110" s="79">
        <f t="shared" si="202"/>
        <v>39</v>
      </c>
      <c r="AN110" s="79">
        <f t="shared" si="202"/>
        <v>2</v>
      </c>
      <c r="AO110" s="79">
        <f t="shared" si="202"/>
        <v>20</v>
      </c>
      <c r="AP110" s="79">
        <f t="shared" si="202"/>
        <v>23</v>
      </c>
      <c r="AQ110" s="79">
        <f t="shared" si="202"/>
        <v>46</v>
      </c>
      <c r="AR110" s="79">
        <f t="shared" si="202"/>
        <v>1194</v>
      </c>
      <c r="AS110" s="79">
        <f t="shared" si="202"/>
        <v>121</v>
      </c>
      <c r="AT110" s="79">
        <f t="shared" si="202"/>
        <v>116</v>
      </c>
      <c r="AU110" s="79">
        <f t="shared" si="202"/>
        <v>481</v>
      </c>
      <c r="AV110" s="79">
        <f t="shared" si="202"/>
        <v>85</v>
      </c>
      <c r="AW110" s="44">
        <f t="shared" si="197"/>
        <v>0</v>
      </c>
      <c r="AX110" s="427">
        <f t="shared" si="147"/>
        <v>2478</v>
      </c>
      <c r="AY110" s="388">
        <f t="shared" si="148"/>
        <v>558</v>
      </c>
      <c r="AZ110" s="427">
        <f t="shared" si="149"/>
        <v>301</v>
      </c>
      <c r="BA110" s="388">
        <f t="shared" si="150"/>
        <v>495</v>
      </c>
      <c r="BB110" s="427">
        <f t="shared" si="151"/>
        <v>789</v>
      </c>
      <c r="BC110" s="427">
        <f t="shared" si="152"/>
        <v>335</v>
      </c>
    </row>
    <row r="111" spans="1:55" ht="15.6">
      <c r="A111" s="256">
        <f t="shared" si="198"/>
        <v>3</v>
      </c>
      <c r="B111" s="76" t="s">
        <v>407</v>
      </c>
      <c r="C111" s="161" t="s">
        <v>408</v>
      </c>
      <c r="D111" s="323">
        <v>5.37220849840776</v>
      </c>
      <c r="E111" s="293">
        <f t="shared" si="199"/>
        <v>762</v>
      </c>
      <c r="F111" s="79">
        <f>+ROUND($E$111*F107/100,0)</f>
        <v>11</v>
      </c>
      <c r="G111" s="79">
        <f>+ROUND($E$111*G107/100,0)+1</f>
        <v>15</v>
      </c>
      <c r="H111" s="79">
        <f t="shared" ref="H111:R111" si="203">+ROUND($E$111*H107/100,0)</f>
        <v>14</v>
      </c>
      <c r="I111" s="79">
        <f t="shared" si="203"/>
        <v>15</v>
      </c>
      <c r="J111" s="79">
        <f t="shared" si="203"/>
        <v>14</v>
      </c>
      <c r="K111" s="79">
        <f t="shared" si="203"/>
        <v>12</v>
      </c>
      <c r="L111" s="79">
        <f t="shared" si="203"/>
        <v>13</v>
      </c>
      <c r="M111" s="79">
        <f t="shared" si="203"/>
        <v>14</v>
      </c>
      <c r="N111" s="79">
        <f t="shared" si="203"/>
        <v>17</v>
      </c>
      <c r="O111" s="79">
        <f t="shared" si="203"/>
        <v>15</v>
      </c>
      <c r="P111" s="79">
        <f t="shared" si="203"/>
        <v>16</v>
      </c>
      <c r="Q111" s="79">
        <f t="shared" si="203"/>
        <v>16</v>
      </c>
      <c r="R111" s="79">
        <f t="shared" si="203"/>
        <v>15</v>
      </c>
      <c r="S111" s="79">
        <f>+ROUND($E$111*S107/100,0)+1</f>
        <v>18</v>
      </c>
      <c r="T111" s="79">
        <f t="shared" ref="T111:AL111" si="204">+ROUND($E$111*T107/100,0)</f>
        <v>14</v>
      </c>
      <c r="U111" s="79">
        <f t="shared" si="204"/>
        <v>16</v>
      </c>
      <c r="V111" s="79">
        <f t="shared" si="204"/>
        <v>14</v>
      </c>
      <c r="W111" s="79">
        <f t="shared" si="204"/>
        <v>16</v>
      </c>
      <c r="X111" s="79">
        <f t="shared" si="204"/>
        <v>14</v>
      </c>
      <c r="Y111" s="79">
        <f t="shared" si="204"/>
        <v>11</v>
      </c>
      <c r="Z111" s="79">
        <f t="shared" si="204"/>
        <v>64</v>
      </c>
      <c r="AA111" s="79">
        <f t="shared" si="204"/>
        <v>64</v>
      </c>
      <c r="AB111" s="79">
        <f t="shared" si="204"/>
        <v>50</v>
      </c>
      <c r="AC111" s="79">
        <f t="shared" si="204"/>
        <v>48</v>
      </c>
      <c r="AD111" s="79">
        <f t="shared" si="204"/>
        <v>42</v>
      </c>
      <c r="AE111" s="79">
        <f t="shared" si="204"/>
        <v>39</v>
      </c>
      <c r="AF111" s="79">
        <f t="shared" si="204"/>
        <v>34</v>
      </c>
      <c r="AG111" s="79">
        <f t="shared" si="204"/>
        <v>29</v>
      </c>
      <c r="AH111" s="79">
        <f t="shared" si="204"/>
        <v>28</v>
      </c>
      <c r="AI111" s="79">
        <f t="shared" si="204"/>
        <v>22</v>
      </c>
      <c r="AJ111" s="79">
        <f t="shared" si="204"/>
        <v>16</v>
      </c>
      <c r="AK111" s="79">
        <f t="shared" si="204"/>
        <v>14</v>
      </c>
      <c r="AL111" s="79">
        <f t="shared" si="204"/>
        <v>11</v>
      </c>
      <c r="AM111" s="79">
        <f>+ROUND($E$111*AM107/100,0)-1</f>
        <v>11</v>
      </c>
      <c r="AN111" s="79">
        <f t="shared" ref="AN111:AV111" si="205">+ROUND($E$111*AN107/100,0)</f>
        <v>0</v>
      </c>
      <c r="AO111" s="79">
        <f t="shared" si="205"/>
        <v>6</v>
      </c>
      <c r="AP111" s="79">
        <f t="shared" si="205"/>
        <v>7</v>
      </c>
      <c r="AQ111" s="79">
        <f t="shared" si="205"/>
        <v>14</v>
      </c>
      <c r="AR111" s="79">
        <f t="shared" si="205"/>
        <v>367</v>
      </c>
      <c r="AS111" s="79">
        <f t="shared" si="205"/>
        <v>37</v>
      </c>
      <c r="AT111" s="79">
        <f t="shared" si="205"/>
        <v>36</v>
      </c>
      <c r="AU111" s="79">
        <f t="shared" si="205"/>
        <v>148</v>
      </c>
      <c r="AV111" s="79">
        <f t="shared" si="205"/>
        <v>26</v>
      </c>
      <c r="AW111" s="44">
        <f t="shared" si="197"/>
        <v>0</v>
      </c>
      <c r="AX111" s="427">
        <f t="shared" si="147"/>
        <v>762</v>
      </c>
      <c r="AY111" s="388">
        <f t="shared" si="148"/>
        <v>172</v>
      </c>
      <c r="AZ111" s="427">
        <f t="shared" si="149"/>
        <v>93</v>
      </c>
      <c r="BA111" s="388">
        <f t="shared" si="150"/>
        <v>153</v>
      </c>
      <c r="BB111" s="427">
        <f t="shared" si="151"/>
        <v>242</v>
      </c>
      <c r="BC111" s="427">
        <f t="shared" si="152"/>
        <v>102</v>
      </c>
    </row>
    <row r="112" spans="1:55" ht="15.6">
      <c r="A112" s="256">
        <f t="shared" si="198"/>
        <v>4</v>
      </c>
      <c r="B112" s="76" t="s">
        <v>409</v>
      </c>
      <c r="C112" s="161" t="s">
        <v>410</v>
      </c>
      <c r="D112" s="323">
        <v>10.9168233201747</v>
      </c>
      <c r="E112" s="293">
        <f t="shared" si="199"/>
        <v>1549</v>
      </c>
      <c r="F112" s="79">
        <f t="shared" ref="F112:K112" si="206">+ROUND($E$112*F107/100,0)</f>
        <v>22</v>
      </c>
      <c r="G112" s="79">
        <f t="shared" si="206"/>
        <v>29</v>
      </c>
      <c r="H112" s="79">
        <f t="shared" si="206"/>
        <v>28</v>
      </c>
      <c r="I112" s="79">
        <f t="shared" si="206"/>
        <v>30</v>
      </c>
      <c r="J112" s="79">
        <f t="shared" si="206"/>
        <v>29</v>
      </c>
      <c r="K112" s="79">
        <f t="shared" si="206"/>
        <v>25</v>
      </c>
      <c r="L112" s="79">
        <f>+ROUND($E$112*L107/100,0)+1</f>
        <v>28</v>
      </c>
      <c r="M112" s="79">
        <f t="shared" ref="M112:AV112" si="207">+ROUND($E$112*M107/100,0)</f>
        <v>29</v>
      </c>
      <c r="N112" s="79">
        <f t="shared" si="207"/>
        <v>34</v>
      </c>
      <c r="O112" s="79">
        <f t="shared" si="207"/>
        <v>30</v>
      </c>
      <c r="P112" s="79">
        <f t="shared" si="207"/>
        <v>32</v>
      </c>
      <c r="Q112" s="79">
        <f t="shared" si="207"/>
        <v>33</v>
      </c>
      <c r="R112" s="79">
        <f t="shared" si="207"/>
        <v>31</v>
      </c>
      <c r="S112" s="79">
        <f t="shared" si="207"/>
        <v>35</v>
      </c>
      <c r="T112" s="79">
        <f t="shared" si="207"/>
        <v>29</v>
      </c>
      <c r="U112" s="79">
        <f t="shared" si="207"/>
        <v>34</v>
      </c>
      <c r="V112" s="79">
        <f t="shared" si="207"/>
        <v>28</v>
      </c>
      <c r="W112" s="79">
        <f t="shared" si="207"/>
        <v>32</v>
      </c>
      <c r="X112" s="79">
        <f t="shared" si="207"/>
        <v>28</v>
      </c>
      <c r="Y112" s="79">
        <f t="shared" si="207"/>
        <v>23</v>
      </c>
      <c r="Z112" s="79">
        <f t="shared" si="207"/>
        <v>129</v>
      </c>
      <c r="AA112" s="79">
        <f t="shared" si="207"/>
        <v>129</v>
      </c>
      <c r="AB112" s="79">
        <f t="shared" si="207"/>
        <v>102</v>
      </c>
      <c r="AC112" s="79">
        <f t="shared" si="207"/>
        <v>97</v>
      </c>
      <c r="AD112" s="79">
        <f t="shared" si="207"/>
        <v>85</v>
      </c>
      <c r="AE112" s="79">
        <f t="shared" si="207"/>
        <v>80</v>
      </c>
      <c r="AF112" s="79">
        <f t="shared" si="207"/>
        <v>70</v>
      </c>
      <c r="AG112" s="79">
        <f t="shared" si="207"/>
        <v>59</v>
      </c>
      <c r="AH112" s="79">
        <f t="shared" si="207"/>
        <v>56</v>
      </c>
      <c r="AI112" s="79">
        <f t="shared" si="207"/>
        <v>44</v>
      </c>
      <c r="AJ112" s="79">
        <f t="shared" si="207"/>
        <v>33</v>
      </c>
      <c r="AK112" s="79">
        <f t="shared" si="207"/>
        <v>29</v>
      </c>
      <c r="AL112" s="79">
        <f t="shared" si="207"/>
        <v>23</v>
      </c>
      <c r="AM112" s="79">
        <f t="shared" si="207"/>
        <v>24</v>
      </c>
      <c r="AN112" s="79">
        <f t="shared" si="207"/>
        <v>1</v>
      </c>
      <c r="AO112" s="79">
        <f t="shared" si="207"/>
        <v>12</v>
      </c>
      <c r="AP112" s="79">
        <f t="shared" si="207"/>
        <v>15</v>
      </c>
      <c r="AQ112" s="79">
        <f t="shared" si="207"/>
        <v>29</v>
      </c>
      <c r="AR112" s="79">
        <f t="shared" si="207"/>
        <v>746</v>
      </c>
      <c r="AS112" s="79">
        <f t="shared" si="207"/>
        <v>76</v>
      </c>
      <c r="AT112" s="79">
        <f t="shared" si="207"/>
        <v>72</v>
      </c>
      <c r="AU112" s="79">
        <f t="shared" si="207"/>
        <v>301</v>
      </c>
      <c r="AV112" s="79">
        <f t="shared" si="207"/>
        <v>53</v>
      </c>
      <c r="AW112" s="44">
        <f t="shared" si="197"/>
        <v>0</v>
      </c>
      <c r="AX112" s="427">
        <f t="shared" si="147"/>
        <v>1549</v>
      </c>
      <c r="AY112" s="388">
        <f t="shared" si="148"/>
        <v>349</v>
      </c>
      <c r="AZ112" s="427">
        <f t="shared" si="149"/>
        <v>189</v>
      </c>
      <c r="BA112" s="388">
        <f t="shared" si="150"/>
        <v>309</v>
      </c>
      <c r="BB112" s="427">
        <f t="shared" si="151"/>
        <v>493</v>
      </c>
      <c r="BC112" s="427">
        <f t="shared" si="152"/>
        <v>209</v>
      </c>
    </row>
    <row r="113" spans="1:55" ht="15.6">
      <c r="A113" s="256">
        <f t="shared" si="198"/>
        <v>5</v>
      </c>
      <c r="B113" s="76" t="s">
        <v>411</v>
      </c>
      <c r="C113" s="161" t="s">
        <v>412</v>
      </c>
      <c r="D113" s="323">
        <v>6.57744288917233</v>
      </c>
      <c r="E113" s="293">
        <f t="shared" si="199"/>
        <v>933</v>
      </c>
      <c r="F113" s="79">
        <f>+ROUND($E$113*F107/100,0)</f>
        <v>13</v>
      </c>
      <c r="G113" s="79">
        <f>+ROUND($E$113*G107/100,0)</f>
        <v>18</v>
      </c>
      <c r="H113" s="79">
        <f>+ROUND($E$113*H107/100,0)-1</f>
        <v>16</v>
      </c>
      <c r="I113" s="79">
        <f t="shared" ref="I113:AL113" si="208">+ROUND($E$113*I107/100,0)</f>
        <v>18</v>
      </c>
      <c r="J113" s="79">
        <f t="shared" si="208"/>
        <v>18</v>
      </c>
      <c r="K113" s="79">
        <f t="shared" si="208"/>
        <v>15</v>
      </c>
      <c r="L113" s="79">
        <f t="shared" si="208"/>
        <v>16</v>
      </c>
      <c r="M113" s="79">
        <f t="shared" si="208"/>
        <v>17</v>
      </c>
      <c r="N113" s="79">
        <f t="shared" si="208"/>
        <v>20</v>
      </c>
      <c r="O113" s="79">
        <f t="shared" si="208"/>
        <v>18</v>
      </c>
      <c r="P113" s="79">
        <f t="shared" si="208"/>
        <v>20</v>
      </c>
      <c r="Q113" s="79">
        <f t="shared" si="208"/>
        <v>20</v>
      </c>
      <c r="R113" s="79">
        <f t="shared" si="208"/>
        <v>19</v>
      </c>
      <c r="S113" s="79">
        <f t="shared" si="208"/>
        <v>21</v>
      </c>
      <c r="T113" s="79">
        <f t="shared" si="208"/>
        <v>18</v>
      </c>
      <c r="U113" s="79">
        <f t="shared" si="208"/>
        <v>20</v>
      </c>
      <c r="V113" s="79">
        <f t="shared" si="208"/>
        <v>17</v>
      </c>
      <c r="W113" s="79">
        <f t="shared" si="208"/>
        <v>19</v>
      </c>
      <c r="X113" s="79">
        <f t="shared" si="208"/>
        <v>17</v>
      </c>
      <c r="Y113" s="79">
        <f t="shared" si="208"/>
        <v>14</v>
      </c>
      <c r="Z113" s="79">
        <f t="shared" si="208"/>
        <v>78</v>
      </c>
      <c r="AA113" s="79">
        <f t="shared" si="208"/>
        <v>78</v>
      </c>
      <c r="AB113" s="79">
        <f t="shared" si="208"/>
        <v>61</v>
      </c>
      <c r="AC113" s="79">
        <f t="shared" si="208"/>
        <v>59</v>
      </c>
      <c r="AD113" s="79">
        <f t="shared" si="208"/>
        <v>51</v>
      </c>
      <c r="AE113" s="79">
        <f t="shared" si="208"/>
        <v>48</v>
      </c>
      <c r="AF113" s="79">
        <f t="shared" si="208"/>
        <v>42</v>
      </c>
      <c r="AG113" s="79">
        <f t="shared" si="208"/>
        <v>36</v>
      </c>
      <c r="AH113" s="79">
        <f t="shared" si="208"/>
        <v>34</v>
      </c>
      <c r="AI113" s="79">
        <f t="shared" si="208"/>
        <v>27</v>
      </c>
      <c r="AJ113" s="79">
        <f t="shared" si="208"/>
        <v>20</v>
      </c>
      <c r="AK113" s="79">
        <f t="shared" si="208"/>
        <v>17</v>
      </c>
      <c r="AL113" s="79">
        <f t="shared" si="208"/>
        <v>14</v>
      </c>
      <c r="AM113" s="79">
        <f>+ROUND($E$113*AM107/100,0)-1</f>
        <v>14</v>
      </c>
      <c r="AN113" s="79">
        <f t="shared" ref="AN113:AV113" si="209">+ROUND($E$113*AN107/100,0)</f>
        <v>1</v>
      </c>
      <c r="AO113" s="79">
        <f t="shared" si="209"/>
        <v>7</v>
      </c>
      <c r="AP113" s="79">
        <f t="shared" si="209"/>
        <v>9</v>
      </c>
      <c r="AQ113" s="79">
        <f t="shared" si="209"/>
        <v>17</v>
      </c>
      <c r="AR113" s="79">
        <f t="shared" si="209"/>
        <v>450</v>
      </c>
      <c r="AS113" s="79">
        <f t="shared" si="209"/>
        <v>46</v>
      </c>
      <c r="AT113" s="79">
        <f t="shared" si="209"/>
        <v>44</v>
      </c>
      <c r="AU113" s="79">
        <f t="shared" si="209"/>
        <v>181</v>
      </c>
      <c r="AV113" s="79">
        <f t="shared" si="209"/>
        <v>32</v>
      </c>
      <c r="AW113" s="44">
        <f t="shared" si="197"/>
        <v>0</v>
      </c>
      <c r="AX113" s="427">
        <f t="shared" si="147"/>
        <v>933</v>
      </c>
      <c r="AY113" s="388">
        <f t="shared" si="148"/>
        <v>209</v>
      </c>
      <c r="AZ113" s="427">
        <f t="shared" si="149"/>
        <v>114</v>
      </c>
      <c r="BA113" s="388">
        <f t="shared" si="150"/>
        <v>187</v>
      </c>
      <c r="BB113" s="427">
        <f t="shared" si="151"/>
        <v>297</v>
      </c>
      <c r="BC113" s="427">
        <f t="shared" si="152"/>
        <v>126</v>
      </c>
    </row>
    <row r="114" spans="1:55" ht="15.6">
      <c r="A114" s="256">
        <f t="shared" si="198"/>
        <v>6</v>
      </c>
      <c r="B114" s="76" t="s">
        <v>413</v>
      </c>
      <c r="C114" s="161" t="s">
        <v>414</v>
      </c>
      <c r="D114" s="323">
        <v>5.20725651720287</v>
      </c>
      <c r="E114" s="293">
        <f t="shared" si="199"/>
        <v>739</v>
      </c>
      <c r="F114" s="79">
        <f>+ROUND($E$114*F107/100,0)</f>
        <v>10</v>
      </c>
      <c r="G114" s="79">
        <f>+ROUND($E$114*G107/100,0)</f>
        <v>14</v>
      </c>
      <c r="H114" s="79">
        <f>+ROUND($E$114*H107/100,0)-1</f>
        <v>12</v>
      </c>
      <c r="I114" s="79">
        <f t="shared" ref="I114:AV114" si="210">+ROUND($E$114*I107/100,0)</f>
        <v>14</v>
      </c>
      <c r="J114" s="79">
        <f t="shared" si="210"/>
        <v>14</v>
      </c>
      <c r="K114" s="79">
        <f t="shared" si="210"/>
        <v>12</v>
      </c>
      <c r="L114" s="79">
        <f t="shared" si="210"/>
        <v>13</v>
      </c>
      <c r="M114" s="79">
        <f t="shared" si="210"/>
        <v>14</v>
      </c>
      <c r="N114" s="79">
        <f t="shared" si="210"/>
        <v>16</v>
      </c>
      <c r="O114" s="79">
        <f t="shared" si="210"/>
        <v>15</v>
      </c>
      <c r="P114" s="79">
        <f t="shared" si="210"/>
        <v>15</v>
      </c>
      <c r="Q114" s="79">
        <f t="shared" si="210"/>
        <v>16</v>
      </c>
      <c r="R114" s="79">
        <f t="shared" si="210"/>
        <v>15</v>
      </c>
      <c r="S114" s="79">
        <f t="shared" si="210"/>
        <v>17</v>
      </c>
      <c r="T114" s="79">
        <f t="shared" si="210"/>
        <v>14</v>
      </c>
      <c r="U114" s="79">
        <f t="shared" si="210"/>
        <v>16</v>
      </c>
      <c r="V114" s="79">
        <f t="shared" si="210"/>
        <v>13</v>
      </c>
      <c r="W114" s="79">
        <f t="shared" si="210"/>
        <v>15</v>
      </c>
      <c r="X114" s="79">
        <f t="shared" si="210"/>
        <v>13</v>
      </c>
      <c r="Y114" s="79">
        <f t="shared" si="210"/>
        <v>11</v>
      </c>
      <c r="Z114" s="79">
        <f t="shared" si="210"/>
        <v>62</v>
      </c>
      <c r="AA114" s="79">
        <f t="shared" si="210"/>
        <v>62</v>
      </c>
      <c r="AB114" s="79">
        <f t="shared" si="210"/>
        <v>49</v>
      </c>
      <c r="AC114" s="79">
        <f t="shared" si="210"/>
        <v>46</v>
      </c>
      <c r="AD114" s="79">
        <f t="shared" si="210"/>
        <v>41</v>
      </c>
      <c r="AE114" s="79">
        <f t="shared" si="210"/>
        <v>38</v>
      </c>
      <c r="AF114" s="79">
        <f t="shared" si="210"/>
        <v>33</v>
      </c>
      <c r="AG114" s="79">
        <f t="shared" si="210"/>
        <v>28</v>
      </c>
      <c r="AH114" s="79">
        <f t="shared" si="210"/>
        <v>27</v>
      </c>
      <c r="AI114" s="79">
        <f t="shared" si="210"/>
        <v>21</v>
      </c>
      <c r="AJ114" s="79">
        <f t="shared" si="210"/>
        <v>16</v>
      </c>
      <c r="AK114" s="79">
        <f t="shared" si="210"/>
        <v>14</v>
      </c>
      <c r="AL114" s="79">
        <f t="shared" si="210"/>
        <v>11</v>
      </c>
      <c r="AM114" s="79">
        <f t="shared" si="210"/>
        <v>12</v>
      </c>
      <c r="AN114" s="79">
        <f t="shared" si="210"/>
        <v>0</v>
      </c>
      <c r="AO114" s="79">
        <f t="shared" si="210"/>
        <v>6</v>
      </c>
      <c r="AP114" s="79">
        <f t="shared" si="210"/>
        <v>7</v>
      </c>
      <c r="AQ114" s="79">
        <f t="shared" si="210"/>
        <v>14</v>
      </c>
      <c r="AR114" s="79">
        <f t="shared" si="210"/>
        <v>356</v>
      </c>
      <c r="AS114" s="79">
        <f t="shared" si="210"/>
        <v>36</v>
      </c>
      <c r="AT114" s="79">
        <f t="shared" si="210"/>
        <v>34</v>
      </c>
      <c r="AU114" s="79">
        <f t="shared" si="210"/>
        <v>143</v>
      </c>
      <c r="AV114" s="79">
        <f t="shared" si="210"/>
        <v>25</v>
      </c>
      <c r="AW114" s="44">
        <f t="shared" si="197"/>
        <v>0</v>
      </c>
      <c r="AX114" s="427">
        <f t="shared" si="147"/>
        <v>739</v>
      </c>
      <c r="AY114" s="388">
        <f t="shared" si="148"/>
        <v>165</v>
      </c>
      <c r="AZ114" s="427">
        <f t="shared" si="149"/>
        <v>90</v>
      </c>
      <c r="BA114" s="388">
        <f t="shared" si="150"/>
        <v>148</v>
      </c>
      <c r="BB114" s="427">
        <f t="shared" si="151"/>
        <v>235</v>
      </c>
      <c r="BC114" s="427">
        <f t="shared" si="152"/>
        <v>101</v>
      </c>
    </row>
    <row r="115" spans="1:55" ht="15.6">
      <c r="A115" s="256">
        <f t="shared" si="198"/>
        <v>7</v>
      </c>
      <c r="B115" s="76" t="s">
        <v>415</v>
      </c>
      <c r="C115" s="161" t="s">
        <v>416</v>
      </c>
      <c r="D115" s="323">
        <v>10.117587788768001</v>
      </c>
      <c r="E115" s="293">
        <f t="shared" si="199"/>
        <v>1436</v>
      </c>
      <c r="F115" s="79">
        <f t="shared" ref="F115:L115" si="211">+ROUND($E$115*F107/100,0)</f>
        <v>20</v>
      </c>
      <c r="G115" s="79">
        <f t="shared" si="211"/>
        <v>27</v>
      </c>
      <c r="H115" s="79">
        <f t="shared" si="211"/>
        <v>26</v>
      </c>
      <c r="I115" s="79">
        <f t="shared" si="211"/>
        <v>27</v>
      </c>
      <c r="J115" s="79">
        <f t="shared" si="211"/>
        <v>27</v>
      </c>
      <c r="K115" s="79">
        <f t="shared" si="211"/>
        <v>23</v>
      </c>
      <c r="L115" s="79">
        <f t="shared" si="211"/>
        <v>25</v>
      </c>
      <c r="M115" s="79">
        <f>+ROUND($E$115*M107/100,0)+1</f>
        <v>28</v>
      </c>
      <c r="N115" s="79">
        <f>+ROUND($E$115*N107/100,0)</f>
        <v>31</v>
      </c>
      <c r="O115" s="79">
        <f>+ROUND($E$115*O107/100,0)</f>
        <v>28</v>
      </c>
      <c r="P115" s="79">
        <f>+ROUND($E$115*P107/100,0)</f>
        <v>30</v>
      </c>
      <c r="Q115" s="79">
        <f>+ROUND($E$115*Q107/100,0)+1</f>
        <v>32</v>
      </c>
      <c r="R115" s="79">
        <f t="shared" ref="R115:AV115" si="212">+ROUND($E$115*R107/100,0)</f>
        <v>29</v>
      </c>
      <c r="S115" s="79">
        <f t="shared" si="212"/>
        <v>32</v>
      </c>
      <c r="T115" s="79">
        <f t="shared" si="212"/>
        <v>27</v>
      </c>
      <c r="U115" s="79">
        <f t="shared" si="212"/>
        <v>31</v>
      </c>
      <c r="V115" s="79">
        <f t="shared" si="212"/>
        <v>26</v>
      </c>
      <c r="W115" s="79">
        <f t="shared" si="212"/>
        <v>29</v>
      </c>
      <c r="X115" s="79">
        <f t="shared" si="212"/>
        <v>26</v>
      </c>
      <c r="Y115" s="79">
        <f t="shared" si="212"/>
        <v>21</v>
      </c>
      <c r="Z115" s="79">
        <f t="shared" si="212"/>
        <v>120</v>
      </c>
      <c r="AA115" s="79">
        <f t="shared" si="212"/>
        <v>120</v>
      </c>
      <c r="AB115" s="79">
        <f t="shared" si="212"/>
        <v>94</v>
      </c>
      <c r="AC115" s="79">
        <f t="shared" si="212"/>
        <v>90</v>
      </c>
      <c r="AD115" s="79">
        <f t="shared" si="212"/>
        <v>79</v>
      </c>
      <c r="AE115" s="79">
        <f t="shared" si="212"/>
        <v>74</v>
      </c>
      <c r="AF115" s="79">
        <f t="shared" si="212"/>
        <v>65</v>
      </c>
      <c r="AG115" s="79">
        <f t="shared" si="212"/>
        <v>55</v>
      </c>
      <c r="AH115" s="79">
        <f t="shared" si="212"/>
        <v>52</v>
      </c>
      <c r="AI115" s="79">
        <f t="shared" si="212"/>
        <v>41</v>
      </c>
      <c r="AJ115" s="79">
        <f t="shared" si="212"/>
        <v>31</v>
      </c>
      <c r="AK115" s="79">
        <f t="shared" si="212"/>
        <v>27</v>
      </c>
      <c r="AL115" s="79">
        <f t="shared" si="212"/>
        <v>21</v>
      </c>
      <c r="AM115" s="79">
        <f t="shared" si="212"/>
        <v>22</v>
      </c>
      <c r="AN115" s="79">
        <f t="shared" si="212"/>
        <v>1</v>
      </c>
      <c r="AO115" s="79">
        <f t="shared" si="212"/>
        <v>11</v>
      </c>
      <c r="AP115" s="79">
        <f t="shared" si="212"/>
        <v>14</v>
      </c>
      <c r="AQ115" s="79">
        <f t="shared" si="212"/>
        <v>27</v>
      </c>
      <c r="AR115" s="79">
        <f t="shared" si="212"/>
        <v>692</v>
      </c>
      <c r="AS115" s="79">
        <f t="shared" si="212"/>
        <v>70</v>
      </c>
      <c r="AT115" s="79">
        <f t="shared" si="212"/>
        <v>67</v>
      </c>
      <c r="AU115" s="79">
        <f t="shared" si="212"/>
        <v>279</v>
      </c>
      <c r="AV115" s="79">
        <f t="shared" si="212"/>
        <v>49</v>
      </c>
      <c r="AW115" s="44">
        <f t="shared" si="197"/>
        <v>0</v>
      </c>
      <c r="AX115" s="427">
        <f t="shared" si="147"/>
        <v>1436</v>
      </c>
      <c r="AY115" s="388">
        <f t="shared" si="148"/>
        <v>324</v>
      </c>
      <c r="AZ115" s="427">
        <f t="shared" si="149"/>
        <v>174</v>
      </c>
      <c r="BA115" s="388">
        <f t="shared" si="150"/>
        <v>287</v>
      </c>
      <c r="BB115" s="427">
        <f t="shared" si="151"/>
        <v>457</v>
      </c>
      <c r="BC115" s="427">
        <f t="shared" si="152"/>
        <v>194</v>
      </c>
    </row>
    <row r="116" spans="1:55" ht="15.6">
      <c r="A116" s="256">
        <f t="shared" si="198"/>
        <v>8</v>
      </c>
      <c r="B116" s="76" t="s">
        <v>417</v>
      </c>
      <c r="C116" s="161" t="s">
        <v>418</v>
      </c>
      <c r="D116" s="323">
        <v>5.4413856774514198</v>
      </c>
      <c r="E116" s="293">
        <f t="shared" si="199"/>
        <v>772</v>
      </c>
      <c r="F116" s="79">
        <f t="shared" ref="F116:L116" si="213">+ROUND($E$116*F107/100,0)</f>
        <v>11</v>
      </c>
      <c r="G116" s="79">
        <f t="shared" si="213"/>
        <v>15</v>
      </c>
      <c r="H116" s="79">
        <f t="shared" si="213"/>
        <v>14</v>
      </c>
      <c r="I116" s="79">
        <f t="shared" si="213"/>
        <v>15</v>
      </c>
      <c r="J116" s="79">
        <f t="shared" si="213"/>
        <v>15</v>
      </c>
      <c r="K116" s="79">
        <f t="shared" si="213"/>
        <v>12</v>
      </c>
      <c r="L116" s="79">
        <f t="shared" si="213"/>
        <v>14</v>
      </c>
      <c r="M116" s="79">
        <f>+ROUND($E$116*M107/100,0)+1</f>
        <v>15</v>
      </c>
      <c r="N116" s="79">
        <f t="shared" ref="N116:AV116" si="214">+ROUND($E$116*N107/100,0)</f>
        <v>17</v>
      </c>
      <c r="O116" s="79">
        <f t="shared" si="214"/>
        <v>15</v>
      </c>
      <c r="P116" s="79">
        <f t="shared" si="214"/>
        <v>16</v>
      </c>
      <c r="Q116" s="79">
        <f t="shared" si="214"/>
        <v>17</v>
      </c>
      <c r="R116" s="79">
        <f t="shared" si="214"/>
        <v>15</v>
      </c>
      <c r="S116" s="79">
        <f t="shared" si="214"/>
        <v>17</v>
      </c>
      <c r="T116" s="79">
        <f t="shared" si="214"/>
        <v>15</v>
      </c>
      <c r="U116" s="79">
        <f t="shared" si="214"/>
        <v>17</v>
      </c>
      <c r="V116" s="79">
        <f t="shared" si="214"/>
        <v>14</v>
      </c>
      <c r="W116" s="79">
        <f t="shared" si="214"/>
        <v>16</v>
      </c>
      <c r="X116" s="79">
        <f t="shared" si="214"/>
        <v>14</v>
      </c>
      <c r="Y116" s="79">
        <f t="shared" si="214"/>
        <v>11</v>
      </c>
      <c r="Z116" s="79">
        <f t="shared" si="214"/>
        <v>64</v>
      </c>
      <c r="AA116" s="79">
        <f t="shared" si="214"/>
        <v>64</v>
      </c>
      <c r="AB116" s="79">
        <f t="shared" si="214"/>
        <v>51</v>
      </c>
      <c r="AC116" s="79">
        <f t="shared" si="214"/>
        <v>48</v>
      </c>
      <c r="AD116" s="79">
        <f t="shared" si="214"/>
        <v>42</v>
      </c>
      <c r="AE116" s="79">
        <f t="shared" si="214"/>
        <v>40</v>
      </c>
      <c r="AF116" s="79">
        <f t="shared" si="214"/>
        <v>35</v>
      </c>
      <c r="AG116" s="79">
        <f t="shared" si="214"/>
        <v>30</v>
      </c>
      <c r="AH116" s="79">
        <f t="shared" si="214"/>
        <v>28</v>
      </c>
      <c r="AI116" s="79">
        <f t="shared" si="214"/>
        <v>22</v>
      </c>
      <c r="AJ116" s="79">
        <f t="shared" si="214"/>
        <v>16</v>
      </c>
      <c r="AK116" s="79">
        <f t="shared" si="214"/>
        <v>14</v>
      </c>
      <c r="AL116" s="79">
        <f t="shared" si="214"/>
        <v>11</v>
      </c>
      <c r="AM116" s="79">
        <f t="shared" si="214"/>
        <v>12</v>
      </c>
      <c r="AN116" s="79">
        <f t="shared" si="214"/>
        <v>0</v>
      </c>
      <c r="AO116" s="79">
        <f t="shared" si="214"/>
        <v>6</v>
      </c>
      <c r="AP116" s="79">
        <f t="shared" si="214"/>
        <v>7</v>
      </c>
      <c r="AQ116" s="79">
        <f t="shared" si="214"/>
        <v>14</v>
      </c>
      <c r="AR116" s="79">
        <f t="shared" si="214"/>
        <v>372</v>
      </c>
      <c r="AS116" s="79">
        <f t="shared" si="214"/>
        <v>38</v>
      </c>
      <c r="AT116" s="79">
        <f t="shared" si="214"/>
        <v>36</v>
      </c>
      <c r="AU116" s="79">
        <f t="shared" si="214"/>
        <v>150</v>
      </c>
      <c r="AV116" s="79">
        <f t="shared" si="214"/>
        <v>26</v>
      </c>
      <c r="AW116" s="44">
        <f t="shared" si="197"/>
        <v>0</v>
      </c>
      <c r="AX116" s="427">
        <f t="shared" ref="AX116:AX135" si="215">E116</f>
        <v>772</v>
      </c>
      <c r="AY116" s="388">
        <f t="shared" ref="AY116:AY135" si="216">SUM(F116:Q116)</f>
        <v>176</v>
      </c>
      <c r="AZ116" s="427">
        <f t="shared" ref="AZ116:AZ135" si="217">SUM(R116:W116)</f>
        <v>94</v>
      </c>
      <c r="BA116" s="388">
        <f t="shared" ref="BA116:BA135" si="218">SUM(X116:AA116)</f>
        <v>153</v>
      </c>
      <c r="BB116" s="427">
        <f t="shared" ref="BB116:BB135" si="219">SUM(AB116:AG116)</f>
        <v>246</v>
      </c>
      <c r="BC116" s="427">
        <f t="shared" ref="BC116:BC135" si="220">SUM(AH116:AM116)</f>
        <v>103</v>
      </c>
    </row>
    <row r="117" spans="1:55" ht="15.6">
      <c r="A117" s="280">
        <v>9</v>
      </c>
      <c r="B117" s="76" t="s">
        <v>419</v>
      </c>
      <c r="C117" s="281" t="s">
        <v>420</v>
      </c>
      <c r="D117" s="323">
        <v>5.70264908506749</v>
      </c>
      <c r="E117" s="293">
        <f t="shared" si="199"/>
        <v>809</v>
      </c>
      <c r="F117" s="212">
        <f>ROUND($E$117*F107/100,0)</f>
        <v>11</v>
      </c>
      <c r="G117" s="212">
        <f>ROUND($E$117*G107/100,0)</f>
        <v>15</v>
      </c>
      <c r="H117" s="212">
        <f>ROUND($E$117*H107/100,0)</f>
        <v>14</v>
      </c>
      <c r="I117" s="212">
        <f>ROUND($E$117*I107/100,0)</f>
        <v>15</v>
      </c>
      <c r="J117" s="212">
        <f>ROUND($E$117*J107/100,0)</f>
        <v>15</v>
      </c>
      <c r="K117" s="212">
        <f>ROUND($E$117*K107/100,0)+1</f>
        <v>14</v>
      </c>
      <c r="L117" s="212">
        <f>ROUND($E$117*L107/100,0)</f>
        <v>14</v>
      </c>
      <c r="M117" s="212">
        <f>ROUND($E$117*M107/100,0)</f>
        <v>15</v>
      </c>
      <c r="N117" s="212">
        <f>ROUND($E$117*N107/100,0)</f>
        <v>18</v>
      </c>
      <c r="O117" s="212">
        <f>ROUND($E$117*O107/100,0)+1</f>
        <v>17</v>
      </c>
      <c r="P117" s="212">
        <f t="shared" ref="P117:AV117" si="221">ROUND($E$117*P107/100,0)</f>
        <v>17</v>
      </c>
      <c r="Q117" s="212">
        <f t="shared" si="221"/>
        <v>17</v>
      </c>
      <c r="R117" s="212">
        <f t="shared" si="221"/>
        <v>16</v>
      </c>
      <c r="S117" s="212">
        <f t="shared" si="221"/>
        <v>18</v>
      </c>
      <c r="T117" s="212">
        <f t="shared" si="221"/>
        <v>15</v>
      </c>
      <c r="U117" s="212">
        <f t="shared" si="221"/>
        <v>18</v>
      </c>
      <c r="V117" s="212">
        <f t="shared" si="221"/>
        <v>15</v>
      </c>
      <c r="W117" s="212">
        <f t="shared" si="221"/>
        <v>16</v>
      </c>
      <c r="X117" s="212">
        <f t="shared" si="221"/>
        <v>15</v>
      </c>
      <c r="Y117" s="212">
        <f t="shared" si="221"/>
        <v>12</v>
      </c>
      <c r="Z117" s="212">
        <f t="shared" si="221"/>
        <v>68</v>
      </c>
      <c r="AA117" s="212">
        <f t="shared" si="221"/>
        <v>68</v>
      </c>
      <c r="AB117" s="212">
        <f t="shared" si="221"/>
        <v>53</v>
      </c>
      <c r="AC117" s="212">
        <f t="shared" si="221"/>
        <v>51</v>
      </c>
      <c r="AD117" s="212">
        <f t="shared" si="221"/>
        <v>44</v>
      </c>
      <c r="AE117" s="212">
        <f t="shared" si="221"/>
        <v>42</v>
      </c>
      <c r="AF117" s="212">
        <f t="shared" si="221"/>
        <v>36</v>
      </c>
      <c r="AG117" s="212">
        <f t="shared" si="221"/>
        <v>31</v>
      </c>
      <c r="AH117" s="212">
        <f t="shared" si="221"/>
        <v>29</v>
      </c>
      <c r="AI117" s="212">
        <f t="shared" si="221"/>
        <v>23</v>
      </c>
      <c r="AJ117" s="212">
        <f t="shared" si="221"/>
        <v>17</v>
      </c>
      <c r="AK117" s="212">
        <f t="shared" si="221"/>
        <v>15</v>
      </c>
      <c r="AL117" s="212">
        <f t="shared" si="221"/>
        <v>12</v>
      </c>
      <c r="AM117" s="212">
        <f t="shared" si="221"/>
        <v>13</v>
      </c>
      <c r="AN117" s="212">
        <f t="shared" si="221"/>
        <v>1</v>
      </c>
      <c r="AO117" s="212">
        <f t="shared" si="221"/>
        <v>6</v>
      </c>
      <c r="AP117" s="212">
        <f t="shared" si="221"/>
        <v>8</v>
      </c>
      <c r="AQ117" s="212">
        <f t="shared" si="221"/>
        <v>15</v>
      </c>
      <c r="AR117" s="212">
        <f t="shared" si="221"/>
        <v>390</v>
      </c>
      <c r="AS117" s="212">
        <f t="shared" si="221"/>
        <v>40</v>
      </c>
      <c r="AT117" s="212">
        <f t="shared" si="221"/>
        <v>38</v>
      </c>
      <c r="AU117" s="212">
        <f t="shared" si="221"/>
        <v>157</v>
      </c>
      <c r="AV117" s="212">
        <f t="shared" si="221"/>
        <v>28</v>
      </c>
      <c r="AW117" s="44">
        <f t="shared" si="197"/>
        <v>0</v>
      </c>
      <c r="AX117" s="427">
        <f t="shared" si="215"/>
        <v>809</v>
      </c>
      <c r="AY117" s="388">
        <f t="shared" si="216"/>
        <v>182</v>
      </c>
      <c r="AZ117" s="427">
        <f t="shared" si="217"/>
        <v>98</v>
      </c>
      <c r="BA117" s="388">
        <f t="shared" si="218"/>
        <v>163</v>
      </c>
      <c r="BB117" s="427">
        <f t="shared" si="219"/>
        <v>257</v>
      </c>
      <c r="BC117" s="427">
        <f t="shared" si="220"/>
        <v>109</v>
      </c>
    </row>
    <row r="118" spans="1:55" ht="15.6">
      <c r="A118" s="280">
        <v>10</v>
      </c>
      <c r="B118" s="76" t="s">
        <v>421</v>
      </c>
      <c r="C118" s="161" t="s">
        <v>422</v>
      </c>
      <c r="D118" s="323">
        <v>7.6034289973909797</v>
      </c>
      <c r="E118" s="293">
        <f t="shared" si="199"/>
        <v>1079</v>
      </c>
      <c r="F118" s="212">
        <f t="shared" ref="F118:AV118" si="222">ROUND($E$118*F107/100,0)</f>
        <v>15</v>
      </c>
      <c r="G118" s="212">
        <f t="shared" si="222"/>
        <v>21</v>
      </c>
      <c r="H118" s="212">
        <f t="shared" si="222"/>
        <v>19</v>
      </c>
      <c r="I118" s="212">
        <f t="shared" si="222"/>
        <v>21</v>
      </c>
      <c r="J118" s="212">
        <f t="shared" si="222"/>
        <v>20</v>
      </c>
      <c r="K118" s="212">
        <f t="shared" si="222"/>
        <v>17</v>
      </c>
      <c r="L118" s="212">
        <f t="shared" si="222"/>
        <v>19</v>
      </c>
      <c r="M118" s="212">
        <f t="shared" si="222"/>
        <v>20</v>
      </c>
      <c r="N118" s="212">
        <f t="shared" si="222"/>
        <v>24</v>
      </c>
      <c r="O118" s="212">
        <f t="shared" si="222"/>
        <v>21</v>
      </c>
      <c r="P118" s="212">
        <f t="shared" si="222"/>
        <v>23</v>
      </c>
      <c r="Q118" s="212">
        <f t="shared" si="222"/>
        <v>23</v>
      </c>
      <c r="R118" s="212">
        <f t="shared" si="222"/>
        <v>22</v>
      </c>
      <c r="S118" s="212">
        <f t="shared" si="222"/>
        <v>24</v>
      </c>
      <c r="T118" s="212">
        <f t="shared" si="222"/>
        <v>20</v>
      </c>
      <c r="U118" s="212">
        <f t="shared" si="222"/>
        <v>23</v>
      </c>
      <c r="V118" s="212">
        <f t="shared" si="222"/>
        <v>19</v>
      </c>
      <c r="W118" s="212">
        <f t="shared" si="222"/>
        <v>22</v>
      </c>
      <c r="X118" s="212">
        <f t="shared" si="222"/>
        <v>20</v>
      </c>
      <c r="Y118" s="212">
        <f t="shared" si="222"/>
        <v>16</v>
      </c>
      <c r="Z118" s="212">
        <f t="shared" si="222"/>
        <v>90</v>
      </c>
      <c r="AA118" s="212">
        <f t="shared" si="222"/>
        <v>90</v>
      </c>
      <c r="AB118" s="212">
        <f t="shared" si="222"/>
        <v>71</v>
      </c>
      <c r="AC118" s="212">
        <f t="shared" si="222"/>
        <v>68</v>
      </c>
      <c r="AD118" s="212">
        <f t="shared" si="222"/>
        <v>59</v>
      </c>
      <c r="AE118" s="212">
        <f t="shared" si="222"/>
        <v>56</v>
      </c>
      <c r="AF118" s="212">
        <f t="shared" si="222"/>
        <v>49</v>
      </c>
      <c r="AG118" s="212">
        <f t="shared" si="222"/>
        <v>41</v>
      </c>
      <c r="AH118" s="212">
        <f t="shared" si="222"/>
        <v>39</v>
      </c>
      <c r="AI118" s="212">
        <f t="shared" si="222"/>
        <v>31</v>
      </c>
      <c r="AJ118" s="212">
        <f t="shared" si="222"/>
        <v>23</v>
      </c>
      <c r="AK118" s="212">
        <f t="shared" si="222"/>
        <v>20</v>
      </c>
      <c r="AL118" s="212">
        <f t="shared" si="222"/>
        <v>16</v>
      </c>
      <c r="AM118" s="212">
        <f t="shared" si="222"/>
        <v>17</v>
      </c>
      <c r="AN118" s="212">
        <f t="shared" si="222"/>
        <v>1</v>
      </c>
      <c r="AO118" s="212">
        <f t="shared" si="222"/>
        <v>9</v>
      </c>
      <c r="AP118" s="212">
        <f t="shared" si="222"/>
        <v>10</v>
      </c>
      <c r="AQ118" s="212">
        <f t="shared" si="222"/>
        <v>20</v>
      </c>
      <c r="AR118" s="212">
        <f t="shared" si="222"/>
        <v>520</v>
      </c>
      <c r="AS118" s="212">
        <f t="shared" si="222"/>
        <v>53</v>
      </c>
      <c r="AT118" s="212">
        <f t="shared" si="222"/>
        <v>50</v>
      </c>
      <c r="AU118" s="212">
        <f t="shared" si="222"/>
        <v>209</v>
      </c>
      <c r="AV118" s="212">
        <f t="shared" si="222"/>
        <v>37</v>
      </c>
      <c r="AW118" s="44">
        <f t="shared" si="197"/>
        <v>0</v>
      </c>
      <c r="AX118" s="427">
        <f t="shared" si="215"/>
        <v>1079</v>
      </c>
      <c r="AY118" s="388">
        <f t="shared" si="216"/>
        <v>243</v>
      </c>
      <c r="AZ118" s="427">
        <f t="shared" si="217"/>
        <v>130</v>
      </c>
      <c r="BA118" s="388">
        <f t="shared" si="218"/>
        <v>216</v>
      </c>
      <c r="BB118" s="427">
        <f t="shared" si="219"/>
        <v>344</v>
      </c>
      <c r="BC118" s="427">
        <f t="shared" si="220"/>
        <v>146</v>
      </c>
    </row>
    <row r="119" spans="1:55" ht="15.6">
      <c r="A119" s="280"/>
      <c r="B119" s="280"/>
      <c r="C119" s="281"/>
      <c r="D119" s="326">
        <f t="shared" ref="D119:AM119" si="223">SUM(D109:D118)</f>
        <v>99.999999999999943</v>
      </c>
      <c r="E119" s="126">
        <f t="shared" si="223"/>
        <v>14191</v>
      </c>
      <c r="F119" s="126">
        <f t="shared" si="223"/>
        <v>198</v>
      </c>
      <c r="G119" s="126">
        <f t="shared" si="223"/>
        <v>270</v>
      </c>
      <c r="H119" s="126">
        <f t="shared" si="223"/>
        <v>252</v>
      </c>
      <c r="I119" s="126">
        <f t="shared" si="223"/>
        <v>271</v>
      </c>
      <c r="J119" s="126">
        <f t="shared" si="223"/>
        <v>267</v>
      </c>
      <c r="K119" s="126">
        <f t="shared" ref="K119:Y119" si="224">SUM(K109:K118)</f>
        <v>229</v>
      </c>
      <c r="L119" s="126">
        <f t="shared" si="224"/>
        <v>250</v>
      </c>
      <c r="M119" s="126">
        <f t="shared" si="224"/>
        <v>266</v>
      </c>
      <c r="N119" s="126">
        <f t="shared" si="224"/>
        <v>310</v>
      </c>
      <c r="O119" s="126">
        <f t="shared" si="224"/>
        <v>279</v>
      </c>
      <c r="P119" s="126">
        <f t="shared" si="224"/>
        <v>297</v>
      </c>
      <c r="Q119" s="126">
        <f t="shared" si="224"/>
        <v>306</v>
      </c>
      <c r="R119" s="126">
        <f t="shared" si="224"/>
        <v>284</v>
      </c>
      <c r="S119" s="126">
        <f t="shared" si="224"/>
        <v>321</v>
      </c>
      <c r="T119" s="126">
        <f t="shared" si="224"/>
        <v>268</v>
      </c>
      <c r="U119" s="126">
        <f t="shared" si="224"/>
        <v>307</v>
      </c>
      <c r="V119" s="126">
        <f t="shared" si="224"/>
        <v>256</v>
      </c>
      <c r="W119" s="126">
        <f t="shared" si="224"/>
        <v>289</v>
      </c>
      <c r="X119" s="126">
        <f t="shared" si="224"/>
        <v>258</v>
      </c>
      <c r="Y119" s="126">
        <f t="shared" si="224"/>
        <v>209</v>
      </c>
      <c r="Z119" s="126">
        <f t="shared" si="223"/>
        <v>1185</v>
      </c>
      <c r="AA119" s="126">
        <f t="shared" si="223"/>
        <v>1185</v>
      </c>
      <c r="AB119" s="126">
        <f t="shared" si="223"/>
        <v>933</v>
      </c>
      <c r="AC119" s="126">
        <f t="shared" si="223"/>
        <v>891</v>
      </c>
      <c r="AD119" s="126">
        <f t="shared" si="223"/>
        <v>780</v>
      </c>
      <c r="AE119" s="126">
        <f t="shared" si="223"/>
        <v>731</v>
      </c>
      <c r="AF119" s="126">
        <f t="shared" si="223"/>
        <v>639</v>
      </c>
      <c r="AG119" s="126">
        <f t="shared" si="223"/>
        <v>545</v>
      </c>
      <c r="AH119" s="126">
        <f t="shared" si="223"/>
        <v>516</v>
      </c>
      <c r="AI119" s="126">
        <f t="shared" si="223"/>
        <v>405</v>
      </c>
      <c r="AJ119" s="126">
        <f t="shared" si="223"/>
        <v>302</v>
      </c>
      <c r="AK119" s="126">
        <f t="shared" si="223"/>
        <v>264</v>
      </c>
      <c r="AL119" s="126">
        <f t="shared" ref="AL119" si="225">SUM(AL109:AL118)</f>
        <v>207</v>
      </c>
      <c r="AM119" s="214">
        <f t="shared" si="223"/>
        <v>221</v>
      </c>
      <c r="AN119" s="93">
        <f>AN108-SUM(AN109:AN118)</f>
        <v>0</v>
      </c>
      <c r="AO119" s="93">
        <f t="shared" ref="AO119:AV119" si="226">AO108-SUM(AO109:AO118)</f>
        <v>0</v>
      </c>
      <c r="AP119" s="93">
        <f t="shared" ref="AP119:AQ119" si="227">AP108-SUM(AP109:AP118)</f>
        <v>0</v>
      </c>
      <c r="AQ119" s="93">
        <f t="shared" si="227"/>
        <v>0</v>
      </c>
      <c r="AR119" s="93">
        <f t="shared" si="226"/>
        <v>0</v>
      </c>
      <c r="AS119" s="93">
        <f t="shared" si="226"/>
        <v>0</v>
      </c>
      <c r="AT119" s="93">
        <f t="shared" si="226"/>
        <v>0</v>
      </c>
      <c r="AU119" s="93">
        <f t="shared" si="226"/>
        <v>0</v>
      </c>
      <c r="AV119" s="93">
        <f t="shared" si="226"/>
        <v>0</v>
      </c>
      <c r="AW119" s="44">
        <f t="shared" si="197"/>
        <v>0</v>
      </c>
      <c r="AX119" s="427">
        <f t="shared" si="215"/>
        <v>14191</v>
      </c>
      <c r="AY119" s="388">
        <f t="shared" si="216"/>
        <v>3195</v>
      </c>
      <c r="AZ119" s="427">
        <f t="shared" si="217"/>
        <v>1725</v>
      </c>
      <c r="BA119" s="388">
        <f t="shared" si="218"/>
        <v>2837</v>
      </c>
      <c r="BB119" s="427">
        <f t="shared" si="219"/>
        <v>4519</v>
      </c>
      <c r="BC119" s="427">
        <f t="shared" si="220"/>
        <v>1915</v>
      </c>
    </row>
    <row r="120" spans="1:55" ht="15.6">
      <c r="A120" s="256"/>
      <c r="B120" s="256"/>
      <c r="C120" s="161"/>
      <c r="D120" s="241"/>
      <c r="E120" s="293"/>
      <c r="F120" s="109">
        <f t="shared" ref="F120:AV120" si="228">+F121*100/$E$121</f>
        <v>2.0927337793682899</v>
      </c>
      <c r="G120" s="109">
        <f t="shared" si="228"/>
        <v>2.3689124008090867</v>
      </c>
      <c r="H120" s="109">
        <f t="shared" si="228"/>
        <v>1.8515637155749183</v>
      </c>
      <c r="I120" s="109">
        <f t="shared" si="228"/>
        <v>1.9371401898241793</v>
      </c>
      <c r="J120" s="109">
        <f t="shared" si="228"/>
        <v>1.890462112960946</v>
      </c>
      <c r="K120" s="109">
        <f t="shared" si="228"/>
        <v>1.9099113116539599</v>
      </c>
      <c r="L120" s="109">
        <f t="shared" si="228"/>
        <v>1.991597946164618</v>
      </c>
      <c r="M120" s="109">
        <f t="shared" si="228"/>
        <v>1.8943519526995487</v>
      </c>
      <c r="N120" s="109">
        <f t="shared" si="228"/>
        <v>1.9877081064260151</v>
      </c>
      <c r="O120" s="109">
        <f t="shared" si="228"/>
        <v>1.9215808308697682</v>
      </c>
      <c r="P120" s="109">
        <f t="shared" si="228"/>
        <v>1.8982417924381516</v>
      </c>
      <c r="Q120" s="109">
        <f t="shared" si="228"/>
        <v>1.8204449976660961</v>
      </c>
      <c r="R120" s="109">
        <f t="shared" si="228"/>
        <v>1.8087754784502879</v>
      </c>
      <c r="S120" s="109">
        <f t="shared" si="228"/>
        <v>2.0655049011980706</v>
      </c>
      <c r="T120" s="109">
        <f t="shared" si="228"/>
        <v>1.8476738758363156</v>
      </c>
      <c r="U120" s="109">
        <f t="shared" si="228"/>
        <v>1.8204449976660961</v>
      </c>
      <c r="V120" s="109">
        <f t="shared" si="228"/>
        <v>1.6959701260308075</v>
      </c>
      <c r="W120" s="109">
        <f t="shared" si="228"/>
        <v>1.7932161194958767</v>
      </c>
      <c r="X120" s="109">
        <f t="shared" si="228"/>
        <v>1.7115294849852185</v>
      </c>
      <c r="Y120" s="109">
        <f t="shared" si="228"/>
        <v>1.6648514081219854</v>
      </c>
      <c r="Z120" s="109">
        <f t="shared" si="228"/>
        <v>8.0558580986463362</v>
      </c>
      <c r="AA120" s="109">
        <f t="shared" si="228"/>
        <v>8.5343083864944767</v>
      </c>
      <c r="AB120" s="109">
        <f t="shared" si="228"/>
        <v>7.5579586121051809</v>
      </c>
      <c r="AC120" s="109">
        <f t="shared" si="228"/>
        <v>6.6710751517037501</v>
      </c>
      <c r="AD120" s="109">
        <f t="shared" si="228"/>
        <v>5.753072973393496</v>
      </c>
      <c r="AE120" s="109">
        <f t="shared" si="228"/>
        <v>5.3057414034541779</v>
      </c>
      <c r="AF120" s="109">
        <f t="shared" si="228"/>
        <v>4.4110782635755408</v>
      </c>
      <c r="AG120" s="109">
        <f t="shared" si="228"/>
        <v>3.9209584565115918</v>
      </c>
      <c r="AH120" s="109">
        <f t="shared" si="228"/>
        <v>3.7186867901042477</v>
      </c>
      <c r="AI120" s="109">
        <f t="shared" si="228"/>
        <v>2.820133810487008</v>
      </c>
      <c r="AJ120" s="109">
        <f t="shared" si="228"/>
        <v>1.9254706706083708</v>
      </c>
      <c r="AK120" s="109">
        <f t="shared" si="228"/>
        <v>1.4314610238058192</v>
      </c>
      <c r="AL120" s="109">
        <f t="shared" si="228"/>
        <v>0.96857009491208967</v>
      </c>
      <c r="AM120" s="258">
        <f t="shared" si="228"/>
        <v>0.95301073595767849</v>
      </c>
      <c r="AN120" s="112">
        <f t="shared" si="228"/>
        <v>0.12836471137389138</v>
      </c>
      <c r="AO120" s="112">
        <f t="shared" si="228"/>
        <v>1.1397230434106116</v>
      </c>
      <c r="AP120" s="112">
        <f t="shared" si="228"/>
        <v>1.2097401587054613</v>
      </c>
      <c r="AQ120" s="112">
        <f t="shared" si="228"/>
        <v>2.5167263108759919</v>
      </c>
      <c r="AR120" s="112">
        <f t="shared" si="228"/>
        <v>50.217831025361754</v>
      </c>
      <c r="AS120" s="113">
        <f t="shared" si="228"/>
        <v>4.6405788081531041</v>
      </c>
      <c r="AT120" s="112">
        <f t="shared" si="228"/>
        <v>4.2515948342928267</v>
      </c>
      <c r="AU120" s="113">
        <f t="shared" si="228"/>
        <v>21.238524972771121</v>
      </c>
      <c r="AV120" s="112">
        <f t="shared" si="228"/>
        <v>3.1391006690524352</v>
      </c>
      <c r="AW120" s="44"/>
      <c r="AX120" s="428">
        <f t="shared" si="215"/>
        <v>0</v>
      </c>
      <c r="AY120" s="388">
        <f t="shared" si="216"/>
        <v>23.564649136455582</v>
      </c>
      <c r="AZ120" s="428">
        <f t="shared" si="217"/>
        <v>11.031585498677456</v>
      </c>
      <c r="BA120" s="388">
        <f t="shared" si="218"/>
        <v>19.966547378248016</v>
      </c>
      <c r="BB120" s="428">
        <f t="shared" si="219"/>
        <v>33.619884860743738</v>
      </c>
      <c r="BC120" s="428">
        <f t="shared" si="220"/>
        <v>11.817333125875216</v>
      </c>
    </row>
    <row r="121" spans="1:55" ht="15.6">
      <c r="A121" s="159">
        <v>6</v>
      </c>
      <c r="B121" s="159"/>
      <c r="C121" s="368" t="s">
        <v>423</v>
      </c>
      <c r="D121" s="322"/>
      <c r="E121" s="259">
        <v>25708</v>
      </c>
      <c r="F121" s="198">
        <v>538</v>
      </c>
      <c r="G121" s="50">
        <v>609</v>
      </c>
      <c r="H121" s="50">
        <v>476</v>
      </c>
      <c r="I121" s="50">
        <v>498</v>
      </c>
      <c r="J121" s="50">
        <v>486</v>
      </c>
      <c r="K121" s="50">
        <v>491</v>
      </c>
      <c r="L121" s="50">
        <v>512</v>
      </c>
      <c r="M121" s="50">
        <v>487</v>
      </c>
      <c r="N121" s="50">
        <v>511</v>
      </c>
      <c r="O121" s="50">
        <v>494</v>
      </c>
      <c r="P121" s="50">
        <v>488</v>
      </c>
      <c r="Q121" s="50">
        <v>468</v>
      </c>
      <c r="R121" s="50">
        <v>465</v>
      </c>
      <c r="S121" s="50">
        <v>531</v>
      </c>
      <c r="T121" s="50">
        <v>475</v>
      </c>
      <c r="U121" s="50">
        <v>468</v>
      </c>
      <c r="V121" s="50">
        <v>436</v>
      </c>
      <c r="W121" s="50">
        <v>461</v>
      </c>
      <c r="X121" s="50">
        <v>440</v>
      </c>
      <c r="Y121" s="50">
        <v>428</v>
      </c>
      <c r="Z121" s="50">
        <v>2071</v>
      </c>
      <c r="AA121" s="50">
        <v>2194</v>
      </c>
      <c r="AB121" s="50">
        <v>1943</v>
      </c>
      <c r="AC121" s="50">
        <v>1715</v>
      </c>
      <c r="AD121" s="50">
        <v>1479</v>
      </c>
      <c r="AE121" s="255">
        <v>1364</v>
      </c>
      <c r="AF121" s="255">
        <v>1134</v>
      </c>
      <c r="AG121" s="255">
        <v>1008</v>
      </c>
      <c r="AH121" s="255">
        <v>956</v>
      </c>
      <c r="AI121" s="255">
        <v>725</v>
      </c>
      <c r="AJ121" s="255">
        <v>495</v>
      </c>
      <c r="AK121" s="255">
        <v>368</v>
      </c>
      <c r="AL121" s="349">
        <v>249</v>
      </c>
      <c r="AM121" s="260">
        <v>245</v>
      </c>
      <c r="AN121" s="259">
        <v>33</v>
      </c>
      <c r="AO121" s="254">
        <v>293</v>
      </c>
      <c r="AP121" s="254">
        <v>311</v>
      </c>
      <c r="AQ121" s="254">
        <v>647</v>
      </c>
      <c r="AR121" s="254">
        <v>12910</v>
      </c>
      <c r="AS121" s="254">
        <v>1193</v>
      </c>
      <c r="AT121" s="259">
        <v>1093</v>
      </c>
      <c r="AU121" s="254">
        <v>5460</v>
      </c>
      <c r="AV121" s="259">
        <v>807</v>
      </c>
      <c r="AW121" s="44"/>
      <c r="AX121" s="384">
        <f t="shared" si="215"/>
        <v>25708</v>
      </c>
      <c r="AY121" s="384">
        <f t="shared" si="216"/>
        <v>6058</v>
      </c>
      <c r="AZ121" s="384">
        <f t="shared" si="217"/>
        <v>2836</v>
      </c>
      <c r="BA121" s="384">
        <f t="shared" si="218"/>
        <v>5133</v>
      </c>
      <c r="BB121" s="384">
        <f t="shared" si="219"/>
        <v>8643</v>
      </c>
      <c r="BC121" s="384">
        <f t="shared" si="220"/>
        <v>3038</v>
      </c>
    </row>
    <row r="122" spans="1:55" ht="15.6">
      <c r="A122" s="256">
        <v>1</v>
      </c>
      <c r="B122" s="76" t="s">
        <v>424</v>
      </c>
      <c r="C122" s="161" t="s">
        <v>425</v>
      </c>
      <c r="D122" s="323">
        <v>41.182026717042199</v>
      </c>
      <c r="E122" s="293">
        <f>ROUND($E$121*D122/100,0)</f>
        <v>10587</v>
      </c>
      <c r="F122" s="79">
        <f>ROUND($E$122*F120/100,0)-1</f>
        <v>221</v>
      </c>
      <c r="G122" s="79">
        <f>ROUND($E$122*G120/100,0)-1</f>
        <v>250</v>
      </c>
      <c r="H122" s="79">
        <f>ROUND($E$122*H120/100,0)-1</f>
        <v>195</v>
      </c>
      <c r="I122" s="79">
        <f t="shared" ref="I122:AU122" si="229">ROUND($E$122*I120/100,0)</f>
        <v>205</v>
      </c>
      <c r="J122" s="79">
        <f t="shared" si="229"/>
        <v>200</v>
      </c>
      <c r="K122" s="79">
        <f t="shared" si="229"/>
        <v>202</v>
      </c>
      <c r="L122" s="79">
        <f t="shared" si="229"/>
        <v>211</v>
      </c>
      <c r="M122" s="79">
        <f t="shared" si="229"/>
        <v>201</v>
      </c>
      <c r="N122" s="79">
        <f t="shared" si="229"/>
        <v>210</v>
      </c>
      <c r="O122" s="79">
        <f t="shared" si="229"/>
        <v>203</v>
      </c>
      <c r="P122" s="79">
        <f t="shared" si="229"/>
        <v>201</v>
      </c>
      <c r="Q122" s="79">
        <f t="shared" si="229"/>
        <v>193</v>
      </c>
      <c r="R122" s="79">
        <f t="shared" si="229"/>
        <v>191</v>
      </c>
      <c r="S122" s="79">
        <f t="shared" si="229"/>
        <v>219</v>
      </c>
      <c r="T122" s="79">
        <f t="shared" si="229"/>
        <v>196</v>
      </c>
      <c r="U122" s="79">
        <f t="shared" si="229"/>
        <v>193</v>
      </c>
      <c r="V122" s="79">
        <f t="shared" si="229"/>
        <v>180</v>
      </c>
      <c r="W122" s="79">
        <f t="shared" si="229"/>
        <v>190</v>
      </c>
      <c r="X122" s="79">
        <f t="shared" si="229"/>
        <v>181</v>
      </c>
      <c r="Y122" s="79">
        <f t="shared" si="229"/>
        <v>176</v>
      </c>
      <c r="Z122" s="79">
        <f>ROUND($E$122*Z120/100,0)+1</f>
        <v>854</v>
      </c>
      <c r="AA122" s="79">
        <f>ROUND($E$122*AA120/100,0)-1</f>
        <v>903</v>
      </c>
      <c r="AB122" s="79">
        <f t="shared" si="229"/>
        <v>800</v>
      </c>
      <c r="AC122" s="79">
        <f>ROUND($E$122*AC120/100,0)+1</f>
        <v>707</v>
      </c>
      <c r="AD122" s="79">
        <f t="shared" si="229"/>
        <v>609</v>
      </c>
      <c r="AE122" s="79">
        <f t="shared" si="229"/>
        <v>562</v>
      </c>
      <c r="AF122" s="79">
        <f>ROUND($E$122*AF120/100,0)-1</f>
        <v>466</v>
      </c>
      <c r="AG122" s="79">
        <f>ROUND($E$122*AG120/100,0)+1</f>
        <v>416</v>
      </c>
      <c r="AH122" s="79">
        <f t="shared" si="229"/>
        <v>394</v>
      </c>
      <c r="AI122" s="79">
        <f t="shared" si="229"/>
        <v>299</v>
      </c>
      <c r="AJ122" s="79">
        <f>ROUND($E$122*AJ120/100,0)-1</f>
        <v>203</v>
      </c>
      <c r="AK122" s="79">
        <f t="shared" si="229"/>
        <v>152</v>
      </c>
      <c r="AL122" s="79">
        <f t="shared" si="229"/>
        <v>103</v>
      </c>
      <c r="AM122" s="79">
        <f t="shared" si="229"/>
        <v>101</v>
      </c>
      <c r="AN122" s="79">
        <f t="shared" si="229"/>
        <v>14</v>
      </c>
      <c r="AO122" s="79">
        <f>ROUND($E$122*AO120/100,0)-2</f>
        <v>119</v>
      </c>
      <c r="AP122" s="79">
        <f>ROUND($E$122*AP120/100,0)-1</f>
        <v>127</v>
      </c>
      <c r="AQ122" s="79">
        <f>ROUND($E$122*AQ120/100,0)+1</f>
        <v>267</v>
      </c>
      <c r="AR122" s="79">
        <f>ROUND($E$122*AR120/100,0)-1</f>
        <v>5316</v>
      </c>
      <c r="AS122" s="79">
        <f t="shared" si="229"/>
        <v>491</v>
      </c>
      <c r="AT122" s="79">
        <f t="shared" si="229"/>
        <v>450</v>
      </c>
      <c r="AU122" s="79">
        <f t="shared" si="229"/>
        <v>2249</v>
      </c>
      <c r="AV122" s="79">
        <f>ROUND($E$122*AV120/100,0)+1</f>
        <v>333</v>
      </c>
      <c r="AW122" s="44">
        <f t="shared" ref="AW122:AW129" si="230">E122-SUM(F122:AM122)</f>
        <v>0</v>
      </c>
      <c r="AX122" s="426">
        <f t="shared" si="215"/>
        <v>10587</v>
      </c>
      <c r="AY122" s="388">
        <f t="shared" si="216"/>
        <v>2492</v>
      </c>
      <c r="AZ122" s="426">
        <f t="shared" si="217"/>
        <v>1169</v>
      </c>
      <c r="BA122" s="388">
        <f t="shared" si="218"/>
        <v>2114</v>
      </c>
      <c r="BB122" s="426">
        <f t="shared" si="219"/>
        <v>3560</v>
      </c>
      <c r="BC122" s="426">
        <f t="shared" si="220"/>
        <v>1252</v>
      </c>
    </row>
    <row r="123" spans="1:55" ht="15.6">
      <c r="A123" s="256">
        <f>1+A122</f>
        <v>2</v>
      </c>
      <c r="B123" s="76" t="s">
        <v>426</v>
      </c>
      <c r="C123" s="161" t="s">
        <v>427</v>
      </c>
      <c r="D123" s="323">
        <v>6.6702649215130698</v>
      </c>
      <c r="E123" s="293">
        <f t="shared" ref="E123:E128" si="231">ROUND($E$121*D123/100,0)</f>
        <v>1715</v>
      </c>
      <c r="F123" s="79">
        <f t="shared" ref="F123" si="232">ROUND($E$123*F120/100,0)</f>
        <v>36</v>
      </c>
      <c r="G123" s="79">
        <f t="shared" ref="G123:AV123" si="233">ROUND($E$123*G120/100,0)</f>
        <v>41</v>
      </c>
      <c r="H123" s="79">
        <f t="shared" si="233"/>
        <v>32</v>
      </c>
      <c r="I123" s="79">
        <f t="shared" si="233"/>
        <v>33</v>
      </c>
      <c r="J123" s="79">
        <f t="shared" si="233"/>
        <v>32</v>
      </c>
      <c r="K123" s="79">
        <f t="shared" si="233"/>
        <v>33</v>
      </c>
      <c r="L123" s="79">
        <f t="shared" si="233"/>
        <v>34</v>
      </c>
      <c r="M123" s="79">
        <f t="shared" si="233"/>
        <v>32</v>
      </c>
      <c r="N123" s="79">
        <f t="shared" si="233"/>
        <v>34</v>
      </c>
      <c r="O123" s="79">
        <f t="shared" si="233"/>
        <v>33</v>
      </c>
      <c r="P123" s="79">
        <f t="shared" si="233"/>
        <v>33</v>
      </c>
      <c r="Q123" s="79">
        <f t="shared" si="233"/>
        <v>31</v>
      </c>
      <c r="R123" s="79">
        <f t="shared" si="233"/>
        <v>31</v>
      </c>
      <c r="S123" s="79">
        <f t="shared" si="233"/>
        <v>35</v>
      </c>
      <c r="T123" s="79">
        <f t="shared" si="233"/>
        <v>32</v>
      </c>
      <c r="U123" s="79">
        <f t="shared" si="233"/>
        <v>31</v>
      </c>
      <c r="V123" s="79">
        <f t="shared" si="233"/>
        <v>29</v>
      </c>
      <c r="W123" s="79">
        <f t="shared" si="233"/>
        <v>31</v>
      </c>
      <c r="X123" s="79">
        <f t="shared" si="233"/>
        <v>29</v>
      </c>
      <c r="Y123" s="79">
        <f t="shared" si="233"/>
        <v>29</v>
      </c>
      <c r="Z123" s="79">
        <f t="shared" si="233"/>
        <v>138</v>
      </c>
      <c r="AA123" s="79">
        <f t="shared" si="233"/>
        <v>146</v>
      </c>
      <c r="AB123" s="79">
        <f t="shared" si="233"/>
        <v>130</v>
      </c>
      <c r="AC123" s="79">
        <f t="shared" si="233"/>
        <v>114</v>
      </c>
      <c r="AD123" s="79">
        <f t="shared" si="233"/>
        <v>99</v>
      </c>
      <c r="AE123" s="79">
        <f t="shared" si="233"/>
        <v>91</v>
      </c>
      <c r="AF123" s="79">
        <f t="shared" si="233"/>
        <v>76</v>
      </c>
      <c r="AG123" s="79">
        <f t="shared" si="233"/>
        <v>67</v>
      </c>
      <c r="AH123" s="79">
        <f t="shared" si="233"/>
        <v>64</v>
      </c>
      <c r="AI123" s="79">
        <f t="shared" si="233"/>
        <v>48</v>
      </c>
      <c r="AJ123" s="79">
        <f t="shared" si="233"/>
        <v>33</v>
      </c>
      <c r="AK123" s="79">
        <f t="shared" si="233"/>
        <v>25</v>
      </c>
      <c r="AL123" s="79">
        <f t="shared" si="233"/>
        <v>17</v>
      </c>
      <c r="AM123" s="79">
        <f t="shared" si="233"/>
        <v>16</v>
      </c>
      <c r="AN123" s="79">
        <f t="shared" si="233"/>
        <v>2</v>
      </c>
      <c r="AO123" s="79">
        <f t="shared" si="233"/>
        <v>20</v>
      </c>
      <c r="AP123" s="79">
        <f t="shared" si="233"/>
        <v>21</v>
      </c>
      <c r="AQ123" s="79">
        <f t="shared" si="233"/>
        <v>43</v>
      </c>
      <c r="AR123" s="79">
        <f t="shared" si="233"/>
        <v>861</v>
      </c>
      <c r="AS123" s="79">
        <f t="shared" si="233"/>
        <v>80</v>
      </c>
      <c r="AT123" s="79">
        <f t="shared" si="233"/>
        <v>73</v>
      </c>
      <c r="AU123" s="79">
        <f t="shared" si="233"/>
        <v>364</v>
      </c>
      <c r="AV123" s="79">
        <f t="shared" si="233"/>
        <v>54</v>
      </c>
      <c r="AW123" s="44">
        <f t="shared" si="230"/>
        <v>0</v>
      </c>
      <c r="AX123" s="427">
        <f t="shared" si="215"/>
        <v>1715</v>
      </c>
      <c r="AY123" s="388">
        <f t="shared" si="216"/>
        <v>404</v>
      </c>
      <c r="AZ123" s="427">
        <f t="shared" si="217"/>
        <v>189</v>
      </c>
      <c r="BA123" s="388">
        <f t="shared" si="218"/>
        <v>342</v>
      </c>
      <c r="BB123" s="427">
        <f t="shared" si="219"/>
        <v>577</v>
      </c>
      <c r="BC123" s="427">
        <f t="shared" si="220"/>
        <v>203</v>
      </c>
    </row>
    <row r="124" spans="1:55" ht="15.6">
      <c r="A124" s="256">
        <f>1+A123</f>
        <v>3</v>
      </c>
      <c r="B124" s="76" t="s">
        <v>428</v>
      </c>
      <c r="C124" s="161" t="s">
        <v>429</v>
      </c>
      <c r="D124" s="323">
        <v>9.8142400935546199</v>
      </c>
      <c r="E124" s="293">
        <f t="shared" si="231"/>
        <v>2523</v>
      </c>
      <c r="F124" s="79">
        <f t="shared" ref="F124" si="234">+ROUND($E$124*F120/100,0)</f>
        <v>53</v>
      </c>
      <c r="G124" s="79">
        <f t="shared" ref="G124:AV124" si="235">+ROUND($E$124*G120/100,0)</f>
        <v>60</v>
      </c>
      <c r="H124" s="79">
        <f t="shared" si="235"/>
        <v>47</v>
      </c>
      <c r="I124" s="79">
        <f t="shared" si="235"/>
        <v>49</v>
      </c>
      <c r="J124" s="79">
        <f t="shared" si="235"/>
        <v>48</v>
      </c>
      <c r="K124" s="79">
        <f t="shared" si="235"/>
        <v>48</v>
      </c>
      <c r="L124" s="79">
        <f t="shared" si="235"/>
        <v>50</v>
      </c>
      <c r="M124" s="79">
        <f t="shared" si="235"/>
        <v>48</v>
      </c>
      <c r="N124" s="79">
        <f t="shared" si="235"/>
        <v>50</v>
      </c>
      <c r="O124" s="79">
        <f t="shared" si="235"/>
        <v>48</v>
      </c>
      <c r="P124" s="79">
        <f t="shared" si="235"/>
        <v>48</v>
      </c>
      <c r="Q124" s="79">
        <f t="shared" si="235"/>
        <v>46</v>
      </c>
      <c r="R124" s="79">
        <f t="shared" si="235"/>
        <v>46</v>
      </c>
      <c r="S124" s="79">
        <f t="shared" si="235"/>
        <v>52</v>
      </c>
      <c r="T124" s="79">
        <f t="shared" si="235"/>
        <v>47</v>
      </c>
      <c r="U124" s="79">
        <f t="shared" si="235"/>
        <v>46</v>
      </c>
      <c r="V124" s="79">
        <f t="shared" si="235"/>
        <v>43</v>
      </c>
      <c r="W124" s="79">
        <f t="shared" si="235"/>
        <v>45</v>
      </c>
      <c r="X124" s="79">
        <f t="shared" si="235"/>
        <v>43</v>
      </c>
      <c r="Y124" s="79">
        <f t="shared" si="235"/>
        <v>42</v>
      </c>
      <c r="Z124" s="79">
        <f t="shared" si="235"/>
        <v>203</v>
      </c>
      <c r="AA124" s="79">
        <f t="shared" si="235"/>
        <v>215</v>
      </c>
      <c r="AB124" s="79">
        <f t="shared" si="235"/>
        <v>191</v>
      </c>
      <c r="AC124" s="79">
        <f t="shared" si="235"/>
        <v>168</v>
      </c>
      <c r="AD124" s="79">
        <f t="shared" si="235"/>
        <v>145</v>
      </c>
      <c r="AE124" s="79">
        <f t="shared" si="235"/>
        <v>134</v>
      </c>
      <c r="AF124" s="79">
        <f t="shared" si="235"/>
        <v>111</v>
      </c>
      <c r="AG124" s="79">
        <f t="shared" si="235"/>
        <v>99</v>
      </c>
      <c r="AH124" s="79">
        <f t="shared" si="235"/>
        <v>94</v>
      </c>
      <c r="AI124" s="79">
        <f t="shared" si="235"/>
        <v>71</v>
      </c>
      <c r="AJ124" s="79">
        <f t="shared" si="235"/>
        <v>49</v>
      </c>
      <c r="AK124" s="79">
        <f t="shared" si="235"/>
        <v>36</v>
      </c>
      <c r="AL124" s="79">
        <f t="shared" si="235"/>
        <v>24</v>
      </c>
      <c r="AM124" s="79">
        <f t="shared" si="235"/>
        <v>24</v>
      </c>
      <c r="AN124" s="79">
        <f t="shared" si="235"/>
        <v>3</v>
      </c>
      <c r="AO124" s="79">
        <f t="shared" si="235"/>
        <v>29</v>
      </c>
      <c r="AP124" s="79">
        <f t="shared" si="235"/>
        <v>31</v>
      </c>
      <c r="AQ124" s="79">
        <f t="shared" si="235"/>
        <v>63</v>
      </c>
      <c r="AR124" s="79">
        <f t="shared" si="235"/>
        <v>1267</v>
      </c>
      <c r="AS124" s="79">
        <f t="shared" si="235"/>
        <v>117</v>
      </c>
      <c r="AT124" s="79">
        <f t="shared" si="235"/>
        <v>107</v>
      </c>
      <c r="AU124" s="79">
        <f t="shared" si="235"/>
        <v>536</v>
      </c>
      <c r="AV124" s="79">
        <f t="shared" si="235"/>
        <v>79</v>
      </c>
      <c r="AW124" s="44">
        <f t="shared" si="230"/>
        <v>0</v>
      </c>
      <c r="AX124" s="427">
        <f t="shared" si="215"/>
        <v>2523</v>
      </c>
      <c r="AY124" s="388">
        <f t="shared" si="216"/>
        <v>595</v>
      </c>
      <c r="AZ124" s="427">
        <f t="shared" si="217"/>
        <v>279</v>
      </c>
      <c r="BA124" s="388">
        <f t="shared" si="218"/>
        <v>503</v>
      </c>
      <c r="BB124" s="427">
        <f t="shared" si="219"/>
        <v>848</v>
      </c>
      <c r="BC124" s="427">
        <f t="shared" si="220"/>
        <v>298</v>
      </c>
    </row>
    <row r="125" spans="1:55" ht="15.6">
      <c r="A125" s="256">
        <f>1+A124</f>
        <v>4</v>
      </c>
      <c r="B125" s="76" t="s">
        <v>430</v>
      </c>
      <c r="C125" s="161" t="s">
        <v>431</v>
      </c>
      <c r="D125" s="323">
        <v>18.301623712499399</v>
      </c>
      <c r="E125" s="293">
        <f t="shared" si="231"/>
        <v>4705</v>
      </c>
      <c r="F125" s="79">
        <f t="shared" ref="F125" si="236">+ROUND($E$125*F120/100,0)</f>
        <v>98</v>
      </c>
      <c r="G125" s="79">
        <f t="shared" ref="G125:AV125" si="237">+ROUND($E$125*G120/100,0)</f>
        <v>111</v>
      </c>
      <c r="H125" s="79">
        <f t="shared" si="237"/>
        <v>87</v>
      </c>
      <c r="I125" s="79">
        <f t="shared" si="237"/>
        <v>91</v>
      </c>
      <c r="J125" s="79">
        <f t="shared" si="237"/>
        <v>89</v>
      </c>
      <c r="K125" s="79">
        <f t="shared" si="237"/>
        <v>90</v>
      </c>
      <c r="L125" s="79">
        <f t="shared" si="237"/>
        <v>94</v>
      </c>
      <c r="M125" s="79">
        <f t="shared" si="237"/>
        <v>89</v>
      </c>
      <c r="N125" s="79">
        <f t="shared" si="237"/>
        <v>94</v>
      </c>
      <c r="O125" s="79">
        <f t="shared" si="237"/>
        <v>90</v>
      </c>
      <c r="P125" s="79">
        <f t="shared" si="237"/>
        <v>89</v>
      </c>
      <c r="Q125" s="79">
        <f t="shared" si="237"/>
        <v>86</v>
      </c>
      <c r="R125" s="79">
        <f t="shared" si="237"/>
        <v>85</v>
      </c>
      <c r="S125" s="79">
        <f t="shared" si="237"/>
        <v>97</v>
      </c>
      <c r="T125" s="79">
        <f>+ROUND($E$125*T120/100,0)-1</f>
        <v>86</v>
      </c>
      <c r="U125" s="79">
        <f t="shared" si="237"/>
        <v>86</v>
      </c>
      <c r="V125" s="79">
        <f t="shared" si="237"/>
        <v>80</v>
      </c>
      <c r="W125" s="79">
        <f t="shared" si="237"/>
        <v>84</v>
      </c>
      <c r="X125" s="79">
        <f t="shared" si="237"/>
        <v>81</v>
      </c>
      <c r="Y125" s="79">
        <f t="shared" si="237"/>
        <v>78</v>
      </c>
      <c r="Z125" s="79">
        <f t="shared" si="237"/>
        <v>379</v>
      </c>
      <c r="AA125" s="79">
        <f t="shared" si="237"/>
        <v>402</v>
      </c>
      <c r="AB125" s="79">
        <f>+ROUND($E$125*AB120/100,0)-1</f>
        <v>355</v>
      </c>
      <c r="AC125" s="79">
        <f t="shared" si="237"/>
        <v>314</v>
      </c>
      <c r="AD125" s="79">
        <f t="shared" si="237"/>
        <v>271</v>
      </c>
      <c r="AE125" s="79">
        <f t="shared" si="237"/>
        <v>250</v>
      </c>
      <c r="AF125" s="79">
        <f t="shared" si="237"/>
        <v>208</v>
      </c>
      <c r="AG125" s="79">
        <f t="shared" si="237"/>
        <v>184</v>
      </c>
      <c r="AH125" s="79">
        <f t="shared" si="237"/>
        <v>175</v>
      </c>
      <c r="AI125" s="79">
        <f t="shared" si="237"/>
        <v>133</v>
      </c>
      <c r="AJ125" s="79">
        <f t="shared" si="237"/>
        <v>91</v>
      </c>
      <c r="AK125" s="79">
        <f t="shared" si="237"/>
        <v>67</v>
      </c>
      <c r="AL125" s="79">
        <f t="shared" si="237"/>
        <v>46</v>
      </c>
      <c r="AM125" s="79">
        <f t="shared" si="237"/>
        <v>45</v>
      </c>
      <c r="AN125" s="79">
        <f t="shared" si="237"/>
        <v>6</v>
      </c>
      <c r="AO125" s="79">
        <f t="shared" si="237"/>
        <v>54</v>
      </c>
      <c r="AP125" s="79">
        <f t="shared" si="237"/>
        <v>57</v>
      </c>
      <c r="AQ125" s="79">
        <f t="shared" si="237"/>
        <v>118</v>
      </c>
      <c r="AR125" s="79">
        <f t="shared" si="237"/>
        <v>2363</v>
      </c>
      <c r="AS125" s="79">
        <f t="shared" si="237"/>
        <v>218</v>
      </c>
      <c r="AT125" s="79">
        <f t="shared" si="237"/>
        <v>200</v>
      </c>
      <c r="AU125" s="79">
        <f t="shared" si="237"/>
        <v>999</v>
      </c>
      <c r="AV125" s="79">
        <f t="shared" si="237"/>
        <v>148</v>
      </c>
      <c r="AW125" s="44">
        <f t="shared" si="230"/>
        <v>0</v>
      </c>
      <c r="AX125" s="427">
        <f t="shared" si="215"/>
        <v>4705</v>
      </c>
      <c r="AY125" s="388">
        <f t="shared" si="216"/>
        <v>1108</v>
      </c>
      <c r="AZ125" s="427">
        <f t="shared" si="217"/>
        <v>518</v>
      </c>
      <c r="BA125" s="388">
        <f t="shared" si="218"/>
        <v>940</v>
      </c>
      <c r="BB125" s="427">
        <f t="shared" si="219"/>
        <v>1582</v>
      </c>
      <c r="BC125" s="427">
        <f t="shared" si="220"/>
        <v>557</v>
      </c>
    </row>
    <row r="126" spans="1:55" ht="15.6">
      <c r="A126" s="256">
        <f>1+A125</f>
        <v>5</v>
      </c>
      <c r="B126" s="76" t="s">
        <v>432</v>
      </c>
      <c r="C126" s="161" t="s">
        <v>433</v>
      </c>
      <c r="D126" s="323">
        <v>7.3639999999999999</v>
      </c>
      <c r="E126" s="293">
        <f t="shared" si="231"/>
        <v>1893</v>
      </c>
      <c r="F126" s="79">
        <f t="shared" ref="F126" si="238">+ROUND($E$126*F120/100,0)</f>
        <v>40</v>
      </c>
      <c r="G126" s="79">
        <f t="shared" ref="G126:AV126" si="239">+ROUND($E$126*G120/100,0)</f>
        <v>45</v>
      </c>
      <c r="H126" s="79">
        <f t="shared" si="239"/>
        <v>35</v>
      </c>
      <c r="I126" s="79">
        <f t="shared" si="239"/>
        <v>37</v>
      </c>
      <c r="J126" s="79">
        <f t="shared" si="239"/>
        <v>36</v>
      </c>
      <c r="K126" s="79">
        <f t="shared" si="239"/>
        <v>36</v>
      </c>
      <c r="L126" s="79">
        <f t="shared" si="239"/>
        <v>38</v>
      </c>
      <c r="M126" s="79">
        <f t="shared" si="239"/>
        <v>36</v>
      </c>
      <c r="N126" s="79">
        <f t="shared" si="239"/>
        <v>38</v>
      </c>
      <c r="O126" s="79">
        <f>+ROUND($E$126*O120/100,0)+1</f>
        <v>37</v>
      </c>
      <c r="P126" s="79">
        <f t="shared" si="239"/>
        <v>36</v>
      </c>
      <c r="Q126" s="79">
        <f t="shared" si="239"/>
        <v>34</v>
      </c>
      <c r="R126" s="79">
        <f t="shared" si="239"/>
        <v>34</v>
      </c>
      <c r="S126" s="79">
        <f>+ROUND($E$126*S120/100,0)+1</f>
        <v>40</v>
      </c>
      <c r="T126" s="79">
        <f t="shared" si="239"/>
        <v>35</v>
      </c>
      <c r="U126" s="79">
        <f t="shared" si="239"/>
        <v>34</v>
      </c>
      <c r="V126" s="79">
        <f t="shared" si="239"/>
        <v>32</v>
      </c>
      <c r="W126" s="79">
        <f t="shared" si="239"/>
        <v>34</v>
      </c>
      <c r="X126" s="79">
        <f t="shared" si="239"/>
        <v>32</v>
      </c>
      <c r="Y126" s="79">
        <f t="shared" si="239"/>
        <v>32</v>
      </c>
      <c r="Z126" s="79">
        <f t="shared" si="239"/>
        <v>152</v>
      </c>
      <c r="AA126" s="79">
        <f t="shared" si="239"/>
        <v>162</v>
      </c>
      <c r="AB126" s="79">
        <f t="shared" si="239"/>
        <v>143</v>
      </c>
      <c r="AC126" s="79">
        <f t="shared" si="239"/>
        <v>126</v>
      </c>
      <c r="AD126" s="79">
        <f t="shared" si="239"/>
        <v>109</v>
      </c>
      <c r="AE126" s="79">
        <f t="shared" si="239"/>
        <v>100</v>
      </c>
      <c r="AF126" s="79">
        <f t="shared" si="239"/>
        <v>84</v>
      </c>
      <c r="AG126" s="79">
        <f t="shared" si="239"/>
        <v>74</v>
      </c>
      <c r="AH126" s="79">
        <f t="shared" si="239"/>
        <v>70</v>
      </c>
      <c r="AI126" s="79">
        <f t="shared" si="239"/>
        <v>53</v>
      </c>
      <c r="AJ126" s="79">
        <f t="shared" si="239"/>
        <v>36</v>
      </c>
      <c r="AK126" s="79">
        <f t="shared" si="239"/>
        <v>27</v>
      </c>
      <c r="AL126" s="79">
        <f t="shared" si="239"/>
        <v>18</v>
      </c>
      <c r="AM126" s="79">
        <f t="shared" si="239"/>
        <v>18</v>
      </c>
      <c r="AN126" s="79">
        <f t="shared" si="239"/>
        <v>2</v>
      </c>
      <c r="AO126" s="79">
        <f t="shared" si="239"/>
        <v>22</v>
      </c>
      <c r="AP126" s="79">
        <f t="shared" si="239"/>
        <v>23</v>
      </c>
      <c r="AQ126" s="79">
        <f t="shared" si="239"/>
        <v>48</v>
      </c>
      <c r="AR126" s="79">
        <f t="shared" si="239"/>
        <v>951</v>
      </c>
      <c r="AS126" s="79">
        <f t="shared" si="239"/>
        <v>88</v>
      </c>
      <c r="AT126" s="79">
        <f t="shared" si="239"/>
        <v>80</v>
      </c>
      <c r="AU126" s="79">
        <f t="shared" si="239"/>
        <v>402</v>
      </c>
      <c r="AV126" s="79">
        <f t="shared" si="239"/>
        <v>59</v>
      </c>
      <c r="AW126" s="44">
        <f t="shared" si="230"/>
        <v>0</v>
      </c>
      <c r="AX126" s="427">
        <f t="shared" si="215"/>
        <v>1893</v>
      </c>
      <c r="AY126" s="388">
        <f t="shared" si="216"/>
        <v>448</v>
      </c>
      <c r="AZ126" s="427">
        <f t="shared" si="217"/>
        <v>209</v>
      </c>
      <c r="BA126" s="388">
        <f t="shared" si="218"/>
        <v>378</v>
      </c>
      <c r="BB126" s="427">
        <f t="shared" si="219"/>
        <v>636</v>
      </c>
      <c r="BC126" s="427">
        <f t="shared" si="220"/>
        <v>222</v>
      </c>
    </row>
    <row r="127" spans="1:55" ht="15.6">
      <c r="A127" s="256">
        <f>1+A126</f>
        <v>6</v>
      </c>
      <c r="B127" s="76" t="s">
        <v>434</v>
      </c>
      <c r="C127" s="161" t="s">
        <v>435</v>
      </c>
      <c r="D127" s="323">
        <v>5.3613999999999997</v>
      </c>
      <c r="E127" s="293">
        <f t="shared" si="231"/>
        <v>1378</v>
      </c>
      <c r="F127" s="79">
        <f t="shared" ref="F127" si="240">+ROUND($E$127*F120/100,0)</f>
        <v>29</v>
      </c>
      <c r="G127" s="79">
        <f t="shared" ref="G127:AV127" si="241">+ROUND($E$127*G120/100,0)</f>
        <v>33</v>
      </c>
      <c r="H127" s="79">
        <f t="shared" si="241"/>
        <v>26</v>
      </c>
      <c r="I127" s="79">
        <f t="shared" si="241"/>
        <v>27</v>
      </c>
      <c r="J127" s="79">
        <f t="shared" si="241"/>
        <v>26</v>
      </c>
      <c r="K127" s="79">
        <f t="shared" si="241"/>
        <v>26</v>
      </c>
      <c r="L127" s="79">
        <f t="shared" si="241"/>
        <v>27</v>
      </c>
      <c r="M127" s="79">
        <f t="shared" si="241"/>
        <v>26</v>
      </c>
      <c r="N127" s="79">
        <f t="shared" si="241"/>
        <v>27</v>
      </c>
      <c r="O127" s="79">
        <f>+ROUND($E$127*O120/100,0)+1</f>
        <v>27</v>
      </c>
      <c r="P127" s="79">
        <f t="shared" si="241"/>
        <v>26</v>
      </c>
      <c r="Q127" s="79">
        <f t="shared" si="241"/>
        <v>25</v>
      </c>
      <c r="R127" s="79">
        <f t="shared" si="241"/>
        <v>25</v>
      </c>
      <c r="S127" s="79">
        <f t="shared" si="241"/>
        <v>28</v>
      </c>
      <c r="T127" s="79">
        <f t="shared" si="241"/>
        <v>25</v>
      </c>
      <c r="U127" s="79">
        <f t="shared" si="241"/>
        <v>25</v>
      </c>
      <c r="V127" s="79">
        <f t="shared" si="241"/>
        <v>23</v>
      </c>
      <c r="W127" s="79">
        <f t="shared" si="241"/>
        <v>25</v>
      </c>
      <c r="X127" s="79">
        <f t="shared" si="241"/>
        <v>24</v>
      </c>
      <c r="Y127" s="79">
        <f t="shared" si="241"/>
        <v>23</v>
      </c>
      <c r="Z127" s="79">
        <f t="shared" si="241"/>
        <v>111</v>
      </c>
      <c r="AA127" s="79">
        <f t="shared" si="241"/>
        <v>118</v>
      </c>
      <c r="AB127" s="79">
        <f t="shared" si="241"/>
        <v>104</v>
      </c>
      <c r="AC127" s="79">
        <f t="shared" si="241"/>
        <v>92</v>
      </c>
      <c r="AD127" s="79">
        <f t="shared" si="241"/>
        <v>79</v>
      </c>
      <c r="AE127" s="79">
        <f t="shared" si="241"/>
        <v>73</v>
      </c>
      <c r="AF127" s="79">
        <f t="shared" si="241"/>
        <v>61</v>
      </c>
      <c r="AG127" s="79">
        <f t="shared" si="241"/>
        <v>54</v>
      </c>
      <c r="AH127" s="79">
        <f t="shared" si="241"/>
        <v>51</v>
      </c>
      <c r="AI127" s="79">
        <f t="shared" si="241"/>
        <v>39</v>
      </c>
      <c r="AJ127" s="79">
        <f t="shared" si="241"/>
        <v>27</v>
      </c>
      <c r="AK127" s="79">
        <f t="shared" si="241"/>
        <v>20</v>
      </c>
      <c r="AL127" s="79">
        <f t="shared" si="241"/>
        <v>13</v>
      </c>
      <c r="AM127" s="79">
        <f t="shared" si="241"/>
        <v>13</v>
      </c>
      <c r="AN127" s="79">
        <f t="shared" si="241"/>
        <v>2</v>
      </c>
      <c r="AO127" s="79">
        <f t="shared" si="241"/>
        <v>16</v>
      </c>
      <c r="AP127" s="79">
        <f t="shared" si="241"/>
        <v>17</v>
      </c>
      <c r="AQ127" s="79">
        <f t="shared" si="241"/>
        <v>35</v>
      </c>
      <c r="AR127" s="79">
        <f t="shared" si="241"/>
        <v>692</v>
      </c>
      <c r="AS127" s="79">
        <f t="shared" si="241"/>
        <v>64</v>
      </c>
      <c r="AT127" s="79">
        <f t="shared" si="241"/>
        <v>59</v>
      </c>
      <c r="AU127" s="79">
        <f t="shared" si="241"/>
        <v>293</v>
      </c>
      <c r="AV127" s="79">
        <f t="shared" si="241"/>
        <v>43</v>
      </c>
      <c r="AW127" s="44">
        <f t="shared" si="230"/>
        <v>0</v>
      </c>
      <c r="AX127" s="427">
        <f t="shared" si="215"/>
        <v>1378</v>
      </c>
      <c r="AY127" s="388">
        <f t="shared" si="216"/>
        <v>325</v>
      </c>
      <c r="AZ127" s="427">
        <f t="shared" si="217"/>
        <v>151</v>
      </c>
      <c r="BA127" s="388">
        <f t="shared" si="218"/>
        <v>276</v>
      </c>
      <c r="BB127" s="427">
        <f t="shared" si="219"/>
        <v>463</v>
      </c>
      <c r="BC127" s="427">
        <f t="shared" si="220"/>
        <v>163</v>
      </c>
    </row>
    <row r="128" spans="1:55" ht="15.6">
      <c r="A128" s="244"/>
      <c r="B128" s="244"/>
      <c r="C128" s="161" t="s">
        <v>67</v>
      </c>
      <c r="D128" s="323">
        <v>11.308</v>
      </c>
      <c r="E128" s="293">
        <f t="shared" si="231"/>
        <v>2907</v>
      </c>
      <c r="F128" s="79">
        <f>+ROUND($E$128*F120/100,0)</f>
        <v>61</v>
      </c>
      <c r="G128" s="79">
        <f t="shared" ref="G128:AV128" si="242">+ROUND($E$128*G120/100,0)</f>
        <v>69</v>
      </c>
      <c r="H128" s="79">
        <f t="shared" si="242"/>
        <v>54</v>
      </c>
      <c r="I128" s="79">
        <f t="shared" si="242"/>
        <v>56</v>
      </c>
      <c r="J128" s="79">
        <f t="shared" si="242"/>
        <v>55</v>
      </c>
      <c r="K128" s="79">
        <f t="shared" si="242"/>
        <v>56</v>
      </c>
      <c r="L128" s="79">
        <f t="shared" si="242"/>
        <v>58</v>
      </c>
      <c r="M128" s="79">
        <f t="shared" si="242"/>
        <v>55</v>
      </c>
      <c r="N128" s="79">
        <f t="shared" si="242"/>
        <v>58</v>
      </c>
      <c r="O128" s="79">
        <f t="shared" si="242"/>
        <v>56</v>
      </c>
      <c r="P128" s="79">
        <f t="shared" si="242"/>
        <v>55</v>
      </c>
      <c r="Q128" s="79">
        <f t="shared" si="242"/>
        <v>53</v>
      </c>
      <c r="R128" s="79">
        <f t="shared" si="242"/>
        <v>53</v>
      </c>
      <c r="S128" s="79">
        <f t="shared" si="242"/>
        <v>60</v>
      </c>
      <c r="T128" s="79">
        <f t="shared" si="242"/>
        <v>54</v>
      </c>
      <c r="U128" s="79">
        <f t="shared" si="242"/>
        <v>53</v>
      </c>
      <c r="V128" s="79">
        <f t="shared" si="242"/>
        <v>49</v>
      </c>
      <c r="W128" s="79">
        <f t="shared" si="242"/>
        <v>52</v>
      </c>
      <c r="X128" s="79">
        <f t="shared" si="242"/>
        <v>50</v>
      </c>
      <c r="Y128" s="79">
        <f t="shared" si="242"/>
        <v>48</v>
      </c>
      <c r="Z128" s="79">
        <f t="shared" si="242"/>
        <v>234</v>
      </c>
      <c r="AA128" s="79">
        <f t="shared" si="242"/>
        <v>248</v>
      </c>
      <c r="AB128" s="79">
        <f t="shared" si="242"/>
        <v>220</v>
      </c>
      <c r="AC128" s="79">
        <f t="shared" si="242"/>
        <v>194</v>
      </c>
      <c r="AD128" s="79">
        <f t="shared" si="242"/>
        <v>167</v>
      </c>
      <c r="AE128" s="79">
        <f t="shared" si="242"/>
        <v>154</v>
      </c>
      <c r="AF128" s="79">
        <f t="shared" si="242"/>
        <v>128</v>
      </c>
      <c r="AG128" s="79">
        <f t="shared" si="242"/>
        <v>114</v>
      </c>
      <c r="AH128" s="79">
        <f t="shared" si="242"/>
        <v>108</v>
      </c>
      <c r="AI128" s="79">
        <f t="shared" si="242"/>
        <v>82</v>
      </c>
      <c r="AJ128" s="79">
        <f t="shared" si="242"/>
        <v>56</v>
      </c>
      <c r="AK128" s="79">
        <f>+ROUND($E$128*AK120/100,0)-1</f>
        <v>41</v>
      </c>
      <c r="AL128" s="79">
        <f t="shared" si="242"/>
        <v>28</v>
      </c>
      <c r="AM128" s="79">
        <f t="shared" si="242"/>
        <v>28</v>
      </c>
      <c r="AN128" s="79">
        <f t="shared" si="242"/>
        <v>4</v>
      </c>
      <c r="AO128" s="79">
        <f t="shared" si="242"/>
        <v>33</v>
      </c>
      <c r="AP128" s="79">
        <f t="shared" si="242"/>
        <v>35</v>
      </c>
      <c r="AQ128" s="79">
        <f t="shared" si="242"/>
        <v>73</v>
      </c>
      <c r="AR128" s="79">
        <f t="shared" si="242"/>
        <v>1460</v>
      </c>
      <c r="AS128" s="79">
        <f t="shared" si="242"/>
        <v>135</v>
      </c>
      <c r="AT128" s="79">
        <f t="shared" si="242"/>
        <v>124</v>
      </c>
      <c r="AU128" s="79">
        <f t="shared" si="242"/>
        <v>617</v>
      </c>
      <c r="AV128" s="79">
        <f t="shared" si="242"/>
        <v>91</v>
      </c>
      <c r="AW128" s="44">
        <f t="shared" si="230"/>
        <v>0</v>
      </c>
      <c r="AX128" s="428">
        <f t="shared" si="215"/>
        <v>2907</v>
      </c>
      <c r="AY128" s="388">
        <f t="shared" si="216"/>
        <v>686</v>
      </c>
      <c r="AZ128" s="428">
        <f t="shared" si="217"/>
        <v>321</v>
      </c>
      <c r="BA128" s="388">
        <f t="shared" si="218"/>
        <v>580</v>
      </c>
      <c r="BB128" s="428">
        <f t="shared" si="219"/>
        <v>977</v>
      </c>
      <c r="BC128" s="428">
        <f t="shared" si="220"/>
        <v>343</v>
      </c>
    </row>
    <row r="129" spans="1:55" ht="15.6" hidden="1">
      <c r="A129" s="244"/>
      <c r="B129" s="244"/>
      <c r="C129" s="161"/>
      <c r="D129" s="326">
        <f t="shared" ref="D129:AM129" si="243">SUM(D122:D128)</f>
        <v>100.00155544460929</v>
      </c>
      <c r="E129" s="126">
        <f t="shared" si="243"/>
        <v>25708</v>
      </c>
      <c r="F129" s="126">
        <f t="shared" si="243"/>
        <v>538</v>
      </c>
      <c r="G129" s="126">
        <f t="shared" si="243"/>
        <v>609</v>
      </c>
      <c r="H129" s="126">
        <f t="shared" si="243"/>
        <v>476</v>
      </c>
      <c r="I129" s="126">
        <f t="shared" si="243"/>
        <v>498</v>
      </c>
      <c r="J129" s="126">
        <f t="shared" si="243"/>
        <v>486</v>
      </c>
      <c r="K129" s="126">
        <f t="shared" ref="K129:Y129" si="244">SUM(K122:K128)</f>
        <v>491</v>
      </c>
      <c r="L129" s="126">
        <f t="shared" si="244"/>
        <v>512</v>
      </c>
      <c r="M129" s="126">
        <f t="shared" si="244"/>
        <v>487</v>
      </c>
      <c r="N129" s="126">
        <f t="shared" si="244"/>
        <v>511</v>
      </c>
      <c r="O129" s="126">
        <f t="shared" si="244"/>
        <v>494</v>
      </c>
      <c r="P129" s="126">
        <f t="shared" si="244"/>
        <v>488</v>
      </c>
      <c r="Q129" s="126">
        <f t="shared" si="244"/>
        <v>468</v>
      </c>
      <c r="R129" s="126">
        <f t="shared" si="244"/>
        <v>465</v>
      </c>
      <c r="S129" s="126">
        <f t="shared" si="244"/>
        <v>531</v>
      </c>
      <c r="T129" s="126">
        <f t="shared" si="244"/>
        <v>475</v>
      </c>
      <c r="U129" s="126">
        <f t="shared" si="244"/>
        <v>468</v>
      </c>
      <c r="V129" s="126">
        <f t="shared" si="244"/>
        <v>436</v>
      </c>
      <c r="W129" s="126">
        <f t="shared" si="244"/>
        <v>461</v>
      </c>
      <c r="X129" s="126">
        <f t="shared" si="244"/>
        <v>440</v>
      </c>
      <c r="Y129" s="126">
        <f t="shared" si="244"/>
        <v>428</v>
      </c>
      <c r="Z129" s="126">
        <f t="shared" si="243"/>
        <v>2071</v>
      </c>
      <c r="AA129" s="126">
        <f t="shared" si="243"/>
        <v>2194</v>
      </c>
      <c r="AB129" s="126">
        <f t="shared" si="243"/>
        <v>1943</v>
      </c>
      <c r="AC129" s="126">
        <f t="shared" si="243"/>
        <v>1715</v>
      </c>
      <c r="AD129" s="126">
        <f t="shared" si="243"/>
        <v>1479</v>
      </c>
      <c r="AE129" s="126">
        <f t="shared" si="243"/>
        <v>1364</v>
      </c>
      <c r="AF129" s="126">
        <f t="shared" si="243"/>
        <v>1134</v>
      </c>
      <c r="AG129" s="126">
        <f t="shared" si="243"/>
        <v>1008</v>
      </c>
      <c r="AH129" s="126">
        <f t="shared" si="243"/>
        <v>956</v>
      </c>
      <c r="AI129" s="126">
        <f t="shared" si="243"/>
        <v>725</v>
      </c>
      <c r="AJ129" s="126">
        <f t="shared" si="243"/>
        <v>495</v>
      </c>
      <c r="AK129" s="126">
        <f t="shared" si="243"/>
        <v>368</v>
      </c>
      <c r="AL129" s="126">
        <f t="shared" ref="AL129" si="245">SUM(AL122:AL128)</f>
        <v>249</v>
      </c>
      <c r="AM129" s="214">
        <f t="shared" si="243"/>
        <v>245</v>
      </c>
      <c r="AN129" s="93">
        <f>AN121-SUM(AN122:AN128)</f>
        <v>0</v>
      </c>
      <c r="AO129" s="93">
        <f t="shared" ref="AO129:AV129" si="246">AO121-SUM(AO122:AO128)</f>
        <v>0</v>
      </c>
      <c r="AP129" s="93">
        <f t="shared" ref="AP129:AQ129" si="247">AP121-SUM(AP122:AP128)</f>
        <v>0</v>
      </c>
      <c r="AQ129" s="93">
        <f t="shared" si="247"/>
        <v>0</v>
      </c>
      <c r="AR129" s="93">
        <f t="shared" si="246"/>
        <v>0</v>
      </c>
      <c r="AS129" s="93">
        <f t="shared" si="246"/>
        <v>0</v>
      </c>
      <c r="AT129" s="93">
        <f t="shared" si="246"/>
        <v>0</v>
      </c>
      <c r="AU129" s="93">
        <f t="shared" si="246"/>
        <v>0</v>
      </c>
      <c r="AV129" s="93">
        <f t="shared" si="246"/>
        <v>0</v>
      </c>
      <c r="AW129" s="44">
        <f t="shared" si="230"/>
        <v>0</v>
      </c>
      <c r="AX129" s="388">
        <f t="shared" si="215"/>
        <v>25708</v>
      </c>
      <c r="AY129" s="388">
        <f t="shared" si="216"/>
        <v>6058</v>
      </c>
      <c r="AZ129" s="388">
        <f t="shared" si="217"/>
        <v>2836</v>
      </c>
      <c r="BA129" s="388">
        <f t="shared" si="218"/>
        <v>5133</v>
      </c>
      <c r="BB129" s="388">
        <f t="shared" si="219"/>
        <v>8643</v>
      </c>
      <c r="BC129" s="388">
        <f t="shared" si="220"/>
        <v>3038</v>
      </c>
    </row>
    <row r="130" spans="1:55" ht="15" hidden="1">
      <c r="A130" s="244"/>
      <c r="B130" s="244"/>
      <c r="C130" s="161"/>
      <c r="D130" s="203"/>
      <c r="E130" s="201"/>
      <c r="F130" s="109">
        <f t="shared" ref="F130:AV130" si="248">+F131*100/$E$131</f>
        <v>1.6516359060402686</v>
      </c>
      <c r="G130" s="109">
        <f t="shared" si="248"/>
        <v>1.955746644295302</v>
      </c>
      <c r="H130" s="109">
        <f t="shared" si="248"/>
        <v>1.955746644295302</v>
      </c>
      <c r="I130" s="109">
        <f t="shared" si="248"/>
        <v>2.1235318791946307</v>
      </c>
      <c r="J130" s="109">
        <f t="shared" si="248"/>
        <v>2.2441275167785233</v>
      </c>
      <c r="K130" s="109">
        <f t="shared" si="248"/>
        <v>2.2546140939597317</v>
      </c>
      <c r="L130" s="109">
        <f t="shared" si="248"/>
        <v>2.2388842281879193</v>
      </c>
      <c r="M130" s="109">
        <f t="shared" si="248"/>
        <v>2.2598573825503356</v>
      </c>
      <c r="N130" s="109">
        <f t="shared" si="248"/>
        <v>2.4171560402684564</v>
      </c>
      <c r="O130" s="109">
        <f t="shared" si="248"/>
        <v>2.2651006711409396</v>
      </c>
      <c r="P130" s="109">
        <f t="shared" si="248"/>
        <v>2.149748322147651</v>
      </c>
      <c r="Q130" s="109">
        <f t="shared" si="248"/>
        <v>2.154991610738255</v>
      </c>
      <c r="R130" s="109">
        <f t="shared" si="248"/>
        <v>2.3647231543624163</v>
      </c>
      <c r="S130" s="109">
        <f t="shared" si="248"/>
        <v>2.2808305369127515</v>
      </c>
      <c r="T130" s="109">
        <f t="shared" si="248"/>
        <v>1.8246644295302012</v>
      </c>
      <c r="U130" s="109">
        <f t="shared" si="248"/>
        <v>1.8928271812080537</v>
      </c>
      <c r="V130" s="109">
        <f t="shared" si="248"/>
        <v>1.8508808724832215</v>
      </c>
      <c r="W130" s="109">
        <f t="shared" si="248"/>
        <v>1.8823406040268456</v>
      </c>
      <c r="X130" s="109">
        <f t="shared" si="248"/>
        <v>1.9138003355704698</v>
      </c>
      <c r="Y130" s="109">
        <f t="shared" si="248"/>
        <v>1.6201761744966443</v>
      </c>
      <c r="Z130" s="109">
        <f t="shared" si="248"/>
        <v>7.9960151006711406</v>
      </c>
      <c r="AA130" s="109">
        <f t="shared" si="248"/>
        <v>8.7510486577181208</v>
      </c>
      <c r="AB130" s="109">
        <f t="shared" si="248"/>
        <v>7.691904362416107</v>
      </c>
      <c r="AC130" s="109">
        <f t="shared" si="248"/>
        <v>6.8320050335570466</v>
      </c>
      <c r="AD130" s="109">
        <f t="shared" si="248"/>
        <v>6.129404362416107</v>
      </c>
      <c r="AE130" s="109">
        <f t="shared" si="248"/>
        <v>5.1331795302013425</v>
      </c>
      <c r="AF130" s="109">
        <f t="shared" si="248"/>
        <v>4.4515520134228188</v>
      </c>
      <c r="AG130" s="109">
        <f t="shared" si="248"/>
        <v>3.5287332214765099</v>
      </c>
      <c r="AH130" s="109">
        <f t="shared" si="248"/>
        <v>2.8680788590604025</v>
      </c>
      <c r="AI130" s="109">
        <f t="shared" si="248"/>
        <v>1.9767197986577181</v>
      </c>
      <c r="AJ130" s="109">
        <f t="shared" si="248"/>
        <v>1.3213087248322148</v>
      </c>
      <c r="AK130" s="109">
        <f t="shared" si="248"/>
        <v>0.93854865771812079</v>
      </c>
      <c r="AL130" s="109">
        <f t="shared" si="248"/>
        <v>0.56103187919463082</v>
      </c>
      <c r="AM130" s="258">
        <f t="shared" si="248"/>
        <v>0.51908557046979864</v>
      </c>
      <c r="AN130" s="112">
        <f t="shared" si="248"/>
        <v>0.12059563758389262</v>
      </c>
      <c r="AO130" s="112">
        <f t="shared" si="248"/>
        <v>1.0329278523489933</v>
      </c>
      <c r="AP130" s="112">
        <f t="shared" si="248"/>
        <v>0.77600671140939592</v>
      </c>
      <c r="AQ130" s="112">
        <f t="shared" si="248"/>
        <v>1.924286912751678</v>
      </c>
      <c r="AR130" s="112">
        <f t="shared" si="248"/>
        <v>50.749790268456373</v>
      </c>
      <c r="AS130" s="113">
        <f t="shared" si="248"/>
        <v>5.4110738255033555</v>
      </c>
      <c r="AT130" s="112">
        <f t="shared" si="248"/>
        <v>4.6403104026845634</v>
      </c>
      <c r="AU130" s="113">
        <f t="shared" si="248"/>
        <v>21.728187919463089</v>
      </c>
      <c r="AV130" s="112">
        <f t="shared" si="248"/>
        <v>2.2703439597315436</v>
      </c>
      <c r="AW130" s="92">
        <f t="shared" ref="AW130" si="249">SUM(AW126:AW129)</f>
        <v>0</v>
      </c>
      <c r="AX130" s="388">
        <f t="shared" si="215"/>
        <v>0</v>
      </c>
      <c r="AY130" s="388">
        <f t="shared" si="216"/>
        <v>25.671140939597311</v>
      </c>
      <c r="AZ130" s="388">
        <f t="shared" si="217"/>
        <v>12.096266778523491</v>
      </c>
      <c r="BA130" s="388">
        <f t="shared" si="218"/>
        <v>20.281040268456373</v>
      </c>
      <c r="BB130" s="388">
        <f t="shared" si="219"/>
        <v>33.766778523489933</v>
      </c>
      <c r="BC130" s="388">
        <f t="shared" si="220"/>
        <v>8.1847734899328852</v>
      </c>
    </row>
    <row r="131" spans="1:55" ht="15.6">
      <c r="A131" s="159">
        <v>4</v>
      </c>
      <c r="B131" s="159"/>
      <c r="C131" s="368" t="s">
        <v>436</v>
      </c>
      <c r="D131" s="322"/>
      <c r="E131" s="259">
        <v>19072</v>
      </c>
      <c r="F131" s="198">
        <v>315</v>
      </c>
      <c r="G131" s="50">
        <v>373</v>
      </c>
      <c r="H131" s="50">
        <v>373</v>
      </c>
      <c r="I131" s="50">
        <v>405</v>
      </c>
      <c r="J131" s="50">
        <v>428</v>
      </c>
      <c r="K131" s="50">
        <v>430</v>
      </c>
      <c r="L131" s="50">
        <v>427</v>
      </c>
      <c r="M131" s="50">
        <v>431</v>
      </c>
      <c r="N131" s="50">
        <v>461</v>
      </c>
      <c r="O131" s="50">
        <v>432</v>
      </c>
      <c r="P131" s="50">
        <v>410</v>
      </c>
      <c r="Q131" s="50">
        <v>411</v>
      </c>
      <c r="R131" s="50">
        <v>451</v>
      </c>
      <c r="S131" s="50">
        <v>435</v>
      </c>
      <c r="T131" s="50">
        <v>348</v>
      </c>
      <c r="U131" s="50">
        <v>361</v>
      </c>
      <c r="V131" s="50">
        <v>353</v>
      </c>
      <c r="W131" s="50">
        <v>359</v>
      </c>
      <c r="X131" s="50">
        <v>365</v>
      </c>
      <c r="Y131" s="50">
        <v>309</v>
      </c>
      <c r="Z131" s="50">
        <v>1525</v>
      </c>
      <c r="AA131" s="50">
        <v>1669</v>
      </c>
      <c r="AB131" s="50">
        <v>1467</v>
      </c>
      <c r="AC131" s="50">
        <v>1303</v>
      </c>
      <c r="AD131" s="50">
        <v>1169</v>
      </c>
      <c r="AE131" s="255">
        <v>979</v>
      </c>
      <c r="AF131" s="255">
        <v>849</v>
      </c>
      <c r="AG131" s="255">
        <v>673</v>
      </c>
      <c r="AH131" s="255">
        <v>547</v>
      </c>
      <c r="AI131" s="255">
        <v>377</v>
      </c>
      <c r="AJ131" s="255">
        <v>252</v>
      </c>
      <c r="AK131" s="255">
        <v>179</v>
      </c>
      <c r="AL131" s="349">
        <v>107</v>
      </c>
      <c r="AM131" s="260">
        <v>99</v>
      </c>
      <c r="AN131" s="259">
        <v>23</v>
      </c>
      <c r="AO131" s="254">
        <v>197</v>
      </c>
      <c r="AP131" s="254">
        <v>148</v>
      </c>
      <c r="AQ131" s="254">
        <v>367</v>
      </c>
      <c r="AR131" s="254">
        <v>9679</v>
      </c>
      <c r="AS131" s="254">
        <v>1032</v>
      </c>
      <c r="AT131" s="259">
        <v>885</v>
      </c>
      <c r="AU131" s="254">
        <v>4144</v>
      </c>
      <c r="AV131" s="259">
        <v>433</v>
      </c>
      <c r="AW131" s="44"/>
      <c r="AX131" s="384">
        <f t="shared" si="215"/>
        <v>19072</v>
      </c>
      <c r="AY131" s="384">
        <f t="shared" si="216"/>
        <v>4896</v>
      </c>
      <c r="AZ131" s="384">
        <f t="shared" si="217"/>
        <v>2307</v>
      </c>
      <c r="BA131" s="384">
        <f t="shared" si="218"/>
        <v>3868</v>
      </c>
      <c r="BB131" s="384">
        <f t="shared" si="219"/>
        <v>6440</v>
      </c>
      <c r="BC131" s="384">
        <f t="shared" si="220"/>
        <v>1561</v>
      </c>
    </row>
    <row r="132" spans="1:55" ht="15.6">
      <c r="A132" s="267">
        <v>1</v>
      </c>
      <c r="B132" s="76" t="s">
        <v>437</v>
      </c>
      <c r="C132" s="279" t="s">
        <v>438</v>
      </c>
      <c r="D132" s="329">
        <v>71.37</v>
      </c>
      <c r="E132" s="293">
        <f>ROUND($E$131*D132/100,0)</f>
        <v>13612</v>
      </c>
      <c r="F132" s="96">
        <f t="shared" ref="F132" si="250">+ROUND($E$132*F130/100,0)</f>
        <v>225</v>
      </c>
      <c r="G132" s="96">
        <f t="shared" ref="G132:AV132" si="251">+ROUND($E$132*G130/100,0)</f>
        <v>266</v>
      </c>
      <c r="H132" s="96">
        <f t="shared" si="251"/>
        <v>266</v>
      </c>
      <c r="I132" s="96">
        <f t="shared" si="251"/>
        <v>289</v>
      </c>
      <c r="J132" s="96">
        <f t="shared" si="251"/>
        <v>305</v>
      </c>
      <c r="K132" s="96">
        <f>+ROUND($E$132*K130/100,0)-1</f>
        <v>306</v>
      </c>
      <c r="L132" s="96">
        <f>+ROUND($E$132*L130/100,0)+1</f>
        <v>306</v>
      </c>
      <c r="M132" s="96">
        <f>+ROUND($E$132*M130/100,0)-1</f>
        <v>307</v>
      </c>
      <c r="N132" s="96">
        <f>+ROUND($E$132*N130/100,0)+1</f>
        <v>330</v>
      </c>
      <c r="O132" s="96">
        <f t="shared" si="251"/>
        <v>308</v>
      </c>
      <c r="P132" s="96">
        <f t="shared" si="251"/>
        <v>293</v>
      </c>
      <c r="Q132" s="96">
        <f>+ROUND($E$132*Q130/100,0)+1</f>
        <v>294</v>
      </c>
      <c r="R132" s="96">
        <f t="shared" si="251"/>
        <v>322</v>
      </c>
      <c r="S132" s="96">
        <f t="shared" si="251"/>
        <v>310</v>
      </c>
      <c r="T132" s="96">
        <f t="shared" si="251"/>
        <v>248</v>
      </c>
      <c r="U132" s="96">
        <f>+ROUND($E$132*U130/100,0)-1</f>
        <v>257</v>
      </c>
      <c r="V132" s="96">
        <f t="shared" si="251"/>
        <v>252</v>
      </c>
      <c r="W132" s="96">
        <f t="shared" si="251"/>
        <v>256</v>
      </c>
      <c r="X132" s="96">
        <f>+ROUND($E$132*X130/100,0)-1</f>
        <v>260</v>
      </c>
      <c r="Y132" s="96">
        <f t="shared" si="251"/>
        <v>221</v>
      </c>
      <c r="Z132" s="96">
        <f>+ROUND($E$132*Z130/100,0)+1</f>
        <v>1089</v>
      </c>
      <c r="AA132" s="96">
        <f>+ROUND($E$132*AA130/100,0)+1</f>
        <v>1192</v>
      </c>
      <c r="AB132" s="96">
        <f t="shared" si="251"/>
        <v>1047</v>
      </c>
      <c r="AC132" s="96">
        <f t="shared" si="251"/>
        <v>930</v>
      </c>
      <c r="AD132" s="96">
        <f t="shared" si="251"/>
        <v>834</v>
      </c>
      <c r="AE132" s="96">
        <f>+ROUND($E$132*AE130/100,0)-1</f>
        <v>698</v>
      </c>
      <c r="AF132" s="96">
        <f>+ROUND($E$132*AF130/100,0)+1</f>
        <v>607</v>
      </c>
      <c r="AG132" s="96">
        <f t="shared" si="251"/>
        <v>480</v>
      </c>
      <c r="AH132" s="96">
        <f t="shared" si="251"/>
        <v>390</v>
      </c>
      <c r="AI132" s="96">
        <f t="shared" si="251"/>
        <v>269</v>
      </c>
      <c r="AJ132" s="96">
        <f t="shared" si="251"/>
        <v>180</v>
      </c>
      <c r="AK132" s="96">
        <f t="shared" si="251"/>
        <v>128</v>
      </c>
      <c r="AL132" s="96">
        <f t="shared" si="251"/>
        <v>76</v>
      </c>
      <c r="AM132" s="96">
        <f t="shared" si="251"/>
        <v>71</v>
      </c>
      <c r="AN132" s="96">
        <f>+ROUND($E$132*AN130/100,0)+1</f>
        <v>17</v>
      </c>
      <c r="AO132" s="96">
        <f t="shared" si="251"/>
        <v>141</v>
      </c>
      <c r="AP132" s="96">
        <f t="shared" si="251"/>
        <v>106</v>
      </c>
      <c r="AQ132" s="96">
        <f t="shared" si="251"/>
        <v>262</v>
      </c>
      <c r="AR132" s="96">
        <f t="shared" si="251"/>
        <v>6908</v>
      </c>
      <c r="AS132" s="96">
        <f t="shared" si="251"/>
        <v>737</v>
      </c>
      <c r="AT132" s="96">
        <f t="shared" si="251"/>
        <v>632</v>
      </c>
      <c r="AU132" s="96">
        <f>+ROUND($E$132*AU130/100,0)-1</f>
        <v>2957</v>
      </c>
      <c r="AV132" s="96">
        <f t="shared" si="251"/>
        <v>309</v>
      </c>
      <c r="AW132" s="44">
        <f>E132-SUM(F132:AM132)</f>
        <v>0</v>
      </c>
      <c r="AX132" s="426">
        <f t="shared" si="215"/>
        <v>13612</v>
      </c>
      <c r="AY132" s="426">
        <f t="shared" si="216"/>
        <v>3495</v>
      </c>
      <c r="AZ132" s="426">
        <f t="shared" si="217"/>
        <v>1645</v>
      </c>
      <c r="BA132" s="426">
        <f t="shared" si="218"/>
        <v>2762</v>
      </c>
      <c r="BB132" s="426">
        <f t="shared" si="219"/>
        <v>4596</v>
      </c>
      <c r="BC132" s="426">
        <f t="shared" si="220"/>
        <v>1114</v>
      </c>
    </row>
    <row r="133" spans="1:55" ht="15.6">
      <c r="A133" s="256">
        <f>1+A132</f>
        <v>2</v>
      </c>
      <c r="B133" s="76" t="s">
        <v>439</v>
      </c>
      <c r="C133" s="161" t="s">
        <v>440</v>
      </c>
      <c r="D133" s="323">
        <v>5.71</v>
      </c>
      <c r="E133" s="293">
        <f>ROUND($E$131*D133/100,0)</f>
        <v>1089</v>
      </c>
      <c r="F133" s="79">
        <f t="shared" ref="F133" si="252">+ROUND($E$133*F130/100,0)</f>
        <v>18</v>
      </c>
      <c r="G133" s="79">
        <f t="shared" ref="G133:AV133" si="253">+ROUND($E$133*G130/100,0)</f>
        <v>21</v>
      </c>
      <c r="H133" s="79">
        <f t="shared" si="253"/>
        <v>21</v>
      </c>
      <c r="I133" s="79">
        <f t="shared" si="253"/>
        <v>23</v>
      </c>
      <c r="J133" s="79">
        <f t="shared" si="253"/>
        <v>24</v>
      </c>
      <c r="K133" s="79">
        <f t="shared" si="253"/>
        <v>25</v>
      </c>
      <c r="L133" s="79">
        <f t="shared" si="253"/>
        <v>24</v>
      </c>
      <c r="M133" s="79">
        <f t="shared" si="253"/>
        <v>25</v>
      </c>
      <c r="N133" s="79">
        <f t="shared" si="253"/>
        <v>26</v>
      </c>
      <c r="O133" s="79">
        <f t="shared" si="253"/>
        <v>25</v>
      </c>
      <c r="P133" s="79">
        <f t="shared" si="253"/>
        <v>23</v>
      </c>
      <c r="Q133" s="79">
        <f t="shared" si="253"/>
        <v>23</v>
      </c>
      <c r="R133" s="79">
        <f t="shared" si="253"/>
        <v>26</v>
      </c>
      <c r="S133" s="79">
        <f t="shared" si="253"/>
        <v>25</v>
      </c>
      <c r="T133" s="79">
        <f t="shared" si="253"/>
        <v>20</v>
      </c>
      <c r="U133" s="79">
        <f t="shared" si="253"/>
        <v>21</v>
      </c>
      <c r="V133" s="79">
        <f t="shared" si="253"/>
        <v>20</v>
      </c>
      <c r="W133" s="79">
        <f t="shared" si="253"/>
        <v>20</v>
      </c>
      <c r="X133" s="79">
        <f t="shared" si="253"/>
        <v>21</v>
      </c>
      <c r="Y133" s="79">
        <f t="shared" si="253"/>
        <v>18</v>
      </c>
      <c r="Z133" s="79">
        <f t="shared" si="253"/>
        <v>87</v>
      </c>
      <c r="AA133" s="79">
        <f t="shared" si="253"/>
        <v>95</v>
      </c>
      <c r="AB133" s="79">
        <f t="shared" si="253"/>
        <v>84</v>
      </c>
      <c r="AC133" s="79">
        <f>+ROUND($E$133*AC130/100,0)+1</f>
        <v>75</v>
      </c>
      <c r="AD133" s="79">
        <f t="shared" si="253"/>
        <v>67</v>
      </c>
      <c r="AE133" s="79">
        <f t="shared" si="253"/>
        <v>56</v>
      </c>
      <c r="AF133" s="79">
        <f t="shared" si="253"/>
        <v>48</v>
      </c>
      <c r="AG133" s="79">
        <f t="shared" si="253"/>
        <v>38</v>
      </c>
      <c r="AH133" s="79">
        <f t="shared" si="253"/>
        <v>31</v>
      </c>
      <c r="AI133" s="79">
        <f t="shared" si="253"/>
        <v>22</v>
      </c>
      <c r="AJ133" s="79">
        <f>+ROUND($E$133*AJ130/100,0)+1</f>
        <v>15</v>
      </c>
      <c r="AK133" s="79">
        <f t="shared" si="253"/>
        <v>10</v>
      </c>
      <c r="AL133" s="79">
        <f t="shared" si="253"/>
        <v>6</v>
      </c>
      <c r="AM133" s="79">
        <f t="shared" si="253"/>
        <v>6</v>
      </c>
      <c r="AN133" s="79">
        <f t="shared" si="253"/>
        <v>1</v>
      </c>
      <c r="AO133" s="79">
        <f t="shared" si="253"/>
        <v>11</v>
      </c>
      <c r="AP133" s="79">
        <f t="shared" si="253"/>
        <v>8</v>
      </c>
      <c r="AQ133" s="79">
        <f t="shared" si="253"/>
        <v>21</v>
      </c>
      <c r="AR133" s="79">
        <f>+ROUND($E$133*AR130/100,0)-1</f>
        <v>552</v>
      </c>
      <c r="AS133" s="79">
        <f t="shared" si="253"/>
        <v>59</v>
      </c>
      <c r="AT133" s="79">
        <f t="shared" si="253"/>
        <v>51</v>
      </c>
      <c r="AU133" s="79">
        <f t="shared" si="253"/>
        <v>237</v>
      </c>
      <c r="AV133" s="79">
        <f t="shared" si="253"/>
        <v>25</v>
      </c>
      <c r="AW133" s="44">
        <f>E133-SUM(F133:AM133)</f>
        <v>0</v>
      </c>
      <c r="AX133" s="427">
        <f t="shared" si="215"/>
        <v>1089</v>
      </c>
      <c r="AY133" s="427">
        <f t="shared" si="216"/>
        <v>278</v>
      </c>
      <c r="AZ133" s="427">
        <f t="shared" si="217"/>
        <v>132</v>
      </c>
      <c r="BA133" s="427">
        <f t="shared" si="218"/>
        <v>221</v>
      </c>
      <c r="BB133" s="427">
        <f t="shared" si="219"/>
        <v>368</v>
      </c>
      <c r="BC133" s="427">
        <f t="shared" si="220"/>
        <v>90</v>
      </c>
    </row>
    <row r="134" spans="1:55" ht="15.6">
      <c r="A134" s="256">
        <f>1+A133</f>
        <v>3</v>
      </c>
      <c r="B134" s="76" t="s">
        <v>441</v>
      </c>
      <c r="C134" s="161" t="s">
        <v>442</v>
      </c>
      <c r="D134" s="323">
        <v>8.5299999999999994</v>
      </c>
      <c r="E134" s="293">
        <f>ROUND($E$131*D134/100,0)</f>
        <v>1627</v>
      </c>
      <c r="F134" s="79">
        <f t="shared" ref="F134:AV134" si="254">+ROUND($E$134*F130/100,0)</f>
        <v>27</v>
      </c>
      <c r="G134" s="79">
        <f t="shared" si="254"/>
        <v>32</v>
      </c>
      <c r="H134" s="79">
        <f t="shared" si="254"/>
        <v>32</v>
      </c>
      <c r="I134" s="79">
        <f t="shared" si="254"/>
        <v>35</v>
      </c>
      <c r="J134" s="79">
        <f t="shared" si="254"/>
        <v>37</v>
      </c>
      <c r="K134" s="79">
        <f t="shared" si="254"/>
        <v>37</v>
      </c>
      <c r="L134" s="79">
        <f t="shared" si="254"/>
        <v>36</v>
      </c>
      <c r="M134" s="79">
        <f t="shared" si="254"/>
        <v>37</v>
      </c>
      <c r="N134" s="79">
        <f t="shared" si="254"/>
        <v>39</v>
      </c>
      <c r="O134" s="79">
        <f t="shared" si="254"/>
        <v>37</v>
      </c>
      <c r="P134" s="79">
        <f t="shared" si="254"/>
        <v>35</v>
      </c>
      <c r="Q134" s="79">
        <f t="shared" si="254"/>
        <v>35</v>
      </c>
      <c r="R134" s="79">
        <f t="shared" si="254"/>
        <v>38</v>
      </c>
      <c r="S134" s="79">
        <f t="shared" si="254"/>
        <v>37</v>
      </c>
      <c r="T134" s="79">
        <f t="shared" si="254"/>
        <v>30</v>
      </c>
      <c r="U134" s="79">
        <f t="shared" si="254"/>
        <v>31</v>
      </c>
      <c r="V134" s="79">
        <f t="shared" si="254"/>
        <v>30</v>
      </c>
      <c r="W134" s="79">
        <f t="shared" si="254"/>
        <v>31</v>
      </c>
      <c r="X134" s="79">
        <f t="shared" si="254"/>
        <v>31</v>
      </c>
      <c r="Y134" s="79">
        <f t="shared" si="254"/>
        <v>26</v>
      </c>
      <c r="Z134" s="79">
        <f t="shared" si="254"/>
        <v>130</v>
      </c>
      <c r="AA134" s="79">
        <f t="shared" si="254"/>
        <v>142</v>
      </c>
      <c r="AB134" s="79">
        <f t="shared" si="254"/>
        <v>125</v>
      </c>
      <c r="AC134" s="79">
        <f t="shared" si="254"/>
        <v>111</v>
      </c>
      <c r="AD134" s="79">
        <f t="shared" si="254"/>
        <v>100</v>
      </c>
      <c r="AE134" s="79">
        <f t="shared" si="254"/>
        <v>84</v>
      </c>
      <c r="AF134" s="79">
        <f t="shared" si="254"/>
        <v>72</v>
      </c>
      <c r="AG134" s="79">
        <f>+ROUND($E$134*AG130/100,0)+1</f>
        <v>58</v>
      </c>
      <c r="AH134" s="79">
        <f t="shared" si="254"/>
        <v>47</v>
      </c>
      <c r="AI134" s="79">
        <f t="shared" si="254"/>
        <v>32</v>
      </c>
      <c r="AJ134" s="79">
        <f t="shared" si="254"/>
        <v>21</v>
      </c>
      <c r="AK134" s="79">
        <f t="shared" si="254"/>
        <v>15</v>
      </c>
      <c r="AL134" s="79">
        <f t="shared" si="254"/>
        <v>9</v>
      </c>
      <c r="AM134" s="79">
        <f t="shared" si="254"/>
        <v>8</v>
      </c>
      <c r="AN134" s="79">
        <f t="shared" si="254"/>
        <v>2</v>
      </c>
      <c r="AO134" s="79">
        <f t="shared" si="254"/>
        <v>17</v>
      </c>
      <c r="AP134" s="79">
        <f t="shared" si="254"/>
        <v>13</v>
      </c>
      <c r="AQ134" s="79">
        <f t="shared" si="254"/>
        <v>31</v>
      </c>
      <c r="AR134" s="79">
        <f t="shared" si="254"/>
        <v>826</v>
      </c>
      <c r="AS134" s="79">
        <f t="shared" si="254"/>
        <v>88</v>
      </c>
      <c r="AT134" s="79">
        <f t="shared" si="254"/>
        <v>75</v>
      </c>
      <c r="AU134" s="79">
        <f t="shared" si="254"/>
        <v>354</v>
      </c>
      <c r="AV134" s="79">
        <f t="shared" si="254"/>
        <v>37</v>
      </c>
      <c r="AW134" s="44">
        <f>E134-SUM(F134:AM134)</f>
        <v>0</v>
      </c>
      <c r="AX134" s="427">
        <f t="shared" si="215"/>
        <v>1627</v>
      </c>
      <c r="AY134" s="427">
        <f t="shared" si="216"/>
        <v>419</v>
      </c>
      <c r="AZ134" s="427">
        <f t="shared" si="217"/>
        <v>197</v>
      </c>
      <c r="BA134" s="427">
        <f t="shared" si="218"/>
        <v>329</v>
      </c>
      <c r="BB134" s="427">
        <f t="shared" si="219"/>
        <v>550</v>
      </c>
      <c r="BC134" s="427">
        <f t="shared" si="220"/>
        <v>132</v>
      </c>
    </row>
    <row r="135" spans="1:55" ht="16.2" thickBot="1">
      <c r="A135" s="282">
        <v>4</v>
      </c>
      <c r="B135" s="76" t="s">
        <v>443</v>
      </c>
      <c r="C135" s="163" t="s">
        <v>444</v>
      </c>
      <c r="D135" s="327">
        <v>14.39</v>
      </c>
      <c r="E135" s="301">
        <f>ROUND($E$131*D135/100,0)</f>
        <v>2744</v>
      </c>
      <c r="F135" s="108">
        <f t="shared" ref="F135" si="255">+ROUND($E$135*F130/100,0)</f>
        <v>45</v>
      </c>
      <c r="G135" s="108">
        <f t="shared" ref="G135:AV135" si="256">+ROUND($E$135*G130/100,0)</f>
        <v>54</v>
      </c>
      <c r="H135" s="108">
        <f t="shared" si="256"/>
        <v>54</v>
      </c>
      <c r="I135" s="108">
        <f t="shared" si="256"/>
        <v>58</v>
      </c>
      <c r="J135" s="108">
        <f t="shared" si="256"/>
        <v>62</v>
      </c>
      <c r="K135" s="108">
        <f t="shared" si="256"/>
        <v>62</v>
      </c>
      <c r="L135" s="108">
        <f t="shared" si="256"/>
        <v>61</v>
      </c>
      <c r="M135" s="108">
        <f t="shared" si="256"/>
        <v>62</v>
      </c>
      <c r="N135" s="108">
        <f t="shared" si="256"/>
        <v>66</v>
      </c>
      <c r="O135" s="108">
        <f t="shared" si="256"/>
        <v>62</v>
      </c>
      <c r="P135" s="108">
        <f t="shared" si="256"/>
        <v>59</v>
      </c>
      <c r="Q135" s="108">
        <f t="shared" si="256"/>
        <v>59</v>
      </c>
      <c r="R135" s="108">
        <f t="shared" si="256"/>
        <v>65</v>
      </c>
      <c r="S135" s="108">
        <f t="shared" si="256"/>
        <v>63</v>
      </c>
      <c r="T135" s="108">
        <f t="shared" si="256"/>
        <v>50</v>
      </c>
      <c r="U135" s="108">
        <f t="shared" si="256"/>
        <v>52</v>
      </c>
      <c r="V135" s="108">
        <f t="shared" si="256"/>
        <v>51</v>
      </c>
      <c r="W135" s="108">
        <f t="shared" si="256"/>
        <v>52</v>
      </c>
      <c r="X135" s="108">
        <f t="shared" si="256"/>
        <v>53</v>
      </c>
      <c r="Y135" s="108">
        <f t="shared" si="256"/>
        <v>44</v>
      </c>
      <c r="Z135" s="108">
        <f t="shared" si="256"/>
        <v>219</v>
      </c>
      <c r="AA135" s="108">
        <f t="shared" si="256"/>
        <v>240</v>
      </c>
      <c r="AB135" s="108">
        <f t="shared" si="256"/>
        <v>211</v>
      </c>
      <c r="AC135" s="108">
        <f t="shared" si="256"/>
        <v>187</v>
      </c>
      <c r="AD135" s="108">
        <f t="shared" si="256"/>
        <v>168</v>
      </c>
      <c r="AE135" s="108">
        <f t="shared" si="256"/>
        <v>141</v>
      </c>
      <c r="AF135" s="108">
        <f t="shared" si="256"/>
        <v>122</v>
      </c>
      <c r="AG135" s="108">
        <f t="shared" si="256"/>
        <v>97</v>
      </c>
      <c r="AH135" s="108">
        <f t="shared" si="256"/>
        <v>79</v>
      </c>
      <c r="AI135" s="108">
        <f t="shared" si="256"/>
        <v>54</v>
      </c>
      <c r="AJ135" s="108">
        <f t="shared" si="256"/>
        <v>36</v>
      </c>
      <c r="AK135" s="108">
        <f t="shared" si="256"/>
        <v>26</v>
      </c>
      <c r="AL135" s="108">
        <f>+ROUND($E$135*AL130/100,0)+1</f>
        <v>16</v>
      </c>
      <c r="AM135" s="108">
        <f t="shared" si="256"/>
        <v>14</v>
      </c>
      <c r="AN135" s="108">
        <f t="shared" si="256"/>
        <v>3</v>
      </c>
      <c r="AO135" s="108">
        <f t="shared" si="256"/>
        <v>28</v>
      </c>
      <c r="AP135" s="108">
        <f t="shared" si="256"/>
        <v>21</v>
      </c>
      <c r="AQ135" s="108">
        <f t="shared" si="256"/>
        <v>53</v>
      </c>
      <c r="AR135" s="108">
        <f t="shared" si="256"/>
        <v>1393</v>
      </c>
      <c r="AS135" s="108">
        <f t="shared" si="256"/>
        <v>148</v>
      </c>
      <c r="AT135" s="108">
        <f t="shared" si="256"/>
        <v>127</v>
      </c>
      <c r="AU135" s="108">
        <f t="shared" si="256"/>
        <v>596</v>
      </c>
      <c r="AV135" s="108">
        <f t="shared" si="256"/>
        <v>62</v>
      </c>
      <c r="AW135" s="44">
        <f>E135-SUM(F135:AM135)</f>
        <v>0</v>
      </c>
      <c r="AX135" s="428">
        <f t="shared" si="215"/>
        <v>2744</v>
      </c>
      <c r="AY135" s="428">
        <f t="shared" si="216"/>
        <v>704</v>
      </c>
      <c r="AZ135" s="428">
        <f t="shared" si="217"/>
        <v>333</v>
      </c>
      <c r="BA135" s="428">
        <f t="shared" si="218"/>
        <v>556</v>
      </c>
      <c r="BB135" s="428">
        <f t="shared" si="219"/>
        <v>926</v>
      </c>
      <c r="BC135" s="428">
        <f t="shared" si="220"/>
        <v>225</v>
      </c>
    </row>
    <row r="136" spans="1:55" ht="16.2" hidden="1" thickBot="1">
      <c r="A136" s="219"/>
      <c r="B136" s="124"/>
      <c r="C136" s="283"/>
      <c r="D136" s="330">
        <f t="shared" ref="D136:AM136" si="257">SUM(D132:D135)</f>
        <v>100</v>
      </c>
      <c r="E136" s="284">
        <f t="shared" si="257"/>
        <v>19072</v>
      </c>
      <c r="F136" s="284">
        <f t="shared" si="257"/>
        <v>315</v>
      </c>
      <c r="G136" s="284">
        <f t="shared" si="257"/>
        <v>373</v>
      </c>
      <c r="H136" s="284">
        <f t="shared" si="257"/>
        <v>373</v>
      </c>
      <c r="I136" s="284">
        <f t="shared" si="257"/>
        <v>405</v>
      </c>
      <c r="J136" s="284">
        <f t="shared" si="257"/>
        <v>428</v>
      </c>
      <c r="K136" s="284">
        <f t="shared" ref="K136:Y136" si="258">SUM(K132:K135)</f>
        <v>430</v>
      </c>
      <c r="L136" s="284">
        <f t="shared" si="258"/>
        <v>427</v>
      </c>
      <c r="M136" s="284">
        <f t="shared" si="258"/>
        <v>431</v>
      </c>
      <c r="N136" s="284">
        <f t="shared" si="258"/>
        <v>461</v>
      </c>
      <c r="O136" s="284">
        <f t="shared" si="258"/>
        <v>432</v>
      </c>
      <c r="P136" s="284">
        <f>SUM(P132:P135)</f>
        <v>410</v>
      </c>
      <c r="Q136" s="284">
        <f t="shared" si="258"/>
        <v>411</v>
      </c>
      <c r="R136" s="284">
        <f t="shared" si="258"/>
        <v>451</v>
      </c>
      <c r="S136" s="284">
        <f t="shared" si="258"/>
        <v>435</v>
      </c>
      <c r="T136" s="284">
        <f t="shared" si="258"/>
        <v>348</v>
      </c>
      <c r="U136" s="284">
        <f t="shared" si="258"/>
        <v>361</v>
      </c>
      <c r="V136" s="284">
        <f t="shared" si="258"/>
        <v>353</v>
      </c>
      <c r="W136" s="284">
        <f t="shared" si="258"/>
        <v>359</v>
      </c>
      <c r="X136" s="284">
        <f t="shared" si="258"/>
        <v>365</v>
      </c>
      <c r="Y136" s="284">
        <f t="shared" si="258"/>
        <v>309</v>
      </c>
      <c r="Z136" s="284">
        <f t="shared" si="257"/>
        <v>1525</v>
      </c>
      <c r="AA136" s="284">
        <f t="shared" si="257"/>
        <v>1669</v>
      </c>
      <c r="AB136" s="284">
        <f t="shared" si="257"/>
        <v>1467</v>
      </c>
      <c r="AC136" s="284">
        <f t="shared" si="257"/>
        <v>1303</v>
      </c>
      <c r="AD136" s="284">
        <f t="shared" si="257"/>
        <v>1169</v>
      </c>
      <c r="AE136" s="284">
        <f t="shared" si="257"/>
        <v>979</v>
      </c>
      <c r="AF136" s="284">
        <f t="shared" si="257"/>
        <v>849</v>
      </c>
      <c r="AG136" s="284">
        <f t="shared" si="257"/>
        <v>673</v>
      </c>
      <c r="AH136" s="284">
        <f t="shared" si="257"/>
        <v>547</v>
      </c>
      <c r="AI136" s="284">
        <f t="shared" si="257"/>
        <v>377</v>
      </c>
      <c r="AJ136" s="284">
        <f t="shared" si="257"/>
        <v>252</v>
      </c>
      <c r="AK136" s="284">
        <f t="shared" si="257"/>
        <v>179</v>
      </c>
      <c r="AL136" s="284">
        <f t="shared" ref="AL136" si="259">SUM(AL132:AL135)</f>
        <v>107</v>
      </c>
      <c r="AM136" s="285">
        <f t="shared" si="257"/>
        <v>99</v>
      </c>
      <c r="AN136" s="93">
        <f>AN131-SUM(AN132:AN135)</f>
        <v>0</v>
      </c>
      <c r="AO136" s="93">
        <f t="shared" ref="AO136:AV136" si="260">AO131-SUM(AO132:AO135)</f>
        <v>0</v>
      </c>
      <c r="AP136" s="93">
        <f t="shared" ref="AP136:AQ136" si="261">AP131-SUM(AP132:AP135)</f>
        <v>0</v>
      </c>
      <c r="AQ136" s="93">
        <f t="shared" si="261"/>
        <v>0</v>
      </c>
      <c r="AR136" s="93">
        <f t="shared" si="260"/>
        <v>0</v>
      </c>
      <c r="AS136" s="93">
        <f t="shared" si="260"/>
        <v>0</v>
      </c>
      <c r="AT136" s="93">
        <f t="shared" si="260"/>
        <v>0</v>
      </c>
      <c r="AU136" s="93">
        <f t="shared" si="260"/>
        <v>0</v>
      </c>
      <c r="AV136" s="93">
        <f t="shared" si="260"/>
        <v>0</v>
      </c>
      <c r="AW136" s="44">
        <f>E136-SUM(F136:AM136)</f>
        <v>0</v>
      </c>
    </row>
    <row r="137" spans="1:55" ht="15.6">
      <c r="A137" s="286"/>
      <c r="B137" s="286"/>
      <c r="C137" s="3"/>
      <c r="D137" s="311"/>
      <c r="E137" s="311"/>
      <c r="F137" s="287"/>
      <c r="G137" s="288"/>
      <c r="H137" s="288"/>
      <c r="I137" s="288"/>
      <c r="J137" s="288"/>
      <c r="K137" s="288"/>
      <c r="L137" s="288"/>
      <c r="M137" s="288"/>
      <c r="N137" s="288"/>
      <c r="O137" s="288"/>
      <c r="P137" s="288"/>
      <c r="Q137" s="288"/>
      <c r="R137" s="288"/>
      <c r="S137" s="288"/>
      <c r="T137" s="288"/>
      <c r="U137" s="288"/>
      <c r="V137" s="288"/>
      <c r="W137" s="288"/>
      <c r="X137" s="288"/>
      <c r="Y137" s="288"/>
      <c r="Z137" s="288"/>
      <c r="AA137" s="288"/>
      <c r="AB137" s="288"/>
      <c r="AC137" s="288"/>
      <c r="AD137" s="288"/>
      <c r="AE137" s="288"/>
      <c r="AF137" s="288"/>
      <c r="AG137" s="288"/>
      <c r="AH137" s="288"/>
      <c r="AI137" s="288"/>
      <c r="AJ137" s="288"/>
      <c r="AK137" s="288"/>
      <c r="AL137" s="288"/>
      <c r="AM137" s="288"/>
      <c r="AW137" s="44"/>
    </row>
    <row r="138" spans="1:55" ht="22.8">
      <c r="F138" s="289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290"/>
      <c r="AD138" s="290"/>
      <c r="AE138" s="714"/>
      <c r="AF138" s="714"/>
      <c r="AG138" s="714"/>
      <c r="AH138" s="714"/>
      <c r="AI138" s="714"/>
      <c r="AJ138" s="714"/>
      <c r="AK138" s="714"/>
      <c r="AL138" s="714"/>
      <c r="AM138" s="714"/>
      <c r="AW138" s="44">
        <f>E138-SUM(F138:AM138)</f>
        <v>0</v>
      </c>
    </row>
    <row r="139" spans="1:55" ht="15.6">
      <c r="AW139" s="44">
        <f>E139-SUM(F139:AM139)</f>
        <v>0</v>
      </c>
    </row>
    <row r="140" spans="1:55" ht="15.6">
      <c r="AW140" s="44">
        <f>E140-SUM(F140:AM140)</f>
        <v>0</v>
      </c>
    </row>
    <row r="141" spans="1:55" ht="15.6">
      <c r="AW141" s="44">
        <f>E141-SUM(F141:AM141)</f>
        <v>0</v>
      </c>
    </row>
    <row r="142" spans="1:55" ht="15">
      <c r="AW142" s="167">
        <f t="shared" ref="AW142" si="262">SUM(AW139:AW141)</f>
        <v>0</v>
      </c>
    </row>
    <row r="143" spans="1:55" ht="13.2">
      <c r="AW143" s="3"/>
    </row>
    <row r="144" spans="1:55" ht="13.2">
      <c r="AW144" s="3"/>
    </row>
  </sheetData>
  <autoFilter ref="A1:A144" xr:uid="{00000000-0009-0000-0000-000002000000}"/>
  <mergeCells count="19">
    <mergeCell ref="AX5:BC5"/>
    <mergeCell ref="AS5:AU5"/>
    <mergeCell ref="AV5:AV6"/>
    <mergeCell ref="A1:C1"/>
    <mergeCell ref="A2:C2"/>
    <mergeCell ref="A3:C3"/>
    <mergeCell ref="A4:C4"/>
    <mergeCell ref="A5:A6"/>
    <mergeCell ref="B5:B6"/>
    <mergeCell ref="C5:C6"/>
    <mergeCell ref="E5:E6"/>
    <mergeCell ref="AP5:AP6"/>
    <mergeCell ref="F5:Y5"/>
    <mergeCell ref="AE138:AM138"/>
    <mergeCell ref="AQ5:AQ6"/>
    <mergeCell ref="AO5:AO6"/>
    <mergeCell ref="AR5:AR6"/>
    <mergeCell ref="AN5:AN6"/>
    <mergeCell ref="Z5:AM5"/>
  </mergeCells>
  <printOptions horizontalCentered="1" verticalCentered="1"/>
  <pageMargins left="0.19685039370078741" right="0.19685039370078741" top="0.35433070866141736" bottom="0.19685039370078741" header="0.51181102362204722" footer="0.51181102362204722"/>
  <pageSetup paperSize="9" scale="55" firstPageNumber="0" orientation="landscape" r:id="rId1"/>
  <headerFooter>
    <oddFooter>&amp;LPoblacion asignada a  EESS  segun RM 546-2011 - NTS 021-MINSA/DGSP-V03 Categorizacion de EESS del Sector salud</oddFooter>
  </headerFooter>
  <rowBreaks count="2" manualBreakCount="2">
    <brk id="53" max="16383" man="1"/>
    <brk id="100" max="48" man="1"/>
  </rowBreaks>
  <colBreaks count="1" manualBreakCount="1">
    <brk id="25" max="13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8611C-7928-4E01-8F72-85A74CA96B37}">
  <dimension ref="A1:BA287"/>
  <sheetViews>
    <sheetView tabSelected="1" zoomScale="80" zoomScaleNormal="80" zoomScaleSheetLayoutView="80" zoomScalePageLayoutView="65" workbookViewId="0">
      <selection activeCell="C13" sqref="C13"/>
    </sheetView>
  </sheetViews>
  <sheetFormatPr baseColWidth="10" defaultColWidth="9.109375" defaultRowHeight="14.4"/>
  <cols>
    <col min="1" max="1" width="8.33203125" style="468" customWidth="1"/>
    <col min="2" max="2" width="23.5546875" style="468" bestFit="1" customWidth="1"/>
    <col min="3" max="3" width="12.6640625" style="468" customWidth="1"/>
    <col min="4" max="4" width="8.6640625" style="468" customWidth="1"/>
    <col min="5" max="19" width="8.5546875" style="468" customWidth="1"/>
    <col min="20" max="20" width="9.33203125" style="468" customWidth="1"/>
    <col min="21" max="23" width="8.5546875" style="468" customWidth="1"/>
    <col min="24" max="25" width="9.33203125" style="468" bestFit="1" customWidth="1"/>
    <col min="26" max="37" width="8.5546875" style="468" customWidth="1"/>
    <col min="38" max="38" width="8.109375" style="468" customWidth="1"/>
    <col min="39" max="39" width="8.88671875" style="468" customWidth="1"/>
    <col min="40" max="40" width="9" style="468" customWidth="1"/>
    <col min="41" max="41" width="11.109375" style="468" customWidth="1"/>
    <col min="42" max="42" width="12.6640625" style="468" customWidth="1"/>
    <col min="43" max="43" width="9.33203125" style="468" bestFit="1" customWidth="1"/>
    <col min="44" max="44" width="10" style="468" bestFit="1" customWidth="1"/>
    <col min="45" max="45" width="10.88671875" style="468" customWidth="1"/>
    <col min="46" max="46" width="15.109375" style="468" customWidth="1"/>
    <col min="47" max="47" width="7.33203125" style="679" customWidth="1"/>
    <col min="48" max="48" width="10.33203125" style="468" bestFit="1" customWidth="1"/>
    <col min="49" max="49" width="9.109375" style="468"/>
    <col min="50" max="50" width="11.5546875" style="468" customWidth="1"/>
    <col min="51" max="52" width="9.109375" style="468"/>
    <col min="53" max="53" width="12.109375" style="468" customWidth="1"/>
    <col min="54" max="16384" width="9.109375" style="468"/>
  </cols>
  <sheetData>
    <row r="1" spans="1:53" customFormat="1">
      <c r="A1" s="1" t="s">
        <v>16</v>
      </c>
      <c r="B1" s="2"/>
      <c r="C1" s="3"/>
      <c r="D1" s="3"/>
      <c r="E1" s="4"/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3"/>
      <c r="W1" s="5"/>
      <c r="X1" s="4"/>
      <c r="Y1" s="4"/>
      <c r="Z1" s="3"/>
      <c r="AA1" s="4"/>
      <c r="AB1" s="4"/>
      <c r="AC1" s="3"/>
      <c r="AD1" s="4"/>
      <c r="AE1" s="4"/>
      <c r="AF1" s="3"/>
      <c r="AG1" s="4"/>
      <c r="AH1" s="4"/>
      <c r="AI1" s="3"/>
      <c r="AJ1" s="3"/>
      <c r="AK1" s="4"/>
      <c r="AL1" s="3"/>
      <c r="AM1" s="3"/>
      <c r="AN1" s="3"/>
      <c r="AO1" s="3"/>
      <c r="AP1" s="3"/>
      <c r="AQ1" s="3"/>
      <c r="AR1" s="3"/>
      <c r="AS1" s="3"/>
      <c r="AT1" s="3"/>
      <c r="AU1" s="354"/>
    </row>
    <row r="2" spans="1:53" customFormat="1" ht="20.25" customHeight="1">
      <c r="A2" s="6" t="s">
        <v>17</v>
      </c>
      <c r="B2" s="7"/>
      <c r="C2" s="298"/>
      <c r="D2" s="9" t="s">
        <v>453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9" t="s">
        <v>453</v>
      </c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354"/>
    </row>
    <row r="3" spans="1:53" customFormat="1" ht="17.399999999999999">
      <c r="A3" s="6" t="s">
        <v>18</v>
      </c>
      <c r="B3" s="7"/>
      <c r="C3" s="29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354"/>
    </row>
    <row r="4" spans="1:53" customFormat="1" ht="16.2" thickBot="1">
      <c r="A4" s="680" t="s">
        <v>19</v>
      </c>
      <c r="B4" s="680"/>
      <c r="C4" s="13"/>
      <c r="D4" s="14" t="s">
        <v>20</v>
      </c>
      <c r="E4" s="5" t="s">
        <v>21</v>
      </c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1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3"/>
      <c r="AM4" s="3"/>
      <c r="AN4" s="3"/>
      <c r="AO4" s="3"/>
      <c r="AP4" s="3"/>
      <c r="AQ4" s="3"/>
      <c r="AR4" s="3"/>
      <c r="AS4" s="3"/>
      <c r="AT4" s="3"/>
      <c r="AU4" s="354"/>
    </row>
    <row r="5" spans="1:53" customFormat="1" ht="16.2" thickBot="1">
      <c r="A5" s="696" t="s">
        <v>22</v>
      </c>
      <c r="B5" s="698" t="s">
        <v>24</v>
      </c>
      <c r="C5" s="699" t="s">
        <v>454</v>
      </c>
      <c r="D5" s="688" t="s">
        <v>25</v>
      </c>
      <c r="E5" s="689"/>
      <c r="F5" s="689"/>
      <c r="G5" s="689"/>
      <c r="H5" s="689"/>
      <c r="I5" s="689"/>
      <c r="J5" s="689"/>
      <c r="K5" s="689"/>
      <c r="L5" s="689"/>
      <c r="M5" s="689"/>
      <c r="N5" s="689"/>
      <c r="O5" s="689"/>
      <c r="P5" s="689"/>
      <c r="Q5" s="689"/>
      <c r="R5" s="689"/>
      <c r="S5" s="689"/>
      <c r="T5" s="689"/>
      <c r="U5" s="689"/>
      <c r="V5" s="689"/>
      <c r="W5" s="690"/>
      <c r="X5" s="691" t="s">
        <v>25</v>
      </c>
      <c r="Y5" s="692"/>
      <c r="Z5" s="692"/>
      <c r="AA5" s="692"/>
      <c r="AB5" s="692"/>
      <c r="AC5" s="692"/>
      <c r="AD5" s="692"/>
      <c r="AE5" s="692"/>
      <c r="AF5" s="692"/>
      <c r="AG5" s="692"/>
      <c r="AH5" s="692"/>
      <c r="AI5" s="692"/>
      <c r="AJ5" s="692"/>
      <c r="AK5" s="693"/>
      <c r="AL5" s="681" t="s">
        <v>466</v>
      </c>
      <c r="AM5" s="681" t="s">
        <v>446</v>
      </c>
      <c r="AN5" s="681" t="s">
        <v>447</v>
      </c>
      <c r="AO5" s="681" t="s">
        <v>0</v>
      </c>
      <c r="AP5" s="683" t="s">
        <v>26</v>
      </c>
      <c r="AQ5" s="685" t="s">
        <v>1</v>
      </c>
      <c r="AR5" s="686"/>
      <c r="AS5" s="687"/>
      <c r="AT5" s="683" t="s">
        <v>27</v>
      </c>
      <c r="AU5" s="354"/>
      <c r="AV5" s="694" t="s">
        <v>455</v>
      </c>
      <c r="AW5" s="694"/>
      <c r="AX5" s="694"/>
      <c r="AY5" s="694"/>
      <c r="AZ5" s="694"/>
      <c r="BA5" s="694"/>
    </row>
    <row r="6" spans="1:53" customFormat="1" ht="29.4" thickBot="1">
      <c r="A6" s="696"/>
      <c r="B6" s="698"/>
      <c r="C6" s="699"/>
      <c r="D6" s="458" t="s">
        <v>28</v>
      </c>
      <c r="E6" s="459">
        <v>1</v>
      </c>
      <c r="F6" s="459">
        <v>2</v>
      </c>
      <c r="G6" s="459">
        <v>3</v>
      </c>
      <c r="H6" s="459">
        <v>4</v>
      </c>
      <c r="I6" s="19">
        <v>5</v>
      </c>
      <c r="J6" s="19">
        <v>6</v>
      </c>
      <c r="K6" s="19">
        <v>7</v>
      </c>
      <c r="L6" s="19">
        <v>8</v>
      </c>
      <c r="M6" s="19">
        <v>9</v>
      </c>
      <c r="N6" s="459">
        <v>10</v>
      </c>
      <c r="O6" s="459">
        <v>11</v>
      </c>
      <c r="P6" s="459">
        <v>12</v>
      </c>
      <c r="Q6" s="459">
        <v>13</v>
      </c>
      <c r="R6" s="459">
        <v>14</v>
      </c>
      <c r="S6" s="19">
        <v>15</v>
      </c>
      <c r="T6" s="19">
        <v>16</v>
      </c>
      <c r="U6" s="19">
        <v>17</v>
      </c>
      <c r="V6" s="19">
        <v>18</v>
      </c>
      <c r="W6" s="19">
        <v>19</v>
      </c>
      <c r="X6" s="460" t="s">
        <v>29</v>
      </c>
      <c r="Y6" s="460" t="s">
        <v>30</v>
      </c>
      <c r="Z6" s="460" t="s">
        <v>31</v>
      </c>
      <c r="AA6" s="460" t="s">
        <v>32</v>
      </c>
      <c r="AB6" s="433" t="s">
        <v>33</v>
      </c>
      <c r="AC6" s="433" t="s">
        <v>34</v>
      </c>
      <c r="AD6" s="433" t="s">
        <v>35</v>
      </c>
      <c r="AE6" s="433" t="s">
        <v>36</v>
      </c>
      <c r="AF6" s="433" t="s">
        <v>37</v>
      </c>
      <c r="AG6" s="433" t="s">
        <v>38</v>
      </c>
      <c r="AH6" s="433" t="s">
        <v>39</v>
      </c>
      <c r="AI6" s="433" t="s">
        <v>40</v>
      </c>
      <c r="AJ6" s="433" t="s">
        <v>451</v>
      </c>
      <c r="AK6" s="433" t="s">
        <v>452</v>
      </c>
      <c r="AL6" s="682"/>
      <c r="AM6" s="682"/>
      <c r="AN6" s="682"/>
      <c r="AO6" s="682"/>
      <c r="AP6" s="684"/>
      <c r="AQ6" s="21" t="s">
        <v>41</v>
      </c>
      <c r="AR6" s="22" t="s">
        <v>14</v>
      </c>
      <c r="AS6" s="23" t="s">
        <v>15</v>
      </c>
      <c r="AT6" s="695"/>
      <c r="AU6" s="354"/>
      <c r="AV6" s="377" t="s">
        <v>456</v>
      </c>
      <c r="AW6" s="377" t="s">
        <v>457</v>
      </c>
      <c r="AX6" s="378" t="s">
        <v>458</v>
      </c>
      <c r="AY6" s="377" t="s">
        <v>459</v>
      </c>
      <c r="AZ6" s="377" t="s">
        <v>460</v>
      </c>
      <c r="BA6" s="378" t="s">
        <v>461</v>
      </c>
    </row>
    <row r="7" spans="1:53" customFormat="1" ht="15" hidden="1" thickBot="1">
      <c r="A7" s="24"/>
      <c r="B7" s="26"/>
      <c r="C7" s="291"/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461" t="s">
        <v>456</v>
      </c>
      <c r="Y7" s="461" t="s">
        <v>456</v>
      </c>
      <c r="Z7" s="461" t="s">
        <v>456</v>
      </c>
      <c r="AA7" s="461" t="s">
        <v>456</v>
      </c>
      <c r="AB7" s="461" t="s">
        <v>456</v>
      </c>
      <c r="AC7" s="461" t="s">
        <v>456</v>
      </c>
      <c r="AD7" s="461" t="s">
        <v>456</v>
      </c>
      <c r="AE7" s="461" t="s">
        <v>456</v>
      </c>
      <c r="AF7" s="461" t="s">
        <v>456</v>
      </c>
      <c r="AG7" s="461" t="s">
        <v>456</v>
      </c>
      <c r="AH7" s="461" t="s">
        <v>456</v>
      </c>
      <c r="AI7" s="461" t="s">
        <v>456</v>
      </c>
      <c r="AJ7" s="461" t="s">
        <v>456</v>
      </c>
      <c r="AK7" s="461" t="s">
        <v>456</v>
      </c>
      <c r="AL7" s="32"/>
      <c r="AM7" s="32"/>
      <c r="AN7" s="32"/>
      <c r="AO7" s="31"/>
      <c r="AP7" s="33"/>
      <c r="AQ7" s="33"/>
      <c r="AR7" s="33"/>
      <c r="AS7" s="33"/>
      <c r="AT7" s="33"/>
      <c r="AU7" s="354"/>
      <c r="AV7" s="398"/>
      <c r="BA7" s="399"/>
    </row>
    <row r="8" spans="1:53" ht="15.6">
      <c r="A8" s="462">
        <v>178</v>
      </c>
      <c r="B8" s="463" t="s">
        <v>42</v>
      </c>
      <c r="C8" s="464">
        <v>1356202</v>
      </c>
      <c r="D8" s="465">
        <v>19404</v>
      </c>
      <c r="E8" s="465">
        <v>22294</v>
      </c>
      <c r="F8" s="465">
        <v>22222</v>
      </c>
      <c r="G8" s="465">
        <v>22909</v>
      </c>
      <c r="H8" s="465">
        <v>23228</v>
      </c>
      <c r="I8" s="465">
        <v>23055</v>
      </c>
      <c r="J8" s="465">
        <v>24006</v>
      </c>
      <c r="K8" s="465">
        <v>24543</v>
      </c>
      <c r="L8" s="465">
        <v>24660</v>
      </c>
      <c r="M8" s="465">
        <v>24280</v>
      </c>
      <c r="N8" s="465">
        <v>24151</v>
      </c>
      <c r="O8" s="465">
        <v>24292</v>
      </c>
      <c r="P8" s="465">
        <v>24231</v>
      </c>
      <c r="Q8" s="465">
        <v>23882</v>
      </c>
      <c r="R8" s="465">
        <v>22074</v>
      </c>
      <c r="S8" s="465">
        <v>22695</v>
      </c>
      <c r="T8" s="465">
        <v>23054</v>
      </c>
      <c r="U8" s="465">
        <v>22901</v>
      </c>
      <c r="V8" s="465">
        <v>21379</v>
      </c>
      <c r="W8" s="465">
        <v>21266</v>
      </c>
      <c r="X8" s="465">
        <v>107248</v>
      </c>
      <c r="Y8" s="465">
        <v>113072</v>
      </c>
      <c r="Z8" s="465">
        <v>100764</v>
      </c>
      <c r="AA8" s="465">
        <v>92262</v>
      </c>
      <c r="AB8" s="465">
        <v>87177</v>
      </c>
      <c r="AC8" s="465">
        <v>81550</v>
      </c>
      <c r="AD8" s="465">
        <v>71729</v>
      </c>
      <c r="AE8" s="465">
        <v>63215</v>
      </c>
      <c r="AF8" s="465">
        <v>53584</v>
      </c>
      <c r="AG8" s="465">
        <v>42464</v>
      </c>
      <c r="AH8" s="465">
        <v>30398</v>
      </c>
      <c r="AI8" s="465">
        <v>22679</v>
      </c>
      <c r="AJ8" s="465">
        <v>14432</v>
      </c>
      <c r="AK8" s="465">
        <v>15102</v>
      </c>
      <c r="AL8" s="465">
        <v>5471</v>
      </c>
      <c r="AM8" s="465">
        <v>241498</v>
      </c>
      <c r="AN8" s="465">
        <v>28385</v>
      </c>
      <c r="AO8" s="465">
        <v>12870</v>
      </c>
      <c r="AP8" s="465">
        <v>686524</v>
      </c>
      <c r="AQ8" s="465">
        <v>57940</v>
      </c>
      <c r="AR8" s="465">
        <v>54787</v>
      </c>
      <c r="AS8" s="465">
        <v>294422</v>
      </c>
      <c r="AT8" s="465">
        <v>32433</v>
      </c>
      <c r="AU8" s="466"/>
      <c r="AV8" s="467">
        <v>1356202</v>
      </c>
      <c r="AW8" s="467">
        <v>279044</v>
      </c>
      <c r="AX8" s="467">
        <v>138837</v>
      </c>
      <c r="AY8" s="467">
        <v>262965</v>
      </c>
      <c r="AZ8" s="467">
        <v>496697</v>
      </c>
      <c r="BA8" s="467">
        <v>178659</v>
      </c>
    </row>
    <row r="9" spans="1:53" ht="15.6" hidden="1">
      <c r="A9" s="469"/>
      <c r="B9" s="470"/>
      <c r="C9" s="471"/>
      <c r="D9" s="472"/>
      <c r="E9" s="473"/>
      <c r="F9" s="473"/>
      <c r="G9" s="473"/>
      <c r="H9" s="473"/>
      <c r="I9" s="473"/>
      <c r="J9" s="473"/>
      <c r="K9" s="473"/>
      <c r="L9" s="473"/>
      <c r="M9" s="473"/>
      <c r="N9" s="473"/>
      <c r="O9" s="473"/>
      <c r="P9" s="473"/>
      <c r="Q9" s="473"/>
      <c r="R9" s="473"/>
      <c r="S9" s="473"/>
      <c r="T9" s="474"/>
      <c r="U9" s="475"/>
      <c r="V9" s="475"/>
      <c r="W9" s="475"/>
      <c r="X9" s="475"/>
      <c r="Y9" s="475"/>
      <c r="Z9" s="475"/>
      <c r="AA9" s="475"/>
      <c r="AB9" s="475"/>
      <c r="AC9" s="475"/>
      <c r="AD9" s="474"/>
      <c r="AE9" s="474"/>
      <c r="AF9" s="474"/>
      <c r="AG9" s="474"/>
      <c r="AH9" s="474"/>
      <c r="AI9" s="474"/>
      <c r="AJ9" s="476"/>
      <c r="AK9" s="477"/>
      <c r="AL9" s="478"/>
      <c r="AM9" s="478"/>
      <c r="AN9" s="478"/>
      <c r="AO9" s="479"/>
      <c r="AP9" s="479"/>
      <c r="AQ9" s="479"/>
      <c r="AR9" s="479"/>
      <c r="AS9" s="479"/>
      <c r="AT9" s="479"/>
      <c r="AU9" s="466"/>
      <c r="AV9" s="480">
        <v>0</v>
      </c>
      <c r="AW9" s="480">
        <v>0</v>
      </c>
      <c r="AX9" s="480">
        <v>0</v>
      </c>
      <c r="AY9" s="480">
        <v>0</v>
      </c>
      <c r="AZ9" s="480">
        <v>0</v>
      </c>
      <c r="BA9" s="480">
        <v>0</v>
      </c>
    </row>
    <row r="10" spans="1:53" ht="15.6" hidden="1">
      <c r="A10" s="481"/>
      <c r="B10" s="470"/>
      <c r="C10" s="482"/>
      <c r="D10" s="483">
        <v>1.1964438840703495</v>
      </c>
      <c r="E10" s="483">
        <v>1.4153965042146686</v>
      </c>
      <c r="F10" s="483">
        <v>1.508151974358366</v>
      </c>
      <c r="G10" s="483">
        <v>1.5960493626309564</v>
      </c>
      <c r="H10" s="483">
        <v>1.629039127895219</v>
      </c>
      <c r="I10" s="483">
        <v>1.6448561386383587</v>
      </c>
      <c r="J10" s="483">
        <v>1.6542333664360773</v>
      </c>
      <c r="K10" s="483">
        <v>1.7184052385939581</v>
      </c>
      <c r="L10" s="483">
        <v>1.7190831104829498</v>
      </c>
      <c r="M10" s="483">
        <v>1.6950186584237446</v>
      </c>
      <c r="N10" s="483">
        <v>1.677281010661795</v>
      </c>
      <c r="O10" s="483">
        <v>1.6821390925329023</v>
      </c>
      <c r="P10" s="483">
        <v>1.6904995124971331</v>
      </c>
      <c r="Q10" s="483">
        <v>1.6553631529177302</v>
      </c>
      <c r="R10" s="483">
        <v>1.5388821666593231</v>
      </c>
      <c r="S10" s="483">
        <v>1.6054265904286749</v>
      </c>
      <c r="T10" s="483">
        <v>1.6581876191218621</v>
      </c>
      <c r="U10" s="483">
        <v>1.6052006331323443</v>
      </c>
      <c r="V10" s="483">
        <v>1.5043107003207463</v>
      </c>
      <c r="W10" s="483">
        <v>1.5096206967845147</v>
      </c>
      <c r="X10" s="483">
        <v>7.8260309584091701</v>
      </c>
      <c r="Y10" s="483">
        <v>8.3608718788236214</v>
      </c>
      <c r="Z10" s="483">
        <v>7.5523966725528542</v>
      </c>
      <c r="AA10" s="483">
        <v>6.955869410240159</v>
      </c>
      <c r="AB10" s="483">
        <v>6.6903695870517428</v>
      </c>
      <c r="AC10" s="483">
        <v>6.274608161803501</v>
      </c>
      <c r="AD10" s="483">
        <v>5.6272405078164276</v>
      </c>
      <c r="AE10" s="483">
        <v>4.9382967113045302</v>
      </c>
      <c r="AF10" s="483">
        <v>4.1528691492594811</v>
      </c>
      <c r="AG10" s="483">
        <v>3.3249616155042858</v>
      </c>
      <c r="AH10" s="483">
        <v>2.3878037289732612</v>
      </c>
      <c r="AI10" s="483">
        <v>1.7621279754339227</v>
      </c>
      <c r="AJ10" s="483"/>
      <c r="AK10" s="483">
        <v>1.1365652005427493</v>
      </c>
      <c r="AL10" s="483">
        <v>7.9198032363863552E-2</v>
      </c>
      <c r="AM10" s="483">
        <v>0.64160574293064354</v>
      </c>
      <c r="AN10" s="483">
        <v>0.68894379651189719</v>
      </c>
      <c r="AO10" s="483">
        <v>1.4012741731940082</v>
      </c>
      <c r="AP10" s="483">
        <v>50.920041621333986</v>
      </c>
      <c r="AQ10" s="483">
        <v>4.0280277430368434</v>
      </c>
      <c r="AR10" s="483">
        <v>3.8913235787568508</v>
      </c>
      <c r="AS10" s="483">
        <v>22.130709517208341</v>
      </c>
      <c r="AT10" s="483">
        <v>2.1397026176022993</v>
      </c>
      <c r="AU10" s="466"/>
      <c r="AV10" s="480">
        <v>1.1964438840703495</v>
      </c>
      <c r="AW10" s="480">
        <v>19.630153097366129</v>
      </c>
      <c r="AX10" s="480">
        <v>9.5673708625806793</v>
      </c>
      <c r="AY10" s="480">
        <v>25.248920206570162</v>
      </c>
      <c r="AZ10" s="480">
        <v>34.639253527475844</v>
      </c>
      <c r="BA10" s="480">
        <v>8.6906565528180835</v>
      </c>
    </row>
    <row r="11" spans="1:53" ht="15.6">
      <c r="A11" s="484">
        <v>59</v>
      </c>
      <c r="B11" s="485" t="s">
        <v>43</v>
      </c>
      <c r="C11" s="486">
        <v>885123</v>
      </c>
      <c r="D11" s="472">
        <v>10590</v>
      </c>
      <c r="E11" s="472">
        <v>12528</v>
      </c>
      <c r="F11" s="472">
        <v>13349</v>
      </c>
      <c r="G11" s="472">
        <v>14127</v>
      </c>
      <c r="H11" s="472">
        <v>14419</v>
      </c>
      <c r="I11" s="472">
        <v>14559</v>
      </c>
      <c r="J11" s="472">
        <v>14642</v>
      </c>
      <c r="K11" s="472">
        <v>15210</v>
      </c>
      <c r="L11" s="472">
        <v>15216</v>
      </c>
      <c r="M11" s="472">
        <v>15003</v>
      </c>
      <c r="N11" s="472">
        <v>14846</v>
      </c>
      <c r="O11" s="472">
        <v>14889</v>
      </c>
      <c r="P11" s="472">
        <v>14963</v>
      </c>
      <c r="Q11" s="472">
        <v>14652</v>
      </c>
      <c r="R11" s="472">
        <v>13621</v>
      </c>
      <c r="S11" s="472">
        <v>14210</v>
      </c>
      <c r="T11" s="472">
        <v>14677</v>
      </c>
      <c r="U11" s="472">
        <v>14208</v>
      </c>
      <c r="V11" s="472">
        <v>13315</v>
      </c>
      <c r="W11" s="472">
        <v>13362</v>
      </c>
      <c r="X11" s="472">
        <v>69270</v>
      </c>
      <c r="Y11" s="472">
        <v>74004</v>
      </c>
      <c r="Z11" s="472">
        <v>66848</v>
      </c>
      <c r="AA11" s="472">
        <v>61568</v>
      </c>
      <c r="AB11" s="472">
        <v>59218</v>
      </c>
      <c r="AC11" s="472">
        <v>55538</v>
      </c>
      <c r="AD11" s="472">
        <v>49808</v>
      </c>
      <c r="AE11" s="472">
        <v>43710</v>
      </c>
      <c r="AF11" s="472">
        <v>36758</v>
      </c>
      <c r="AG11" s="472">
        <v>29430</v>
      </c>
      <c r="AH11" s="472">
        <v>21135</v>
      </c>
      <c r="AI11" s="472">
        <v>15597</v>
      </c>
      <c r="AJ11" s="472">
        <v>9793</v>
      </c>
      <c r="AK11" s="487">
        <v>10060</v>
      </c>
      <c r="AL11" s="488">
        <v>701</v>
      </c>
      <c r="AM11" s="488">
        <v>5679</v>
      </c>
      <c r="AN11" s="488">
        <v>6098</v>
      </c>
      <c r="AO11" s="489">
        <v>12403</v>
      </c>
      <c r="AP11" s="490">
        <v>450705</v>
      </c>
      <c r="AQ11" s="488">
        <v>35653</v>
      </c>
      <c r="AR11" s="489">
        <v>34443</v>
      </c>
      <c r="AS11" s="489">
        <v>195884</v>
      </c>
      <c r="AT11" s="489">
        <v>18939</v>
      </c>
      <c r="AU11" s="466"/>
      <c r="AV11" s="480">
        <v>885123</v>
      </c>
      <c r="AW11" s="480">
        <v>169378</v>
      </c>
      <c r="AX11" s="480">
        <v>86331</v>
      </c>
      <c r="AY11" s="480">
        <v>169951</v>
      </c>
      <c r="AZ11" s="480">
        <v>336690</v>
      </c>
      <c r="BA11" s="480">
        <v>122773</v>
      </c>
    </row>
    <row r="12" spans="1:53" ht="15.6" hidden="1">
      <c r="A12" s="481"/>
      <c r="B12" s="470"/>
      <c r="C12" s="471"/>
      <c r="D12" s="491">
        <v>1.0874284387273958</v>
      </c>
      <c r="E12" s="492">
        <v>1.3630718591290476</v>
      </c>
      <c r="F12" s="492">
        <v>1.4532701944985746</v>
      </c>
      <c r="G12" s="492">
        <v>1.5518825536898859</v>
      </c>
      <c r="H12" s="492">
        <v>1.6175119394998032</v>
      </c>
      <c r="I12" s="492">
        <v>1.6343399871433717</v>
      </c>
      <c r="J12" s="492">
        <v>1.6215506709342595</v>
      </c>
      <c r="K12" s="492">
        <v>1.6390518404835708</v>
      </c>
      <c r="L12" s="492">
        <v>1.6868434957913052</v>
      </c>
      <c r="M12" s="492">
        <v>1.62659908522733</v>
      </c>
      <c r="N12" s="492">
        <v>1.5562578460772138</v>
      </c>
      <c r="O12" s="492">
        <v>1.5791439908724669</v>
      </c>
      <c r="P12" s="492">
        <v>1.6181850614055457</v>
      </c>
      <c r="Q12" s="492">
        <v>1.5922698680344505</v>
      </c>
      <c r="R12" s="492">
        <v>1.4879359726443258</v>
      </c>
      <c r="S12" s="492">
        <v>1.493657508843139</v>
      </c>
      <c r="T12" s="492">
        <v>1.5475072613025582</v>
      </c>
      <c r="U12" s="492">
        <v>1.5098124345809647</v>
      </c>
      <c r="V12" s="492">
        <v>1.4037957344264833</v>
      </c>
      <c r="W12" s="492">
        <v>1.419950660164309</v>
      </c>
      <c r="X12" s="492">
        <v>7.4814134213776784</v>
      </c>
      <c r="Y12" s="492">
        <v>8.049864870777423</v>
      </c>
      <c r="Z12" s="492">
        <v>7.6682047502212889</v>
      </c>
      <c r="AA12" s="492">
        <v>7.0940317646227324</v>
      </c>
      <c r="AB12" s="492">
        <v>6.7322287402860095</v>
      </c>
      <c r="AC12" s="492">
        <v>6.3148931587255106</v>
      </c>
      <c r="AD12" s="492">
        <v>5.6340303510667296</v>
      </c>
      <c r="AE12" s="492">
        <v>5.1739515284915676</v>
      </c>
      <c r="AF12" s="492">
        <v>4.3964957273587029</v>
      </c>
      <c r="AG12" s="492">
        <v>3.6924102139517978</v>
      </c>
      <c r="AH12" s="492">
        <v>2.7527320335349335</v>
      </c>
      <c r="AI12" s="492">
        <v>2.0227313267569325</v>
      </c>
      <c r="AJ12" s="492">
        <v>1.2422464770482258</v>
      </c>
      <c r="AK12" s="493">
        <v>1.2546992323044666</v>
      </c>
      <c r="AL12" s="494">
        <v>7.4716531537444092E-2</v>
      </c>
      <c r="AM12" s="494">
        <v>0.60850220279143652</v>
      </c>
      <c r="AN12" s="494">
        <v>0.63744644473837431</v>
      </c>
      <c r="AO12" s="495">
        <v>1.2833069132985329</v>
      </c>
      <c r="AP12" s="494">
        <v>51.623065195222182</v>
      </c>
      <c r="AQ12" s="494">
        <v>3.8310733265348023</v>
      </c>
      <c r="AR12" s="495">
        <v>3.689044604423084</v>
      </c>
      <c r="AS12" s="495">
        <v>22.258795179100911</v>
      </c>
      <c r="AT12" s="495">
        <v>2.2250044594326255</v>
      </c>
      <c r="AU12" s="466"/>
      <c r="AV12" s="480">
        <v>0</v>
      </c>
      <c r="AW12" s="480">
        <v>18.416951902074224</v>
      </c>
      <c r="AX12" s="480">
        <v>9.2493681068109836</v>
      </c>
      <c r="AY12" s="480">
        <v>18.355024686745892</v>
      </c>
      <c r="AZ12" s="480">
        <v>38.617340293413832</v>
      </c>
      <c r="BA12" s="480">
        <v>15.361315010955058</v>
      </c>
    </row>
    <row r="13" spans="1:53" ht="15.6">
      <c r="A13" s="496">
        <v>7</v>
      </c>
      <c r="B13" s="497" t="s">
        <v>44</v>
      </c>
      <c r="C13" s="486">
        <v>297123</v>
      </c>
      <c r="D13" s="473">
        <v>3231</v>
      </c>
      <c r="E13" s="473">
        <v>4050</v>
      </c>
      <c r="F13" s="473">
        <v>4318</v>
      </c>
      <c r="G13" s="473">
        <v>4611</v>
      </c>
      <c r="H13" s="473">
        <v>4806</v>
      </c>
      <c r="I13" s="473">
        <v>4856</v>
      </c>
      <c r="J13" s="473">
        <v>4818</v>
      </c>
      <c r="K13" s="473">
        <v>4870</v>
      </c>
      <c r="L13" s="473">
        <v>5012</v>
      </c>
      <c r="M13" s="473">
        <v>4833</v>
      </c>
      <c r="N13" s="473">
        <v>4624</v>
      </c>
      <c r="O13" s="473">
        <v>4692</v>
      </c>
      <c r="P13" s="473">
        <v>4808</v>
      </c>
      <c r="Q13" s="473">
        <v>4731</v>
      </c>
      <c r="R13" s="473">
        <v>4421</v>
      </c>
      <c r="S13" s="473">
        <v>4438</v>
      </c>
      <c r="T13" s="473">
        <v>4598</v>
      </c>
      <c r="U13" s="473">
        <v>4486</v>
      </c>
      <c r="V13" s="473">
        <v>4171</v>
      </c>
      <c r="W13" s="473">
        <v>4219</v>
      </c>
      <c r="X13" s="473">
        <v>22229</v>
      </c>
      <c r="Y13" s="473">
        <v>23918</v>
      </c>
      <c r="Z13" s="473">
        <v>22784</v>
      </c>
      <c r="AA13" s="473">
        <v>21078</v>
      </c>
      <c r="AB13" s="473">
        <v>20003</v>
      </c>
      <c r="AC13" s="473">
        <v>18763</v>
      </c>
      <c r="AD13" s="473">
        <v>16740</v>
      </c>
      <c r="AE13" s="473">
        <v>15373</v>
      </c>
      <c r="AF13" s="473">
        <v>13063</v>
      </c>
      <c r="AG13" s="473">
        <v>10971</v>
      </c>
      <c r="AH13" s="473">
        <v>8179</v>
      </c>
      <c r="AI13" s="473">
        <v>6010</v>
      </c>
      <c r="AJ13" s="498">
        <v>3691</v>
      </c>
      <c r="AK13" s="499">
        <v>3728</v>
      </c>
      <c r="AL13" s="488">
        <v>222</v>
      </c>
      <c r="AM13" s="488">
        <v>1808</v>
      </c>
      <c r="AN13" s="488">
        <v>1894</v>
      </c>
      <c r="AO13" s="489">
        <v>3813</v>
      </c>
      <c r="AP13" s="489">
        <v>153384</v>
      </c>
      <c r="AQ13" s="489">
        <v>11383</v>
      </c>
      <c r="AR13" s="489">
        <v>10961</v>
      </c>
      <c r="AS13" s="489">
        <v>66136</v>
      </c>
      <c r="AT13" s="489">
        <v>6611</v>
      </c>
      <c r="AU13" s="466"/>
      <c r="AV13" s="480">
        <v>297123</v>
      </c>
      <c r="AW13" s="480">
        <v>54721</v>
      </c>
      <c r="AX13" s="480">
        <v>27482</v>
      </c>
      <c r="AY13" s="480">
        <v>54537</v>
      </c>
      <c r="AZ13" s="480">
        <v>114741</v>
      </c>
      <c r="BA13" s="480">
        <v>45642</v>
      </c>
    </row>
    <row r="14" spans="1:53" ht="15.6">
      <c r="A14" s="500">
        <v>1</v>
      </c>
      <c r="B14" s="501" t="s">
        <v>46</v>
      </c>
      <c r="C14" s="471">
        <v>62403</v>
      </c>
      <c r="D14" s="502">
        <v>679</v>
      </c>
      <c r="E14" s="502">
        <v>851</v>
      </c>
      <c r="F14" s="502">
        <v>907</v>
      </c>
      <c r="G14" s="502">
        <v>968</v>
      </c>
      <c r="H14" s="502">
        <v>1009</v>
      </c>
      <c r="I14" s="502">
        <v>1020</v>
      </c>
      <c r="J14" s="502">
        <v>1012</v>
      </c>
      <c r="K14" s="502">
        <v>1023</v>
      </c>
      <c r="L14" s="502">
        <v>1053</v>
      </c>
      <c r="M14" s="502">
        <v>1015</v>
      </c>
      <c r="N14" s="502">
        <v>971</v>
      </c>
      <c r="O14" s="502">
        <v>985</v>
      </c>
      <c r="P14" s="502">
        <v>1010</v>
      </c>
      <c r="Q14" s="502">
        <v>993</v>
      </c>
      <c r="R14" s="502">
        <v>929</v>
      </c>
      <c r="S14" s="502">
        <v>932</v>
      </c>
      <c r="T14" s="502">
        <v>966</v>
      </c>
      <c r="U14" s="502">
        <v>942</v>
      </c>
      <c r="V14" s="502">
        <v>876</v>
      </c>
      <c r="W14" s="502">
        <v>886</v>
      </c>
      <c r="X14" s="502">
        <v>4668</v>
      </c>
      <c r="Y14" s="502">
        <v>5023</v>
      </c>
      <c r="Z14" s="502">
        <v>4785</v>
      </c>
      <c r="AA14" s="502">
        <v>4427</v>
      </c>
      <c r="AB14" s="502">
        <v>4201</v>
      </c>
      <c r="AC14" s="502">
        <v>3941</v>
      </c>
      <c r="AD14" s="502">
        <v>3516</v>
      </c>
      <c r="AE14" s="502">
        <v>3229</v>
      </c>
      <c r="AF14" s="502">
        <v>2744</v>
      </c>
      <c r="AG14" s="502">
        <v>2304</v>
      </c>
      <c r="AH14" s="502">
        <v>1718</v>
      </c>
      <c r="AI14" s="502">
        <v>1262</v>
      </c>
      <c r="AJ14" s="502">
        <v>775</v>
      </c>
      <c r="AK14" s="502">
        <v>783</v>
      </c>
      <c r="AL14" s="502">
        <v>48</v>
      </c>
      <c r="AM14" s="502">
        <v>380</v>
      </c>
      <c r="AN14" s="502">
        <v>398</v>
      </c>
      <c r="AO14" s="502">
        <v>801</v>
      </c>
      <c r="AP14" s="502">
        <v>32214</v>
      </c>
      <c r="AQ14" s="502">
        <v>2390</v>
      </c>
      <c r="AR14" s="502">
        <v>2302</v>
      </c>
      <c r="AS14" s="502">
        <v>13890</v>
      </c>
      <c r="AT14" s="502">
        <v>1389</v>
      </c>
      <c r="AU14" s="466"/>
      <c r="AV14" s="503">
        <v>62403</v>
      </c>
      <c r="AW14" s="504">
        <v>11493</v>
      </c>
      <c r="AX14" s="503">
        <v>5772</v>
      </c>
      <c r="AY14" s="504">
        <v>11453</v>
      </c>
      <c r="AZ14" s="503">
        <v>24099</v>
      </c>
      <c r="BA14" s="503">
        <v>9586</v>
      </c>
    </row>
    <row r="15" spans="1:53" ht="15.6">
      <c r="A15" s="500">
        <v>2</v>
      </c>
      <c r="B15" s="501" t="s">
        <v>48</v>
      </c>
      <c r="C15" s="471">
        <v>56376</v>
      </c>
      <c r="D15" s="502">
        <v>613</v>
      </c>
      <c r="E15" s="502">
        <v>769</v>
      </c>
      <c r="F15" s="502">
        <v>819</v>
      </c>
      <c r="G15" s="502">
        <v>875</v>
      </c>
      <c r="H15" s="502">
        <v>912</v>
      </c>
      <c r="I15" s="502">
        <v>922</v>
      </c>
      <c r="J15" s="502">
        <v>914</v>
      </c>
      <c r="K15" s="502">
        <v>925</v>
      </c>
      <c r="L15" s="502">
        <v>951</v>
      </c>
      <c r="M15" s="502">
        <v>917</v>
      </c>
      <c r="N15" s="502">
        <v>877</v>
      </c>
      <c r="O15" s="502">
        <v>890</v>
      </c>
      <c r="P15" s="502">
        <v>912</v>
      </c>
      <c r="Q15" s="502">
        <v>898</v>
      </c>
      <c r="R15" s="502">
        <v>839</v>
      </c>
      <c r="S15" s="502">
        <v>842</v>
      </c>
      <c r="T15" s="502">
        <v>872</v>
      </c>
      <c r="U15" s="502">
        <v>851</v>
      </c>
      <c r="V15" s="502">
        <v>791</v>
      </c>
      <c r="W15" s="502">
        <v>801</v>
      </c>
      <c r="X15" s="502">
        <v>4218</v>
      </c>
      <c r="Y15" s="502">
        <v>4538</v>
      </c>
      <c r="Z15" s="502">
        <v>4323</v>
      </c>
      <c r="AA15" s="502">
        <v>3999</v>
      </c>
      <c r="AB15" s="502">
        <v>3795</v>
      </c>
      <c r="AC15" s="502">
        <v>3560</v>
      </c>
      <c r="AD15" s="502">
        <v>3176</v>
      </c>
      <c r="AE15" s="502">
        <v>2917</v>
      </c>
      <c r="AF15" s="502">
        <v>2479</v>
      </c>
      <c r="AG15" s="502">
        <v>2082</v>
      </c>
      <c r="AH15" s="502">
        <v>1552</v>
      </c>
      <c r="AI15" s="502">
        <v>1140</v>
      </c>
      <c r="AJ15" s="502">
        <v>700</v>
      </c>
      <c r="AK15" s="502">
        <v>707</v>
      </c>
      <c r="AL15" s="502">
        <v>42</v>
      </c>
      <c r="AM15" s="502">
        <v>343</v>
      </c>
      <c r="AN15" s="502">
        <v>359</v>
      </c>
      <c r="AO15" s="502">
        <v>723</v>
      </c>
      <c r="AP15" s="502">
        <v>29103</v>
      </c>
      <c r="AQ15" s="502">
        <v>2160</v>
      </c>
      <c r="AR15" s="502">
        <v>2080</v>
      </c>
      <c r="AS15" s="502">
        <v>12549</v>
      </c>
      <c r="AT15" s="502">
        <v>1254</v>
      </c>
      <c r="AU15" s="466"/>
      <c r="AV15" s="505">
        <v>56376</v>
      </c>
      <c r="AW15" s="504">
        <v>10384</v>
      </c>
      <c r="AX15" s="505">
        <v>5214</v>
      </c>
      <c r="AY15" s="504">
        <v>10348</v>
      </c>
      <c r="AZ15" s="505">
        <v>21770</v>
      </c>
      <c r="BA15" s="505">
        <v>8660</v>
      </c>
    </row>
    <row r="16" spans="1:53" ht="15.6">
      <c r="A16" s="500">
        <v>3</v>
      </c>
      <c r="B16" s="501" t="s">
        <v>50</v>
      </c>
      <c r="C16" s="471">
        <v>23195</v>
      </c>
      <c r="D16" s="502">
        <v>252</v>
      </c>
      <c r="E16" s="502">
        <v>316</v>
      </c>
      <c r="F16" s="502">
        <v>337</v>
      </c>
      <c r="G16" s="502">
        <v>360</v>
      </c>
      <c r="H16" s="502">
        <v>375</v>
      </c>
      <c r="I16" s="502">
        <v>379</v>
      </c>
      <c r="J16" s="502">
        <v>376</v>
      </c>
      <c r="K16" s="502">
        <v>380</v>
      </c>
      <c r="L16" s="502">
        <v>391</v>
      </c>
      <c r="M16" s="502">
        <v>377</v>
      </c>
      <c r="N16" s="502">
        <v>362</v>
      </c>
      <c r="O16" s="502">
        <v>367</v>
      </c>
      <c r="P16" s="502">
        <v>375</v>
      </c>
      <c r="Q16" s="502">
        <v>369</v>
      </c>
      <c r="R16" s="502">
        <v>345</v>
      </c>
      <c r="S16" s="502">
        <v>346</v>
      </c>
      <c r="T16" s="502">
        <v>359</v>
      </c>
      <c r="U16" s="502">
        <v>351</v>
      </c>
      <c r="V16" s="502">
        <v>326</v>
      </c>
      <c r="W16" s="502">
        <v>329</v>
      </c>
      <c r="X16" s="502">
        <v>1735</v>
      </c>
      <c r="Y16" s="502">
        <v>1867</v>
      </c>
      <c r="Z16" s="502">
        <v>1779</v>
      </c>
      <c r="AA16" s="502">
        <v>1645</v>
      </c>
      <c r="AB16" s="502">
        <v>1562</v>
      </c>
      <c r="AC16" s="502">
        <v>1466</v>
      </c>
      <c r="AD16" s="502">
        <v>1307</v>
      </c>
      <c r="AE16" s="502">
        <v>1200</v>
      </c>
      <c r="AF16" s="502">
        <v>1020</v>
      </c>
      <c r="AG16" s="502">
        <v>856</v>
      </c>
      <c r="AH16" s="502">
        <v>638</v>
      </c>
      <c r="AI16" s="502">
        <v>469</v>
      </c>
      <c r="AJ16" s="502">
        <v>288</v>
      </c>
      <c r="AK16" s="502">
        <v>291</v>
      </c>
      <c r="AL16" s="502">
        <v>17</v>
      </c>
      <c r="AM16" s="502">
        <v>141</v>
      </c>
      <c r="AN16" s="502">
        <v>148</v>
      </c>
      <c r="AO16" s="502">
        <v>298</v>
      </c>
      <c r="AP16" s="502">
        <v>11974</v>
      </c>
      <c r="AQ16" s="502">
        <v>889</v>
      </c>
      <c r="AR16" s="502">
        <v>856</v>
      </c>
      <c r="AS16" s="502">
        <v>5163</v>
      </c>
      <c r="AT16" s="502">
        <v>516</v>
      </c>
      <c r="AU16" s="466"/>
      <c r="AV16" s="505">
        <v>23195</v>
      </c>
      <c r="AW16" s="504">
        <v>4272</v>
      </c>
      <c r="AX16" s="505">
        <v>2145</v>
      </c>
      <c r="AY16" s="504">
        <v>4257</v>
      </c>
      <c r="AZ16" s="505">
        <v>8959</v>
      </c>
      <c r="BA16" s="505">
        <v>3562</v>
      </c>
    </row>
    <row r="17" spans="1:53" ht="15.6">
      <c r="A17" s="500">
        <v>4</v>
      </c>
      <c r="B17" s="501" t="s">
        <v>52</v>
      </c>
      <c r="C17" s="471">
        <v>34655</v>
      </c>
      <c r="D17" s="502">
        <v>377</v>
      </c>
      <c r="E17" s="502">
        <v>472</v>
      </c>
      <c r="F17" s="502">
        <v>504</v>
      </c>
      <c r="G17" s="502">
        <v>538</v>
      </c>
      <c r="H17" s="502">
        <v>561</v>
      </c>
      <c r="I17" s="502">
        <v>566</v>
      </c>
      <c r="J17" s="502">
        <v>562</v>
      </c>
      <c r="K17" s="502">
        <v>568</v>
      </c>
      <c r="L17" s="502">
        <v>585</v>
      </c>
      <c r="M17" s="502">
        <v>564</v>
      </c>
      <c r="N17" s="502">
        <v>539</v>
      </c>
      <c r="O17" s="502">
        <v>547</v>
      </c>
      <c r="P17" s="502">
        <v>561</v>
      </c>
      <c r="Q17" s="502">
        <v>552</v>
      </c>
      <c r="R17" s="502">
        <v>516</v>
      </c>
      <c r="S17" s="502">
        <v>518</v>
      </c>
      <c r="T17" s="502">
        <v>536</v>
      </c>
      <c r="U17" s="502">
        <v>523</v>
      </c>
      <c r="V17" s="502">
        <v>486</v>
      </c>
      <c r="W17" s="502">
        <v>492</v>
      </c>
      <c r="X17" s="502">
        <v>2593</v>
      </c>
      <c r="Y17" s="502">
        <v>2790</v>
      </c>
      <c r="Z17" s="502">
        <v>2657</v>
      </c>
      <c r="AA17" s="502">
        <v>2458</v>
      </c>
      <c r="AB17" s="502">
        <v>2332</v>
      </c>
      <c r="AC17" s="502">
        <v>2188</v>
      </c>
      <c r="AD17" s="502">
        <v>1952</v>
      </c>
      <c r="AE17" s="502">
        <v>1793</v>
      </c>
      <c r="AF17" s="502">
        <v>1524</v>
      </c>
      <c r="AG17" s="502">
        <v>1280</v>
      </c>
      <c r="AH17" s="502">
        <v>954</v>
      </c>
      <c r="AI17" s="502">
        <v>701</v>
      </c>
      <c r="AJ17" s="502">
        <v>431</v>
      </c>
      <c r="AK17" s="502">
        <v>435</v>
      </c>
      <c r="AL17" s="502">
        <v>26</v>
      </c>
      <c r="AM17" s="502">
        <v>211</v>
      </c>
      <c r="AN17" s="502">
        <v>221</v>
      </c>
      <c r="AO17" s="502">
        <v>445</v>
      </c>
      <c r="AP17" s="502">
        <v>17890</v>
      </c>
      <c r="AQ17" s="502">
        <v>1328</v>
      </c>
      <c r="AR17" s="502">
        <v>1278</v>
      </c>
      <c r="AS17" s="502">
        <v>7714</v>
      </c>
      <c r="AT17" s="502">
        <v>771</v>
      </c>
      <c r="AU17" s="466"/>
      <c r="AV17" s="505">
        <v>34655</v>
      </c>
      <c r="AW17" s="504">
        <v>6383</v>
      </c>
      <c r="AX17" s="505">
        <v>3206</v>
      </c>
      <c r="AY17" s="504">
        <v>6361</v>
      </c>
      <c r="AZ17" s="505">
        <v>13380</v>
      </c>
      <c r="BA17" s="505">
        <v>5325</v>
      </c>
    </row>
    <row r="18" spans="1:53" ht="15.6">
      <c r="A18" s="500">
        <v>5</v>
      </c>
      <c r="B18" s="501" t="s">
        <v>54</v>
      </c>
      <c r="C18" s="471">
        <v>40383</v>
      </c>
      <c r="D18" s="502">
        <v>439</v>
      </c>
      <c r="E18" s="502">
        <v>550</v>
      </c>
      <c r="F18" s="502">
        <v>587</v>
      </c>
      <c r="G18" s="502">
        <v>627</v>
      </c>
      <c r="H18" s="502">
        <v>653</v>
      </c>
      <c r="I18" s="502">
        <v>660</v>
      </c>
      <c r="J18" s="502">
        <v>655</v>
      </c>
      <c r="K18" s="502">
        <v>662</v>
      </c>
      <c r="L18" s="502">
        <v>681</v>
      </c>
      <c r="M18" s="502">
        <v>657</v>
      </c>
      <c r="N18" s="502">
        <v>628</v>
      </c>
      <c r="O18" s="502">
        <v>638</v>
      </c>
      <c r="P18" s="502">
        <v>653</v>
      </c>
      <c r="Q18" s="502">
        <v>643</v>
      </c>
      <c r="R18" s="502">
        <v>601</v>
      </c>
      <c r="S18" s="502">
        <v>603</v>
      </c>
      <c r="T18" s="502">
        <v>625</v>
      </c>
      <c r="U18" s="502">
        <v>610</v>
      </c>
      <c r="V18" s="502">
        <v>567</v>
      </c>
      <c r="W18" s="502">
        <v>573</v>
      </c>
      <c r="X18" s="502">
        <v>3021</v>
      </c>
      <c r="Y18" s="502">
        <v>3251</v>
      </c>
      <c r="Z18" s="502">
        <v>3097</v>
      </c>
      <c r="AA18" s="502">
        <v>2865</v>
      </c>
      <c r="AB18" s="502">
        <v>2719</v>
      </c>
      <c r="AC18" s="502">
        <v>2550</v>
      </c>
      <c r="AD18" s="502">
        <v>2275</v>
      </c>
      <c r="AE18" s="502">
        <v>2089</v>
      </c>
      <c r="AF18" s="502">
        <v>1775</v>
      </c>
      <c r="AG18" s="502">
        <v>1491</v>
      </c>
      <c r="AH18" s="502">
        <v>1112</v>
      </c>
      <c r="AI18" s="502">
        <v>817</v>
      </c>
      <c r="AJ18" s="502">
        <v>502</v>
      </c>
      <c r="AK18" s="502">
        <v>507</v>
      </c>
      <c r="AL18" s="502">
        <v>30</v>
      </c>
      <c r="AM18" s="502">
        <v>246</v>
      </c>
      <c r="AN18" s="502">
        <v>257</v>
      </c>
      <c r="AO18" s="502">
        <v>518</v>
      </c>
      <c r="AP18" s="502">
        <v>20847</v>
      </c>
      <c r="AQ18" s="502">
        <v>1547</v>
      </c>
      <c r="AR18" s="502">
        <v>1490</v>
      </c>
      <c r="AS18" s="502">
        <v>8989</v>
      </c>
      <c r="AT18" s="502">
        <v>899</v>
      </c>
      <c r="AU18" s="466"/>
      <c r="AV18" s="505">
        <v>40383</v>
      </c>
      <c r="AW18" s="504">
        <v>7437</v>
      </c>
      <c r="AX18" s="505">
        <v>3735</v>
      </c>
      <c r="AY18" s="504">
        <v>7412</v>
      </c>
      <c r="AZ18" s="505">
        <v>15595</v>
      </c>
      <c r="BA18" s="505">
        <v>6204</v>
      </c>
    </row>
    <row r="19" spans="1:53" ht="15.6">
      <c r="A19" s="500">
        <v>6</v>
      </c>
      <c r="B19" s="501" t="s">
        <v>56</v>
      </c>
      <c r="C19" s="471">
        <v>31265</v>
      </c>
      <c r="D19" s="502">
        <v>340</v>
      </c>
      <c r="E19" s="502">
        <v>426</v>
      </c>
      <c r="F19" s="502">
        <v>454</v>
      </c>
      <c r="G19" s="502">
        <v>485</v>
      </c>
      <c r="H19" s="502">
        <v>506</v>
      </c>
      <c r="I19" s="502">
        <v>511</v>
      </c>
      <c r="J19" s="502">
        <v>507</v>
      </c>
      <c r="K19" s="502">
        <v>512</v>
      </c>
      <c r="L19" s="502">
        <v>527</v>
      </c>
      <c r="M19" s="502">
        <v>509</v>
      </c>
      <c r="N19" s="502">
        <v>487</v>
      </c>
      <c r="O19" s="502">
        <v>494</v>
      </c>
      <c r="P19" s="502">
        <v>506</v>
      </c>
      <c r="Q19" s="502">
        <v>498</v>
      </c>
      <c r="R19" s="502">
        <v>465</v>
      </c>
      <c r="S19" s="502">
        <v>467</v>
      </c>
      <c r="T19" s="502">
        <v>484</v>
      </c>
      <c r="U19" s="502">
        <v>472</v>
      </c>
      <c r="V19" s="502">
        <v>439</v>
      </c>
      <c r="W19" s="502">
        <v>444</v>
      </c>
      <c r="X19" s="502">
        <v>2339</v>
      </c>
      <c r="Y19" s="502">
        <v>2517</v>
      </c>
      <c r="Z19" s="502">
        <v>2397</v>
      </c>
      <c r="AA19" s="502">
        <v>2219</v>
      </c>
      <c r="AB19" s="502">
        <v>2105</v>
      </c>
      <c r="AC19" s="502">
        <v>1974</v>
      </c>
      <c r="AD19" s="502">
        <v>1761</v>
      </c>
      <c r="AE19" s="502">
        <v>1618</v>
      </c>
      <c r="AF19" s="502">
        <v>1375</v>
      </c>
      <c r="AG19" s="502">
        <v>1154</v>
      </c>
      <c r="AH19" s="502">
        <v>861</v>
      </c>
      <c r="AI19" s="502">
        <v>632</v>
      </c>
      <c r="AJ19" s="502">
        <v>388</v>
      </c>
      <c r="AK19" s="502">
        <v>392</v>
      </c>
      <c r="AL19" s="502">
        <v>23</v>
      </c>
      <c r="AM19" s="502">
        <v>190</v>
      </c>
      <c r="AN19" s="502">
        <v>199</v>
      </c>
      <c r="AO19" s="502">
        <v>401</v>
      </c>
      <c r="AP19" s="502">
        <v>16140</v>
      </c>
      <c r="AQ19" s="502">
        <v>1198</v>
      </c>
      <c r="AR19" s="502">
        <v>1153</v>
      </c>
      <c r="AS19" s="502">
        <v>6959</v>
      </c>
      <c r="AT19" s="502">
        <v>696</v>
      </c>
      <c r="AU19" s="466"/>
      <c r="AV19" s="505">
        <v>31265</v>
      </c>
      <c r="AW19" s="504">
        <v>5758</v>
      </c>
      <c r="AX19" s="505">
        <v>2892</v>
      </c>
      <c r="AY19" s="504">
        <v>5739</v>
      </c>
      <c r="AZ19" s="505">
        <v>12074</v>
      </c>
      <c r="BA19" s="505">
        <v>4802</v>
      </c>
    </row>
    <row r="20" spans="1:53" ht="15.6">
      <c r="A20" s="500">
        <v>7</v>
      </c>
      <c r="B20" s="501" t="s">
        <v>58</v>
      </c>
      <c r="C20" s="471">
        <v>21729</v>
      </c>
      <c r="D20" s="502">
        <v>236</v>
      </c>
      <c r="E20" s="502">
        <v>296</v>
      </c>
      <c r="F20" s="502">
        <v>316</v>
      </c>
      <c r="G20" s="502">
        <v>337</v>
      </c>
      <c r="H20" s="502">
        <v>351</v>
      </c>
      <c r="I20" s="502">
        <v>355</v>
      </c>
      <c r="J20" s="502">
        <v>352</v>
      </c>
      <c r="K20" s="502">
        <v>356</v>
      </c>
      <c r="L20" s="502">
        <v>367</v>
      </c>
      <c r="M20" s="502">
        <v>353</v>
      </c>
      <c r="N20" s="502">
        <v>338</v>
      </c>
      <c r="O20" s="502">
        <v>343</v>
      </c>
      <c r="P20" s="502">
        <v>352</v>
      </c>
      <c r="Q20" s="502">
        <v>346</v>
      </c>
      <c r="R20" s="502">
        <v>323</v>
      </c>
      <c r="S20" s="502">
        <v>325</v>
      </c>
      <c r="T20" s="502">
        <v>336</v>
      </c>
      <c r="U20" s="502">
        <v>328</v>
      </c>
      <c r="V20" s="502">
        <v>305</v>
      </c>
      <c r="W20" s="502">
        <v>309</v>
      </c>
      <c r="X20" s="502">
        <v>1626</v>
      </c>
      <c r="Y20" s="502">
        <v>1749</v>
      </c>
      <c r="Z20" s="502">
        <v>1667</v>
      </c>
      <c r="AA20" s="502">
        <v>1541</v>
      </c>
      <c r="AB20" s="502">
        <v>1463</v>
      </c>
      <c r="AC20" s="502">
        <v>1372</v>
      </c>
      <c r="AD20" s="502">
        <v>1225</v>
      </c>
      <c r="AE20" s="502">
        <v>1124</v>
      </c>
      <c r="AF20" s="502">
        <v>955</v>
      </c>
      <c r="AG20" s="502">
        <v>802</v>
      </c>
      <c r="AH20" s="502">
        <v>598</v>
      </c>
      <c r="AI20" s="502">
        <v>440</v>
      </c>
      <c r="AJ20" s="502">
        <v>270</v>
      </c>
      <c r="AK20" s="502">
        <v>273</v>
      </c>
      <c r="AL20" s="502">
        <v>16</v>
      </c>
      <c r="AM20" s="502">
        <v>132</v>
      </c>
      <c r="AN20" s="502">
        <v>139</v>
      </c>
      <c r="AO20" s="502">
        <v>279</v>
      </c>
      <c r="AP20" s="502">
        <v>11217</v>
      </c>
      <c r="AQ20" s="502">
        <v>832</v>
      </c>
      <c r="AR20" s="502">
        <v>802</v>
      </c>
      <c r="AS20" s="502">
        <v>4837</v>
      </c>
      <c r="AT20" s="502">
        <v>483</v>
      </c>
      <c r="AU20" s="466"/>
      <c r="AV20" s="505">
        <v>21729</v>
      </c>
      <c r="AW20" s="504">
        <v>4000</v>
      </c>
      <c r="AX20" s="505">
        <v>2010</v>
      </c>
      <c r="AY20" s="504">
        <v>3989</v>
      </c>
      <c r="AZ20" s="505">
        <v>8392</v>
      </c>
      <c r="BA20" s="505">
        <v>3338</v>
      </c>
    </row>
    <row r="21" spans="1:53" ht="15.6">
      <c r="A21" s="481"/>
      <c r="B21" s="501" t="s">
        <v>59</v>
      </c>
      <c r="C21" s="471">
        <v>27117</v>
      </c>
      <c r="D21" s="502">
        <v>295</v>
      </c>
      <c r="E21" s="502">
        <v>370</v>
      </c>
      <c r="F21" s="502">
        <v>394</v>
      </c>
      <c r="G21" s="502">
        <v>421</v>
      </c>
      <c r="H21" s="502">
        <v>439</v>
      </c>
      <c r="I21" s="502">
        <v>443</v>
      </c>
      <c r="J21" s="502">
        <v>440</v>
      </c>
      <c r="K21" s="502">
        <v>444</v>
      </c>
      <c r="L21" s="502">
        <v>457</v>
      </c>
      <c r="M21" s="502">
        <v>441</v>
      </c>
      <c r="N21" s="502">
        <v>422</v>
      </c>
      <c r="O21" s="502">
        <v>428</v>
      </c>
      <c r="P21" s="502">
        <v>439</v>
      </c>
      <c r="Q21" s="502">
        <v>432</v>
      </c>
      <c r="R21" s="502">
        <v>403</v>
      </c>
      <c r="S21" s="502">
        <v>405</v>
      </c>
      <c r="T21" s="502">
        <v>420</v>
      </c>
      <c r="U21" s="502">
        <v>409</v>
      </c>
      <c r="V21" s="502">
        <v>381</v>
      </c>
      <c r="W21" s="502">
        <v>385</v>
      </c>
      <c r="X21" s="502">
        <v>2029</v>
      </c>
      <c r="Y21" s="502">
        <v>2183</v>
      </c>
      <c r="Z21" s="502">
        <v>2079</v>
      </c>
      <c r="AA21" s="502">
        <v>1924</v>
      </c>
      <c r="AB21" s="502">
        <v>1826</v>
      </c>
      <c r="AC21" s="502">
        <v>1712</v>
      </c>
      <c r="AD21" s="502">
        <v>1528</v>
      </c>
      <c r="AE21" s="502">
        <v>1403</v>
      </c>
      <c r="AF21" s="502">
        <v>1191</v>
      </c>
      <c r="AG21" s="502">
        <v>1002</v>
      </c>
      <c r="AH21" s="502">
        <v>746</v>
      </c>
      <c r="AI21" s="502">
        <v>549</v>
      </c>
      <c r="AJ21" s="502">
        <v>337</v>
      </c>
      <c r="AK21" s="502">
        <v>340</v>
      </c>
      <c r="AL21" s="502">
        <v>20</v>
      </c>
      <c r="AM21" s="502">
        <v>165</v>
      </c>
      <c r="AN21" s="502">
        <v>173</v>
      </c>
      <c r="AO21" s="502">
        <v>348</v>
      </c>
      <c r="AP21" s="502">
        <v>13999</v>
      </c>
      <c r="AQ21" s="502">
        <v>1039</v>
      </c>
      <c r="AR21" s="502">
        <v>1000</v>
      </c>
      <c r="AS21" s="502">
        <v>6035</v>
      </c>
      <c r="AT21" s="502">
        <v>603</v>
      </c>
      <c r="AU21" s="466"/>
      <c r="AV21" s="506">
        <v>27117</v>
      </c>
      <c r="AW21" s="504">
        <v>4994</v>
      </c>
      <c r="AX21" s="506">
        <v>2508</v>
      </c>
      <c r="AY21" s="504">
        <v>4978</v>
      </c>
      <c r="AZ21" s="506">
        <v>10472</v>
      </c>
      <c r="BA21" s="506">
        <v>4165</v>
      </c>
    </row>
    <row r="22" spans="1:53" ht="15.6" hidden="1">
      <c r="A22" s="481"/>
      <c r="B22" s="507"/>
      <c r="C22" s="508">
        <v>297123</v>
      </c>
      <c r="D22" s="509">
        <v>0</v>
      </c>
      <c r="E22" s="509">
        <v>0</v>
      </c>
      <c r="F22" s="509">
        <v>0</v>
      </c>
      <c r="G22" s="509">
        <v>0</v>
      </c>
      <c r="H22" s="509">
        <v>0</v>
      </c>
      <c r="I22" s="509">
        <v>0</v>
      </c>
      <c r="J22" s="509">
        <v>0</v>
      </c>
      <c r="K22" s="509">
        <v>0</v>
      </c>
      <c r="L22" s="509">
        <v>0</v>
      </c>
      <c r="M22" s="509">
        <v>0</v>
      </c>
      <c r="N22" s="509">
        <v>0</v>
      </c>
      <c r="O22" s="509">
        <v>0</v>
      </c>
      <c r="P22" s="509">
        <v>0</v>
      </c>
      <c r="Q22" s="509">
        <v>0</v>
      </c>
      <c r="R22" s="509">
        <v>0</v>
      </c>
      <c r="S22" s="509">
        <v>0</v>
      </c>
      <c r="T22" s="509">
        <v>0</v>
      </c>
      <c r="U22" s="509">
        <v>0</v>
      </c>
      <c r="V22" s="509">
        <v>0</v>
      </c>
      <c r="W22" s="509">
        <v>0</v>
      </c>
      <c r="X22" s="509">
        <v>0</v>
      </c>
      <c r="Y22" s="509">
        <v>0</v>
      </c>
      <c r="Z22" s="509">
        <v>0</v>
      </c>
      <c r="AA22" s="509">
        <v>0</v>
      </c>
      <c r="AB22" s="509">
        <v>0</v>
      </c>
      <c r="AC22" s="509">
        <v>0</v>
      </c>
      <c r="AD22" s="509">
        <v>0</v>
      </c>
      <c r="AE22" s="509">
        <v>0</v>
      </c>
      <c r="AF22" s="509">
        <v>0</v>
      </c>
      <c r="AG22" s="509">
        <v>0</v>
      </c>
      <c r="AH22" s="509">
        <v>0</v>
      </c>
      <c r="AI22" s="509">
        <v>0</v>
      </c>
      <c r="AJ22" s="509">
        <v>0</v>
      </c>
      <c r="AK22" s="509">
        <v>0</v>
      </c>
      <c r="AL22" s="509">
        <v>0</v>
      </c>
      <c r="AM22" s="509">
        <v>0</v>
      </c>
      <c r="AN22" s="509">
        <v>0</v>
      </c>
      <c r="AO22" s="509">
        <v>0</v>
      </c>
      <c r="AP22" s="509">
        <v>0</v>
      </c>
      <c r="AQ22" s="509">
        <v>0</v>
      </c>
      <c r="AR22" s="509">
        <v>0</v>
      </c>
      <c r="AS22" s="509">
        <v>0</v>
      </c>
      <c r="AT22" s="509">
        <v>0</v>
      </c>
      <c r="AU22" s="466"/>
      <c r="AV22" s="510">
        <v>297123</v>
      </c>
      <c r="AW22" s="511">
        <v>0</v>
      </c>
      <c r="AX22" s="504">
        <v>0</v>
      </c>
      <c r="AY22" s="504">
        <v>0</v>
      </c>
      <c r="AZ22" s="504">
        <v>0</v>
      </c>
      <c r="BA22" s="512">
        <v>0</v>
      </c>
    </row>
    <row r="23" spans="1:53" ht="15.6" hidden="1">
      <c r="A23" s="481"/>
      <c r="B23" s="507"/>
      <c r="C23" s="471"/>
      <c r="D23" s="513">
        <v>1.1575339063043371</v>
      </c>
      <c r="E23" s="514">
        <v>1.321476476725123</v>
      </c>
      <c r="F23" s="514">
        <v>1.1028863828307418</v>
      </c>
      <c r="G23" s="514">
        <v>1.4009637835958071</v>
      </c>
      <c r="H23" s="514">
        <v>1.4605792637488202</v>
      </c>
      <c r="I23" s="514">
        <v>1.4456753937105669</v>
      </c>
      <c r="J23" s="514">
        <v>1.4903870038253266</v>
      </c>
      <c r="K23" s="514">
        <v>1.768592577872721</v>
      </c>
      <c r="L23" s="514">
        <v>1.604650007451935</v>
      </c>
      <c r="M23" s="514">
        <v>1.5500024839783397</v>
      </c>
      <c r="N23" s="514">
        <v>1.7189130110785433</v>
      </c>
      <c r="O23" s="514">
        <v>1.5599383973371752</v>
      </c>
      <c r="P23" s="514">
        <v>1.7040091410402902</v>
      </c>
      <c r="Q23" s="514">
        <v>1.6245218341696059</v>
      </c>
      <c r="R23" s="514">
        <v>1.584778180734264</v>
      </c>
      <c r="S23" s="514">
        <v>1.6493616175666947</v>
      </c>
      <c r="T23" s="514">
        <v>1.9076953648964181</v>
      </c>
      <c r="U23" s="514">
        <v>1.7040091410402902</v>
      </c>
      <c r="V23" s="514">
        <v>1.7089770977197078</v>
      </c>
      <c r="W23" s="514">
        <v>1.604650007451935</v>
      </c>
      <c r="X23" s="514">
        <v>7.476774802523722</v>
      </c>
      <c r="Y23" s="514">
        <v>8.1673207809627897</v>
      </c>
      <c r="Z23" s="514">
        <v>6.7663569973669828</v>
      </c>
      <c r="AA23" s="514">
        <v>6.070843062248497</v>
      </c>
      <c r="AB23" s="514">
        <v>6.4335038998459932</v>
      </c>
      <c r="AC23" s="514">
        <v>6.3838243330518161</v>
      </c>
      <c r="AD23" s="514">
        <v>6.0758110189279151</v>
      </c>
      <c r="AE23" s="514">
        <v>5.5044960007948731</v>
      </c>
      <c r="AF23" s="514">
        <v>4.6251676685379302</v>
      </c>
      <c r="AG23" s="514">
        <v>3.6067365492572905</v>
      </c>
      <c r="AH23" s="514">
        <v>2.6330170400914104</v>
      </c>
      <c r="AI23" s="514">
        <v>2.1511252421878879</v>
      </c>
      <c r="AJ23" s="514">
        <v>1.3910278702369716</v>
      </c>
      <c r="AK23" s="515">
        <v>1.6443936608872771</v>
      </c>
      <c r="AL23" s="516">
        <v>4.9679566794177552E-2</v>
      </c>
      <c r="AM23" s="516">
        <v>0.71538576183615676</v>
      </c>
      <c r="AN23" s="516">
        <v>0.58125093149187734</v>
      </c>
      <c r="AO23" s="517">
        <v>1.3661880868398828</v>
      </c>
      <c r="AP23" s="516">
        <v>49.326841869938896</v>
      </c>
      <c r="AQ23" s="516">
        <v>3.9296537334194448</v>
      </c>
      <c r="AR23" s="517">
        <v>4.1482438273138262</v>
      </c>
      <c r="AS23" s="517">
        <v>20.448109692483481</v>
      </c>
      <c r="AT23" s="517">
        <v>1.5698743106960107</v>
      </c>
      <c r="AU23" s="466"/>
      <c r="AV23" s="510">
        <v>0</v>
      </c>
      <c r="AW23" s="504">
        <v>17.581598688459437</v>
      </c>
      <c r="AX23" s="504">
        <v>10.174375279447563</v>
      </c>
      <c r="AY23" s="504">
        <v>18.957722688658155</v>
      </c>
      <c r="AZ23" s="504">
        <v>37.234835312236072</v>
      </c>
      <c r="BA23" s="512">
        <v>16.051468031198766</v>
      </c>
    </row>
    <row r="24" spans="1:53" ht="15.6">
      <c r="A24" s="496">
        <v>4</v>
      </c>
      <c r="B24" s="497" t="s">
        <v>60</v>
      </c>
      <c r="C24" s="486">
        <v>20129</v>
      </c>
      <c r="D24" s="486">
        <v>233</v>
      </c>
      <c r="E24" s="486">
        <v>266</v>
      </c>
      <c r="F24" s="486">
        <v>222</v>
      </c>
      <c r="G24" s="486">
        <v>282</v>
      </c>
      <c r="H24" s="486">
        <v>294</v>
      </c>
      <c r="I24" s="486">
        <v>291</v>
      </c>
      <c r="J24" s="486">
        <v>300</v>
      </c>
      <c r="K24" s="486">
        <v>356</v>
      </c>
      <c r="L24" s="486">
        <v>323</v>
      </c>
      <c r="M24" s="486">
        <v>312</v>
      </c>
      <c r="N24" s="486">
        <v>346</v>
      </c>
      <c r="O24" s="486">
        <v>314</v>
      </c>
      <c r="P24" s="486">
        <v>343</v>
      </c>
      <c r="Q24" s="486">
        <v>327</v>
      </c>
      <c r="R24" s="486">
        <v>319</v>
      </c>
      <c r="S24" s="486">
        <v>332</v>
      </c>
      <c r="T24" s="486">
        <v>384</v>
      </c>
      <c r="U24" s="486">
        <v>343</v>
      </c>
      <c r="V24" s="486">
        <v>344</v>
      </c>
      <c r="W24" s="486">
        <v>323</v>
      </c>
      <c r="X24" s="486">
        <v>1505</v>
      </c>
      <c r="Y24" s="486">
        <v>1644</v>
      </c>
      <c r="Z24" s="486">
        <v>1362</v>
      </c>
      <c r="AA24" s="486">
        <v>1222</v>
      </c>
      <c r="AB24" s="486">
        <v>1295</v>
      </c>
      <c r="AC24" s="486">
        <v>1285</v>
      </c>
      <c r="AD24" s="486">
        <v>1223</v>
      </c>
      <c r="AE24" s="486">
        <v>1108</v>
      </c>
      <c r="AF24" s="486">
        <v>931</v>
      </c>
      <c r="AG24" s="486">
        <v>726</v>
      </c>
      <c r="AH24" s="486">
        <v>530</v>
      </c>
      <c r="AI24" s="486">
        <v>433</v>
      </c>
      <c r="AJ24" s="486">
        <v>280</v>
      </c>
      <c r="AK24" s="486">
        <v>331</v>
      </c>
      <c r="AL24" s="486">
        <v>10</v>
      </c>
      <c r="AM24" s="486">
        <v>144</v>
      </c>
      <c r="AN24" s="486">
        <v>117</v>
      </c>
      <c r="AO24" s="486">
        <v>275</v>
      </c>
      <c r="AP24" s="486">
        <v>9929</v>
      </c>
      <c r="AQ24" s="486">
        <v>791</v>
      </c>
      <c r="AR24" s="486">
        <v>835</v>
      </c>
      <c r="AS24" s="486">
        <v>4116</v>
      </c>
      <c r="AT24" s="486">
        <v>316</v>
      </c>
      <c r="AU24" s="466"/>
      <c r="AV24" s="477">
        <v>20129</v>
      </c>
      <c r="AW24" s="486">
        <v>3539</v>
      </c>
      <c r="AX24" s="486">
        <v>2048</v>
      </c>
      <c r="AY24" s="486">
        <v>3816</v>
      </c>
      <c r="AZ24" s="486">
        <v>7495</v>
      </c>
      <c r="BA24" s="518">
        <v>3231</v>
      </c>
    </row>
    <row r="25" spans="1:53" ht="15.6">
      <c r="A25" s="500">
        <v>1</v>
      </c>
      <c r="B25" s="501" t="s">
        <v>62</v>
      </c>
      <c r="C25" s="471">
        <v>10291</v>
      </c>
      <c r="D25" s="502">
        <v>119</v>
      </c>
      <c r="E25" s="502">
        <v>136</v>
      </c>
      <c r="F25" s="502">
        <v>114</v>
      </c>
      <c r="G25" s="502">
        <v>145</v>
      </c>
      <c r="H25" s="502">
        <v>150</v>
      </c>
      <c r="I25" s="502">
        <v>149</v>
      </c>
      <c r="J25" s="502">
        <v>154</v>
      </c>
      <c r="K25" s="502">
        <v>182</v>
      </c>
      <c r="L25" s="502">
        <v>165</v>
      </c>
      <c r="M25" s="502">
        <v>160</v>
      </c>
      <c r="N25" s="502">
        <v>177</v>
      </c>
      <c r="O25" s="502">
        <v>161</v>
      </c>
      <c r="P25" s="502">
        <v>175</v>
      </c>
      <c r="Q25" s="502">
        <v>167</v>
      </c>
      <c r="R25" s="502">
        <v>163</v>
      </c>
      <c r="S25" s="502">
        <v>170</v>
      </c>
      <c r="T25" s="502">
        <v>196</v>
      </c>
      <c r="U25" s="502">
        <v>175</v>
      </c>
      <c r="V25" s="502">
        <v>176</v>
      </c>
      <c r="W25" s="502">
        <v>165</v>
      </c>
      <c r="X25" s="502">
        <v>769</v>
      </c>
      <c r="Y25" s="502">
        <v>840</v>
      </c>
      <c r="Z25" s="502">
        <v>695</v>
      </c>
      <c r="AA25" s="502">
        <v>625</v>
      </c>
      <c r="AB25" s="502">
        <v>661</v>
      </c>
      <c r="AC25" s="502">
        <v>657</v>
      </c>
      <c r="AD25" s="502">
        <v>626</v>
      </c>
      <c r="AE25" s="502">
        <v>566</v>
      </c>
      <c r="AF25" s="502">
        <v>477</v>
      </c>
      <c r="AG25" s="502">
        <v>371</v>
      </c>
      <c r="AH25" s="502">
        <v>271</v>
      </c>
      <c r="AI25" s="502">
        <v>221</v>
      </c>
      <c r="AJ25" s="502">
        <v>144</v>
      </c>
      <c r="AK25" s="502">
        <v>169</v>
      </c>
      <c r="AL25" s="502">
        <v>5</v>
      </c>
      <c r="AM25" s="502">
        <v>73</v>
      </c>
      <c r="AN25" s="502">
        <v>60</v>
      </c>
      <c r="AO25" s="502">
        <v>140</v>
      </c>
      <c r="AP25" s="502">
        <v>5077</v>
      </c>
      <c r="AQ25" s="502">
        <v>404</v>
      </c>
      <c r="AR25" s="502">
        <v>426</v>
      </c>
      <c r="AS25" s="502">
        <v>2104</v>
      </c>
      <c r="AT25" s="502">
        <v>161</v>
      </c>
      <c r="AU25" s="466"/>
      <c r="AV25" s="510">
        <v>10291</v>
      </c>
      <c r="AW25" s="504">
        <v>1812</v>
      </c>
      <c r="AX25" s="504">
        <v>1046</v>
      </c>
      <c r="AY25" s="504">
        <v>1950</v>
      </c>
      <c r="AZ25" s="504">
        <v>3830</v>
      </c>
      <c r="BA25" s="512">
        <v>1653</v>
      </c>
    </row>
    <row r="26" spans="1:53" ht="15.6">
      <c r="A26" s="500">
        <v>2</v>
      </c>
      <c r="B26" s="501" t="s">
        <v>64</v>
      </c>
      <c r="C26" s="471">
        <v>4594</v>
      </c>
      <c r="D26" s="502">
        <v>53</v>
      </c>
      <c r="E26" s="502">
        <v>60</v>
      </c>
      <c r="F26" s="502">
        <v>51</v>
      </c>
      <c r="G26" s="502">
        <v>64</v>
      </c>
      <c r="H26" s="502">
        <v>67</v>
      </c>
      <c r="I26" s="502">
        <v>66</v>
      </c>
      <c r="J26" s="502">
        <v>68</v>
      </c>
      <c r="K26" s="502">
        <v>81</v>
      </c>
      <c r="L26" s="502">
        <v>74</v>
      </c>
      <c r="M26" s="502">
        <v>71</v>
      </c>
      <c r="N26" s="502">
        <v>79</v>
      </c>
      <c r="O26" s="502">
        <v>72</v>
      </c>
      <c r="P26" s="502">
        <v>78</v>
      </c>
      <c r="Q26" s="502">
        <v>75</v>
      </c>
      <c r="R26" s="502">
        <v>73</v>
      </c>
      <c r="S26" s="502">
        <v>76</v>
      </c>
      <c r="T26" s="502">
        <v>88</v>
      </c>
      <c r="U26" s="502">
        <v>78</v>
      </c>
      <c r="V26" s="502">
        <v>79</v>
      </c>
      <c r="W26" s="502">
        <v>74</v>
      </c>
      <c r="X26" s="502">
        <v>343</v>
      </c>
      <c r="Y26" s="502">
        <v>375</v>
      </c>
      <c r="Z26" s="502">
        <v>311</v>
      </c>
      <c r="AA26" s="502">
        <v>279</v>
      </c>
      <c r="AB26" s="502">
        <v>296</v>
      </c>
      <c r="AC26" s="502">
        <v>293</v>
      </c>
      <c r="AD26" s="502">
        <v>279</v>
      </c>
      <c r="AE26" s="502">
        <v>253</v>
      </c>
      <c r="AF26" s="502">
        <v>212</v>
      </c>
      <c r="AG26" s="502">
        <v>166</v>
      </c>
      <c r="AH26" s="502">
        <v>121</v>
      </c>
      <c r="AI26" s="502">
        <v>99</v>
      </c>
      <c r="AJ26" s="502">
        <v>64</v>
      </c>
      <c r="AK26" s="502">
        <v>76</v>
      </c>
      <c r="AL26" s="502">
        <v>2</v>
      </c>
      <c r="AM26" s="502">
        <v>33</v>
      </c>
      <c r="AN26" s="502">
        <v>27</v>
      </c>
      <c r="AO26" s="502">
        <v>63</v>
      </c>
      <c r="AP26" s="502">
        <v>2266</v>
      </c>
      <c r="AQ26" s="502">
        <v>181</v>
      </c>
      <c r="AR26" s="502">
        <v>191</v>
      </c>
      <c r="AS26" s="502">
        <v>939</v>
      </c>
      <c r="AT26" s="502">
        <v>72</v>
      </c>
      <c r="AU26" s="466"/>
      <c r="AV26" s="510">
        <v>4594</v>
      </c>
      <c r="AW26" s="504">
        <v>806</v>
      </c>
      <c r="AX26" s="504">
        <v>468</v>
      </c>
      <c r="AY26" s="504">
        <v>871</v>
      </c>
      <c r="AZ26" s="504">
        <v>1711</v>
      </c>
      <c r="BA26" s="512">
        <v>738</v>
      </c>
    </row>
    <row r="27" spans="1:53" ht="15.6">
      <c r="A27" s="500">
        <v>3</v>
      </c>
      <c r="B27" s="501" t="s">
        <v>66</v>
      </c>
      <c r="C27" s="471">
        <v>1103</v>
      </c>
      <c r="D27" s="502">
        <v>13</v>
      </c>
      <c r="E27" s="502">
        <v>15</v>
      </c>
      <c r="F27" s="502">
        <v>12</v>
      </c>
      <c r="G27" s="502">
        <v>15</v>
      </c>
      <c r="H27" s="502">
        <v>16</v>
      </c>
      <c r="I27" s="502">
        <v>16</v>
      </c>
      <c r="J27" s="502">
        <v>16</v>
      </c>
      <c r="K27" s="502">
        <v>20</v>
      </c>
      <c r="L27" s="502">
        <v>18</v>
      </c>
      <c r="M27" s="502">
        <v>17</v>
      </c>
      <c r="N27" s="502">
        <v>19</v>
      </c>
      <c r="O27" s="502">
        <v>17</v>
      </c>
      <c r="P27" s="502">
        <v>19</v>
      </c>
      <c r="Q27" s="502">
        <v>18</v>
      </c>
      <c r="R27" s="502">
        <v>17</v>
      </c>
      <c r="S27" s="502">
        <v>18</v>
      </c>
      <c r="T27" s="502">
        <v>21</v>
      </c>
      <c r="U27" s="502">
        <v>19</v>
      </c>
      <c r="V27" s="502">
        <v>19</v>
      </c>
      <c r="W27" s="502">
        <v>18</v>
      </c>
      <c r="X27" s="502">
        <v>82</v>
      </c>
      <c r="Y27" s="502">
        <v>90</v>
      </c>
      <c r="Z27" s="502">
        <v>75</v>
      </c>
      <c r="AA27" s="502">
        <v>67</v>
      </c>
      <c r="AB27" s="502">
        <v>71</v>
      </c>
      <c r="AC27" s="502">
        <v>70</v>
      </c>
      <c r="AD27" s="502">
        <v>67</v>
      </c>
      <c r="AE27" s="502">
        <v>61</v>
      </c>
      <c r="AF27" s="502">
        <v>51</v>
      </c>
      <c r="AG27" s="502">
        <v>40</v>
      </c>
      <c r="AH27" s="502">
        <v>29</v>
      </c>
      <c r="AI27" s="502">
        <v>24</v>
      </c>
      <c r="AJ27" s="502">
        <v>15</v>
      </c>
      <c r="AK27" s="502">
        <v>18</v>
      </c>
      <c r="AL27" s="502">
        <v>1</v>
      </c>
      <c r="AM27" s="502">
        <v>8</v>
      </c>
      <c r="AN27" s="502">
        <v>6</v>
      </c>
      <c r="AO27" s="502">
        <v>15</v>
      </c>
      <c r="AP27" s="502">
        <v>544</v>
      </c>
      <c r="AQ27" s="502">
        <v>43</v>
      </c>
      <c r="AR27" s="502">
        <v>46</v>
      </c>
      <c r="AS27" s="502">
        <v>226</v>
      </c>
      <c r="AT27" s="502">
        <v>17</v>
      </c>
      <c r="AU27" s="466"/>
      <c r="AV27" s="510">
        <v>1103</v>
      </c>
      <c r="AW27" s="504">
        <v>194</v>
      </c>
      <c r="AX27" s="504">
        <v>112</v>
      </c>
      <c r="AY27" s="504">
        <v>209</v>
      </c>
      <c r="AZ27" s="504">
        <v>411</v>
      </c>
      <c r="BA27" s="512">
        <v>177</v>
      </c>
    </row>
    <row r="28" spans="1:53" ht="15.6">
      <c r="A28" s="500">
        <v>4</v>
      </c>
      <c r="B28" s="519" t="s">
        <v>462</v>
      </c>
      <c r="C28" s="471">
        <v>1752</v>
      </c>
      <c r="D28" s="502">
        <v>20</v>
      </c>
      <c r="E28" s="502">
        <v>23</v>
      </c>
      <c r="F28" s="502">
        <v>19</v>
      </c>
      <c r="G28" s="502">
        <v>25</v>
      </c>
      <c r="H28" s="502">
        <v>26</v>
      </c>
      <c r="I28" s="502">
        <v>25</v>
      </c>
      <c r="J28" s="502">
        <v>26</v>
      </c>
      <c r="K28" s="502">
        <v>31</v>
      </c>
      <c r="L28" s="502">
        <v>28</v>
      </c>
      <c r="M28" s="502">
        <v>27</v>
      </c>
      <c r="N28" s="502">
        <v>30</v>
      </c>
      <c r="O28" s="502">
        <v>27</v>
      </c>
      <c r="P28" s="502">
        <v>30</v>
      </c>
      <c r="Q28" s="502">
        <v>28</v>
      </c>
      <c r="R28" s="502">
        <v>28</v>
      </c>
      <c r="S28" s="502">
        <v>29</v>
      </c>
      <c r="T28" s="502">
        <v>33</v>
      </c>
      <c r="U28" s="502">
        <v>30</v>
      </c>
      <c r="V28" s="502">
        <v>30</v>
      </c>
      <c r="W28" s="502">
        <v>28</v>
      </c>
      <c r="X28" s="502">
        <v>132</v>
      </c>
      <c r="Y28" s="502">
        <v>144</v>
      </c>
      <c r="Z28" s="502">
        <v>119</v>
      </c>
      <c r="AA28" s="502">
        <v>106</v>
      </c>
      <c r="AB28" s="502">
        <v>113</v>
      </c>
      <c r="AC28" s="502">
        <v>112</v>
      </c>
      <c r="AD28" s="502">
        <v>106</v>
      </c>
      <c r="AE28" s="502">
        <v>96</v>
      </c>
      <c r="AF28" s="502">
        <v>81</v>
      </c>
      <c r="AG28" s="502">
        <v>63</v>
      </c>
      <c r="AH28" s="502">
        <v>46</v>
      </c>
      <c r="AI28" s="502">
        <v>38</v>
      </c>
      <c r="AJ28" s="502">
        <v>24</v>
      </c>
      <c r="AK28" s="502">
        <v>29</v>
      </c>
      <c r="AL28" s="502">
        <v>1</v>
      </c>
      <c r="AM28" s="502">
        <v>13</v>
      </c>
      <c r="AN28" s="502">
        <v>10</v>
      </c>
      <c r="AO28" s="502">
        <v>24</v>
      </c>
      <c r="AP28" s="502">
        <v>864</v>
      </c>
      <c r="AQ28" s="502">
        <v>69</v>
      </c>
      <c r="AR28" s="502">
        <v>73</v>
      </c>
      <c r="AS28" s="502">
        <v>358</v>
      </c>
      <c r="AT28" s="502">
        <v>28</v>
      </c>
      <c r="AU28" s="466"/>
      <c r="AV28" s="510">
        <v>1752</v>
      </c>
      <c r="AW28" s="504">
        <v>307</v>
      </c>
      <c r="AX28" s="504">
        <v>178</v>
      </c>
      <c r="AY28" s="504">
        <v>334</v>
      </c>
      <c r="AZ28" s="504">
        <v>652</v>
      </c>
      <c r="BA28" s="512">
        <v>281</v>
      </c>
    </row>
    <row r="29" spans="1:53" ht="15.6">
      <c r="A29" s="500"/>
      <c r="B29" s="501" t="s">
        <v>67</v>
      </c>
      <c r="C29" s="471">
        <v>2389</v>
      </c>
      <c r="D29" s="502">
        <v>28</v>
      </c>
      <c r="E29" s="502">
        <v>32</v>
      </c>
      <c r="F29" s="502">
        <v>26</v>
      </c>
      <c r="G29" s="502">
        <v>33</v>
      </c>
      <c r="H29" s="502">
        <v>35</v>
      </c>
      <c r="I29" s="502">
        <v>35</v>
      </c>
      <c r="J29" s="502">
        <v>36</v>
      </c>
      <c r="K29" s="502">
        <v>42</v>
      </c>
      <c r="L29" s="502">
        <v>38</v>
      </c>
      <c r="M29" s="502">
        <v>37</v>
      </c>
      <c r="N29" s="502">
        <v>41</v>
      </c>
      <c r="O29" s="502">
        <v>37</v>
      </c>
      <c r="P29" s="502">
        <v>41</v>
      </c>
      <c r="Q29" s="502">
        <v>39</v>
      </c>
      <c r="R29" s="502">
        <v>38</v>
      </c>
      <c r="S29" s="502">
        <v>39</v>
      </c>
      <c r="T29" s="502">
        <v>46</v>
      </c>
      <c r="U29" s="502">
        <v>41</v>
      </c>
      <c r="V29" s="502">
        <v>40</v>
      </c>
      <c r="W29" s="502">
        <v>38</v>
      </c>
      <c r="X29" s="502">
        <v>179</v>
      </c>
      <c r="Y29" s="502">
        <v>195</v>
      </c>
      <c r="Z29" s="502">
        <v>162</v>
      </c>
      <c r="AA29" s="502">
        <v>145</v>
      </c>
      <c r="AB29" s="502">
        <v>154</v>
      </c>
      <c r="AC29" s="502">
        <v>153</v>
      </c>
      <c r="AD29" s="502">
        <v>145</v>
      </c>
      <c r="AE29" s="502">
        <v>132</v>
      </c>
      <c r="AF29" s="502">
        <v>110</v>
      </c>
      <c r="AG29" s="502">
        <v>86</v>
      </c>
      <c r="AH29" s="502">
        <v>63</v>
      </c>
      <c r="AI29" s="502">
        <v>51</v>
      </c>
      <c r="AJ29" s="502">
        <v>33</v>
      </c>
      <c r="AK29" s="502">
        <v>39</v>
      </c>
      <c r="AL29" s="502">
        <v>1</v>
      </c>
      <c r="AM29" s="502">
        <v>17</v>
      </c>
      <c r="AN29" s="502">
        <v>14</v>
      </c>
      <c r="AO29" s="502">
        <v>33</v>
      </c>
      <c r="AP29" s="502">
        <v>1178</v>
      </c>
      <c r="AQ29" s="502">
        <v>94</v>
      </c>
      <c r="AR29" s="502">
        <v>99</v>
      </c>
      <c r="AS29" s="502">
        <v>489</v>
      </c>
      <c r="AT29" s="502">
        <v>38</v>
      </c>
      <c r="AU29" s="466"/>
      <c r="AV29" s="510">
        <v>2389</v>
      </c>
      <c r="AW29" s="504">
        <v>420</v>
      </c>
      <c r="AX29" s="504">
        <v>244</v>
      </c>
      <c r="AY29" s="504">
        <v>452</v>
      </c>
      <c r="AZ29" s="504">
        <v>891</v>
      </c>
      <c r="BA29" s="512">
        <v>382</v>
      </c>
    </row>
    <row r="30" spans="1:53" ht="15.6" hidden="1">
      <c r="A30" s="520"/>
      <c r="B30" s="521"/>
      <c r="C30" s="508">
        <v>20129</v>
      </c>
      <c r="D30" s="522">
        <v>0</v>
      </c>
      <c r="E30" s="522">
        <v>0</v>
      </c>
      <c r="F30" s="522">
        <v>0</v>
      </c>
      <c r="G30" s="522">
        <v>0</v>
      </c>
      <c r="H30" s="522">
        <v>0</v>
      </c>
      <c r="I30" s="522">
        <v>0</v>
      </c>
      <c r="J30" s="522">
        <v>0</v>
      </c>
      <c r="K30" s="522">
        <v>0</v>
      </c>
      <c r="L30" s="522">
        <v>0</v>
      </c>
      <c r="M30" s="522">
        <v>0</v>
      </c>
      <c r="N30" s="522">
        <v>0</v>
      </c>
      <c r="O30" s="522">
        <v>0</v>
      </c>
      <c r="P30" s="522">
        <v>0</v>
      </c>
      <c r="Q30" s="522">
        <v>0</v>
      </c>
      <c r="R30" s="522">
        <v>0</v>
      </c>
      <c r="S30" s="522">
        <v>0</v>
      </c>
      <c r="T30" s="522">
        <v>0</v>
      </c>
      <c r="U30" s="522">
        <v>0</v>
      </c>
      <c r="V30" s="522">
        <v>0</v>
      </c>
      <c r="W30" s="522">
        <v>0</v>
      </c>
      <c r="X30" s="522">
        <v>0</v>
      </c>
      <c r="Y30" s="522">
        <v>0</v>
      </c>
      <c r="Z30" s="522">
        <v>0</v>
      </c>
      <c r="AA30" s="522">
        <v>0</v>
      </c>
      <c r="AB30" s="522">
        <v>0</v>
      </c>
      <c r="AC30" s="522">
        <v>0</v>
      </c>
      <c r="AD30" s="522">
        <v>0</v>
      </c>
      <c r="AE30" s="522">
        <v>0</v>
      </c>
      <c r="AF30" s="522">
        <v>0</v>
      </c>
      <c r="AG30" s="522">
        <v>0</v>
      </c>
      <c r="AH30" s="522">
        <v>0</v>
      </c>
      <c r="AI30" s="522">
        <v>0</v>
      </c>
      <c r="AJ30" s="522">
        <v>0</v>
      </c>
      <c r="AK30" s="522">
        <v>0</v>
      </c>
      <c r="AL30" s="522">
        <v>0</v>
      </c>
      <c r="AM30" s="522">
        <v>0</v>
      </c>
      <c r="AN30" s="522">
        <v>0</v>
      </c>
      <c r="AO30" s="522">
        <v>0</v>
      </c>
      <c r="AP30" s="522">
        <v>0</v>
      </c>
      <c r="AQ30" s="522">
        <v>0</v>
      </c>
      <c r="AR30" s="522">
        <v>0</v>
      </c>
      <c r="AS30" s="522">
        <v>0</v>
      </c>
      <c r="AT30" s="522">
        <v>0</v>
      </c>
      <c r="AU30" s="466"/>
      <c r="AV30" s="511">
        <v>20129</v>
      </c>
      <c r="AW30" s="504">
        <v>0</v>
      </c>
      <c r="AX30" s="511">
        <v>0</v>
      </c>
      <c r="AY30" s="504">
        <v>0</v>
      </c>
      <c r="AZ30" s="504">
        <v>0</v>
      </c>
      <c r="BA30" s="504">
        <v>0</v>
      </c>
    </row>
    <row r="31" spans="1:53" ht="15.6" hidden="1">
      <c r="A31" s="481"/>
      <c r="B31" s="501"/>
      <c r="C31" s="482"/>
      <c r="D31" s="513">
        <v>1.3334310205875888</v>
      </c>
      <c r="E31" s="513">
        <v>1.3920433731408894</v>
      </c>
      <c r="F31" s="513">
        <v>1.641145871492417</v>
      </c>
      <c r="G31" s="513">
        <v>1.8023298410139936</v>
      </c>
      <c r="H31" s="513">
        <v>1.5532273426624661</v>
      </c>
      <c r="I31" s="514">
        <v>1.7217378562532053</v>
      </c>
      <c r="J31" s="514">
        <v>1.5312477104549784</v>
      </c>
      <c r="K31" s="514">
        <v>1.8243094732214815</v>
      </c>
      <c r="L31" s="514">
        <v>1.8096563850831562</v>
      </c>
      <c r="M31" s="514">
        <v>1.67777859183823</v>
      </c>
      <c r="N31" s="514">
        <v>1.67777859183823</v>
      </c>
      <c r="O31" s="514">
        <v>1.7583705765990183</v>
      </c>
      <c r="P31" s="514">
        <v>1.5459007985933035</v>
      </c>
      <c r="Q31" s="514">
        <v>1.7950032969448311</v>
      </c>
      <c r="R31" s="514">
        <v>1.4506557256941901</v>
      </c>
      <c r="S31" s="514">
        <v>1.6338193274232544</v>
      </c>
      <c r="T31" s="514">
        <v>1.7437174884606932</v>
      </c>
      <c r="U31" s="514">
        <v>1.6924316799765551</v>
      </c>
      <c r="V31" s="514">
        <v>1.538574254524141</v>
      </c>
      <c r="W31" s="514">
        <v>1.6118396952157668</v>
      </c>
      <c r="X31" s="513">
        <v>7.9053410506264195</v>
      </c>
      <c r="Y31" s="513">
        <v>8.7039343541651402</v>
      </c>
      <c r="Z31" s="513">
        <v>7.4217891420616899</v>
      </c>
      <c r="AA31" s="513">
        <v>6.4033995164480917</v>
      </c>
      <c r="AB31" s="513">
        <v>6.0004395926441498</v>
      </c>
      <c r="AC31" s="513">
        <v>5.9491537841600115</v>
      </c>
      <c r="AD31" s="513">
        <v>5.3557037145578432</v>
      </c>
      <c r="AE31" s="513">
        <v>4.6303758517107481</v>
      </c>
      <c r="AF31" s="513">
        <v>4.2347424719759692</v>
      </c>
      <c r="AG31" s="513">
        <v>3.2383324785698586</v>
      </c>
      <c r="AH31" s="513">
        <v>2.593596600483552</v>
      </c>
      <c r="AI31" s="513">
        <v>2.2052897648179353</v>
      </c>
      <c r="AJ31" s="513">
        <v>1.2894717561726134</v>
      </c>
      <c r="AK31" s="513">
        <v>1.3334310205875888</v>
      </c>
      <c r="AL31" s="513">
        <v>8.0591984760788341E-2</v>
      </c>
      <c r="AM31" s="513">
        <v>0.65206242215546928</v>
      </c>
      <c r="AN31" s="513">
        <v>0.73998095098542016</v>
      </c>
      <c r="AO31" s="513">
        <v>1.4726353579016778</v>
      </c>
      <c r="AP31" s="513">
        <v>51.490951718074584</v>
      </c>
      <c r="AQ31" s="513">
        <v>4.1028646787310423</v>
      </c>
      <c r="AR31" s="513">
        <v>4.2274159279068062</v>
      </c>
      <c r="AS31" s="513">
        <v>21.35687596160891</v>
      </c>
      <c r="AT31" s="513">
        <v>2.7914132903509414</v>
      </c>
      <c r="AU31" s="466"/>
      <c r="AV31" s="510">
        <v>0</v>
      </c>
      <c r="AW31" s="504">
        <v>19.723056634185653</v>
      </c>
      <c r="AX31" s="504">
        <v>9.8615283170928265</v>
      </c>
      <c r="AY31" s="504">
        <v>19.759689354531467</v>
      </c>
      <c r="AZ31" s="504">
        <v>35.760861601582533</v>
      </c>
      <c r="BA31" s="512">
        <v>14.894864092607518</v>
      </c>
    </row>
    <row r="32" spans="1:53" ht="15.6">
      <c r="A32" s="496">
        <v>1</v>
      </c>
      <c r="B32" s="497" t="s">
        <v>68</v>
      </c>
      <c r="C32" s="486">
        <v>13649</v>
      </c>
      <c r="D32" s="472">
        <v>182</v>
      </c>
      <c r="E32" s="473">
        <v>190</v>
      </c>
      <c r="F32" s="473">
        <v>224</v>
      </c>
      <c r="G32" s="473">
        <v>246</v>
      </c>
      <c r="H32" s="473">
        <v>212</v>
      </c>
      <c r="I32" s="473">
        <v>235</v>
      </c>
      <c r="J32" s="473">
        <v>209</v>
      </c>
      <c r="K32" s="473">
        <v>249</v>
      </c>
      <c r="L32" s="473">
        <v>247</v>
      </c>
      <c r="M32" s="473">
        <v>229</v>
      </c>
      <c r="N32" s="473">
        <v>229</v>
      </c>
      <c r="O32" s="473">
        <v>240</v>
      </c>
      <c r="P32" s="473">
        <v>211</v>
      </c>
      <c r="Q32" s="473">
        <v>245</v>
      </c>
      <c r="R32" s="473">
        <v>198</v>
      </c>
      <c r="S32" s="473">
        <v>223</v>
      </c>
      <c r="T32" s="473">
        <v>238</v>
      </c>
      <c r="U32" s="473">
        <v>231</v>
      </c>
      <c r="V32" s="473">
        <v>210</v>
      </c>
      <c r="W32" s="473">
        <v>220</v>
      </c>
      <c r="X32" s="473">
        <v>1079</v>
      </c>
      <c r="Y32" s="473">
        <v>1188</v>
      </c>
      <c r="Z32" s="473">
        <v>1013</v>
      </c>
      <c r="AA32" s="473">
        <v>874</v>
      </c>
      <c r="AB32" s="473">
        <v>819</v>
      </c>
      <c r="AC32" s="473">
        <v>812</v>
      </c>
      <c r="AD32" s="473">
        <v>731</v>
      </c>
      <c r="AE32" s="473">
        <v>632</v>
      </c>
      <c r="AF32" s="473">
        <v>578</v>
      </c>
      <c r="AG32" s="473">
        <v>442</v>
      </c>
      <c r="AH32" s="473">
        <v>354</v>
      </c>
      <c r="AI32" s="473">
        <v>301</v>
      </c>
      <c r="AJ32" s="498">
        <v>176</v>
      </c>
      <c r="AK32" s="499">
        <v>182</v>
      </c>
      <c r="AL32" s="523">
        <v>11</v>
      </c>
      <c r="AM32" s="473">
        <v>89</v>
      </c>
      <c r="AN32" s="473">
        <v>101</v>
      </c>
      <c r="AO32" s="524">
        <v>201</v>
      </c>
      <c r="AP32" s="525">
        <v>7028</v>
      </c>
      <c r="AQ32" s="526">
        <v>560</v>
      </c>
      <c r="AR32" s="526">
        <v>577</v>
      </c>
      <c r="AS32" s="526">
        <v>2915</v>
      </c>
      <c r="AT32" s="526">
        <v>381</v>
      </c>
      <c r="AU32" s="466"/>
      <c r="AV32" s="477">
        <v>13649</v>
      </c>
      <c r="AW32" s="486">
        <v>2692</v>
      </c>
      <c r="AX32" s="486">
        <v>1346</v>
      </c>
      <c r="AY32" s="486">
        <v>2697</v>
      </c>
      <c r="AZ32" s="486">
        <v>4881</v>
      </c>
      <c r="BA32" s="518">
        <v>2033</v>
      </c>
    </row>
    <row r="33" spans="1:53" ht="15.6">
      <c r="A33" s="500">
        <v>1</v>
      </c>
      <c r="B33" s="501" t="s">
        <v>70</v>
      </c>
      <c r="C33" s="471">
        <v>10919</v>
      </c>
      <c r="D33" s="502">
        <v>146</v>
      </c>
      <c r="E33" s="502">
        <v>152</v>
      </c>
      <c r="F33" s="502">
        <v>179</v>
      </c>
      <c r="G33" s="502">
        <v>197</v>
      </c>
      <c r="H33" s="502">
        <v>170</v>
      </c>
      <c r="I33" s="502">
        <v>188</v>
      </c>
      <c r="J33" s="502">
        <v>167</v>
      </c>
      <c r="K33" s="502">
        <v>199</v>
      </c>
      <c r="L33" s="502">
        <v>198</v>
      </c>
      <c r="M33" s="502">
        <v>183</v>
      </c>
      <c r="N33" s="502">
        <v>183</v>
      </c>
      <c r="O33" s="502">
        <v>192</v>
      </c>
      <c r="P33" s="502">
        <v>169</v>
      </c>
      <c r="Q33" s="502">
        <v>196</v>
      </c>
      <c r="R33" s="502">
        <v>158</v>
      </c>
      <c r="S33" s="502">
        <v>178</v>
      </c>
      <c r="T33" s="502">
        <v>190</v>
      </c>
      <c r="U33" s="502">
        <v>185</v>
      </c>
      <c r="V33" s="502">
        <v>168</v>
      </c>
      <c r="W33" s="502">
        <v>176</v>
      </c>
      <c r="X33" s="502">
        <v>863</v>
      </c>
      <c r="Y33" s="502">
        <v>950</v>
      </c>
      <c r="Z33" s="502">
        <v>810</v>
      </c>
      <c r="AA33" s="502">
        <v>699</v>
      </c>
      <c r="AB33" s="502">
        <v>655</v>
      </c>
      <c r="AC33" s="502">
        <v>650</v>
      </c>
      <c r="AD33" s="502">
        <v>585</v>
      </c>
      <c r="AE33" s="502">
        <v>506</v>
      </c>
      <c r="AF33" s="502">
        <v>462</v>
      </c>
      <c r="AG33" s="502">
        <v>354</v>
      </c>
      <c r="AH33" s="502">
        <v>283</v>
      </c>
      <c r="AI33" s="502">
        <v>241</v>
      </c>
      <c r="AJ33" s="502">
        <v>141</v>
      </c>
      <c r="AK33" s="502">
        <v>146</v>
      </c>
      <c r="AL33" s="502">
        <v>9</v>
      </c>
      <c r="AM33" s="502">
        <v>71</v>
      </c>
      <c r="AN33" s="502">
        <v>81</v>
      </c>
      <c r="AO33" s="502">
        <v>161</v>
      </c>
      <c r="AP33" s="502">
        <v>5622</v>
      </c>
      <c r="AQ33" s="502">
        <v>448</v>
      </c>
      <c r="AR33" s="502">
        <v>462</v>
      </c>
      <c r="AS33" s="502">
        <v>2332</v>
      </c>
      <c r="AT33" s="502">
        <v>305</v>
      </c>
      <c r="AU33" s="466"/>
      <c r="AV33" s="510">
        <v>10919</v>
      </c>
      <c r="AW33" s="504">
        <v>2154</v>
      </c>
      <c r="AX33" s="504">
        <v>1076</v>
      </c>
      <c r="AY33" s="504">
        <v>2157</v>
      </c>
      <c r="AZ33" s="504">
        <v>3905</v>
      </c>
      <c r="BA33" s="512">
        <v>1627</v>
      </c>
    </row>
    <row r="34" spans="1:53" ht="15.6">
      <c r="A34" s="481"/>
      <c r="B34" s="501" t="s">
        <v>67</v>
      </c>
      <c r="C34" s="471">
        <v>2730</v>
      </c>
      <c r="D34" s="502">
        <v>36</v>
      </c>
      <c r="E34" s="502">
        <v>38</v>
      </c>
      <c r="F34" s="502">
        <v>45</v>
      </c>
      <c r="G34" s="502">
        <v>49</v>
      </c>
      <c r="H34" s="502">
        <v>42</v>
      </c>
      <c r="I34" s="502">
        <v>47</v>
      </c>
      <c r="J34" s="502">
        <v>42</v>
      </c>
      <c r="K34" s="502">
        <v>50</v>
      </c>
      <c r="L34" s="502">
        <v>49</v>
      </c>
      <c r="M34" s="502">
        <v>46</v>
      </c>
      <c r="N34" s="502">
        <v>46</v>
      </c>
      <c r="O34" s="502">
        <v>48</v>
      </c>
      <c r="P34" s="502">
        <v>42</v>
      </c>
      <c r="Q34" s="502">
        <v>49</v>
      </c>
      <c r="R34" s="502">
        <v>40</v>
      </c>
      <c r="S34" s="502">
        <v>45</v>
      </c>
      <c r="T34" s="502">
        <v>48</v>
      </c>
      <c r="U34" s="502">
        <v>46</v>
      </c>
      <c r="V34" s="502">
        <v>42</v>
      </c>
      <c r="W34" s="502">
        <v>44</v>
      </c>
      <c r="X34" s="502">
        <v>216</v>
      </c>
      <c r="Y34" s="502">
        <v>238</v>
      </c>
      <c r="Z34" s="502">
        <v>203</v>
      </c>
      <c r="AA34" s="502">
        <v>175</v>
      </c>
      <c r="AB34" s="502">
        <v>164</v>
      </c>
      <c r="AC34" s="502">
        <v>162</v>
      </c>
      <c r="AD34" s="502">
        <v>146</v>
      </c>
      <c r="AE34" s="502">
        <v>126</v>
      </c>
      <c r="AF34" s="502">
        <v>116</v>
      </c>
      <c r="AG34" s="502">
        <v>88</v>
      </c>
      <c r="AH34" s="502">
        <v>71</v>
      </c>
      <c r="AI34" s="502">
        <v>60</v>
      </c>
      <c r="AJ34" s="502">
        <v>35</v>
      </c>
      <c r="AK34" s="502">
        <v>36</v>
      </c>
      <c r="AL34" s="502">
        <v>2</v>
      </c>
      <c r="AM34" s="502">
        <v>18</v>
      </c>
      <c r="AN34" s="502">
        <v>20</v>
      </c>
      <c r="AO34" s="502">
        <v>40</v>
      </c>
      <c r="AP34" s="502">
        <v>1406</v>
      </c>
      <c r="AQ34" s="502">
        <v>112</v>
      </c>
      <c r="AR34" s="502">
        <v>115</v>
      </c>
      <c r="AS34" s="502">
        <v>583</v>
      </c>
      <c r="AT34" s="502">
        <v>76</v>
      </c>
      <c r="AU34" s="466"/>
      <c r="AV34" s="510">
        <v>2730</v>
      </c>
      <c r="AW34" s="504">
        <v>538</v>
      </c>
      <c r="AX34" s="504">
        <v>270</v>
      </c>
      <c r="AY34" s="504">
        <v>540</v>
      </c>
      <c r="AZ34" s="504">
        <v>976</v>
      </c>
      <c r="BA34" s="512">
        <v>406</v>
      </c>
    </row>
    <row r="35" spans="1:53" ht="15.6" hidden="1">
      <c r="A35" s="481"/>
      <c r="B35" s="501"/>
      <c r="C35" s="527">
        <v>13649</v>
      </c>
      <c r="D35" s="522">
        <v>182</v>
      </c>
      <c r="E35" s="522">
        <v>190</v>
      </c>
      <c r="F35" s="522">
        <v>224</v>
      </c>
      <c r="G35" s="522">
        <v>246</v>
      </c>
      <c r="H35" s="522">
        <v>212</v>
      </c>
      <c r="I35" s="522">
        <v>235</v>
      </c>
      <c r="J35" s="522">
        <v>209</v>
      </c>
      <c r="K35" s="522">
        <v>249</v>
      </c>
      <c r="L35" s="522">
        <v>247</v>
      </c>
      <c r="M35" s="522">
        <v>229</v>
      </c>
      <c r="N35" s="522">
        <v>229</v>
      </c>
      <c r="O35" s="522">
        <v>240</v>
      </c>
      <c r="P35" s="522">
        <v>211</v>
      </c>
      <c r="Q35" s="522">
        <v>245</v>
      </c>
      <c r="R35" s="522">
        <v>198</v>
      </c>
      <c r="S35" s="522">
        <v>223</v>
      </c>
      <c r="T35" s="522">
        <v>238</v>
      </c>
      <c r="U35" s="522">
        <v>231</v>
      </c>
      <c r="V35" s="522">
        <v>210</v>
      </c>
      <c r="W35" s="522">
        <v>220</v>
      </c>
      <c r="X35" s="522">
        <v>1079</v>
      </c>
      <c r="Y35" s="522">
        <v>1188</v>
      </c>
      <c r="Z35" s="522">
        <v>1013</v>
      </c>
      <c r="AA35" s="522">
        <v>874</v>
      </c>
      <c r="AB35" s="522">
        <v>819</v>
      </c>
      <c r="AC35" s="522">
        <v>812</v>
      </c>
      <c r="AD35" s="522">
        <v>731</v>
      </c>
      <c r="AE35" s="522">
        <v>632</v>
      </c>
      <c r="AF35" s="522">
        <v>578</v>
      </c>
      <c r="AG35" s="522">
        <v>442</v>
      </c>
      <c r="AH35" s="522">
        <v>354</v>
      </c>
      <c r="AI35" s="522">
        <v>301</v>
      </c>
      <c r="AJ35" s="522">
        <v>176</v>
      </c>
      <c r="AK35" s="522">
        <v>182</v>
      </c>
      <c r="AL35" s="522">
        <v>11</v>
      </c>
      <c r="AM35" s="522">
        <v>89</v>
      </c>
      <c r="AN35" s="522">
        <v>101</v>
      </c>
      <c r="AO35" s="522">
        <v>201</v>
      </c>
      <c r="AP35" s="522">
        <v>7028</v>
      </c>
      <c r="AQ35" s="522">
        <v>560</v>
      </c>
      <c r="AR35" s="522">
        <v>577</v>
      </c>
      <c r="AS35" s="522">
        <v>2915</v>
      </c>
      <c r="AT35" s="522">
        <v>381</v>
      </c>
      <c r="AU35" s="528"/>
      <c r="AV35" s="510">
        <v>13649</v>
      </c>
      <c r="AW35" s="504">
        <v>2692</v>
      </c>
      <c r="AX35" s="504">
        <v>1346</v>
      </c>
      <c r="AY35" s="504">
        <v>2697</v>
      </c>
      <c r="AZ35" s="504">
        <v>4881</v>
      </c>
      <c r="BA35" s="512">
        <v>2033</v>
      </c>
    </row>
    <row r="36" spans="1:53" ht="15.6" hidden="1">
      <c r="A36" s="481"/>
      <c r="B36" s="501"/>
      <c r="C36" s="482"/>
      <c r="D36" s="513">
        <v>0.96192384769539074</v>
      </c>
      <c r="E36" s="514">
        <v>1.0420841683366733</v>
      </c>
      <c r="F36" s="514">
        <v>1.282565130260521</v>
      </c>
      <c r="G36" s="514">
        <v>0.84168336673346689</v>
      </c>
      <c r="H36" s="514">
        <v>1.4428857715430863</v>
      </c>
      <c r="I36" s="513">
        <v>1.1222444889779559</v>
      </c>
      <c r="J36" s="513">
        <v>1.002004008016032</v>
      </c>
      <c r="K36" s="513">
        <v>1.0821643286573146</v>
      </c>
      <c r="L36" s="513">
        <v>1.2424849699398797</v>
      </c>
      <c r="M36" s="513">
        <v>0.60120240480961928</v>
      </c>
      <c r="N36" s="513">
        <v>1.402805611222445</v>
      </c>
      <c r="O36" s="513">
        <v>1.2424849699398797</v>
      </c>
      <c r="P36" s="513">
        <v>1.5230460921843687</v>
      </c>
      <c r="Q36" s="513">
        <v>1.8036072144288577</v>
      </c>
      <c r="R36" s="513">
        <v>1.2424849699398797</v>
      </c>
      <c r="S36" s="513">
        <v>1.2424849699398797</v>
      </c>
      <c r="T36" s="513">
        <v>1.4428857715430863</v>
      </c>
      <c r="U36" s="513">
        <v>1.1222444889779559</v>
      </c>
      <c r="V36" s="513">
        <v>1.3627254509018036</v>
      </c>
      <c r="W36" s="513">
        <v>1.282565130260521</v>
      </c>
      <c r="X36" s="514">
        <v>7.4148296593186371</v>
      </c>
      <c r="Y36" s="514">
        <v>7.7755511022044086</v>
      </c>
      <c r="Z36" s="514">
        <v>6.2124248496993992</v>
      </c>
      <c r="AA36" s="514">
        <v>7.1342685370741483</v>
      </c>
      <c r="AB36" s="514">
        <v>5.7314629258517034</v>
      </c>
      <c r="AC36" s="514">
        <v>6.1322645290581166</v>
      </c>
      <c r="AD36" s="514">
        <v>6.8136272545090177</v>
      </c>
      <c r="AE36" s="514">
        <v>6.6132264529058116</v>
      </c>
      <c r="AF36" s="514">
        <v>5.8917835671342687</v>
      </c>
      <c r="AG36" s="514">
        <v>4.6893787575150299</v>
      </c>
      <c r="AH36" s="514">
        <v>3.4068136272545089</v>
      </c>
      <c r="AI36" s="514">
        <v>3.2865731462925853</v>
      </c>
      <c r="AJ36" s="514">
        <v>2.2444889779559118</v>
      </c>
      <c r="AK36" s="515">
        <v>2.3647294589178358</v>
      </c>
      <c r="AL36" s="516">
        <v>0.16032064128256512</v>
      </c>
      <c r="AM36" s="516">
        <v>0.52104208416833664</v>
      </c>
      <c r="AN36" s="516">
        <v>0.72144288577154314</v>
      </c>
      <c r="AO36" s="517">
        <v>1.282565130260521</v>
      </c>
      <c r="AP36" s="516">
        <v>49.579158316633269</v>
      </c>
      <c r="AQ36" s="516">
        <v>3.2865731462925853</v>
      </c>
      <c r="AR36" s="517">
        <v>3.0460921843687374</v>
      </c>
      <c r="AS36" s="517">
        <v>19.158316633266534</v>
      </c>
      <c r="AT36" s="517">
        <v>1.8837675350701404</v>
      </c>
      <c r="AU36" s="466"/>
      <c r="AV36" s="510">
        <v>0</v>
      </c>
      <c r="AW36" s="504">
        <v>13.266533066132265</v>
      </c>
      <c r="AX36" s="504">
        <v>8.376753507014028</v>
      </c>
      <c r="AY36" s="504">
        <v>17.835671342685373</v>
      </c>
      <c r="AZ36" s="504">
        <v>38.637274549098201</v>
      </c>
      <c r="BA36" s="512">
        <v>21.883767535070138</v>
      </c>
    </row>
    <row r="37" spans="1:53" ht="15.6">
      <c r="A37" s="496">
        <v>1</v>
      </c>
      <c r="B37" s="497" t="s">
        <v>71</v>
      </c>
      <c r="C37" s="486">
        <v>2495</v>
      </c>
      <c r="D37" s="472">
        <v>24</v>
      </c>
      <c r="E37" s="473">
        <v>26</v>
      </c>
      <c r="F37" s="473">
        <v>32</v>
      </c>
      <c r="G37" s="473">
        <v>21</v>
      </c>
      <c r="H37" s="473">
        <v>36</v>
      </c>
      <c r="I37" s="473">
        <v>28</v>
      </c>
      <c r="J37" s="473">
        <v>25</v>
      </c>
      <c r="K37" s="473">
        <v>27</v>
      </c>
      <c r="L37" s="473">
        <v>31</v>
      </c>
      <c r="M37" s="473">
        <v>15</v>
      </c>
      <c r="N37" s="473">
        <v>35</v>
      </c>
      <c r="O37" s="473">
        <v>31</v>
      </c>
      <c r="P37" s="473">
        <v>38</v>
      </c>
      <c r="Q37" s="473">
        <v>45</v>
      </c>
      <c r="R37" s="473">
        <v>31</v>
      </c>
      <c r="S37" s="473">
        <v>31</v>
      </c>
      <c r="T37" s="473">
        <v>36</v>
      </c>
      <c r="U37" s="473">
        <v>28</v>
      </c>
      <c r="V37" s="473">
        <v>34</v>
      </c>
      <c r="W37" s="473">
        <v>32</v>
      </c>
      <c r="X37" s="473">
        <v>185</v>
      </c>
      <c r="Y37" s="473">
        <v>194</v>
      </c>
      <c r="Z37" s="473">
        <v>155</v>
      </c>
      <c r="AA37" s="473">
        <v>178</v>
      </c>
      <c r="AB37" s="473">
        <v>143</v>
      </c>
      <c r="AC37" s="473">
        <v>153</v>
      </c>
      <c r="AD37" s="473">
        <v>170</v>
      </c>
      <c r="AE37" s="473">
        <v>165</v>
      </c>
      <c r="AF37" s="473">
        <v>147</v>
      </c>
      <c r="AG37" s="473">
        <v>117</v>
      </c>
      <c r="AH37" s="473">
        <v>85</v>
      </c>
      <c r="AI37" s="473">
        <v>82</v>
      </c>
      <c r="AJ37" s="498">
        <v>56</v>
      </c>
      <c r="AK37" s="499">
        <v>59</v>
      </c>
      <c r="AL37" s="473">
        <v>4</v>
      </c>
      <c r="AM37" s="473">
        <v>13</v>
      </c>
      <c r="AN37" s="473">
        <v>18</v>
      </c>
      <c r="AO37" s="529">
        <v>32</v>
      </c>
      <c r="AP37" s="487">
        <v>1237</v>
      </c>
      <c r="AQ37" s="489">
        <v>82</v>
      </c>
      <c r="AR37" s="489">
        <v>76</v>
      </c>
      <c r="AS37" s="489">
        <v>478</v>
      </c>
      <c r="AT37" s="489">
        <v>47</v>
      </c>
      <c r="AU37" s="466"/>
      <c r="AV37" s="477">
        <v>2495</v>
      </c>
      <c r="AW37" s="486">
        <v>331</v>
      </c>
      <c r="AX37" s="486">
        <v>209</v>
      </c>
      <c r="AY37" s="486">
        <v>445</v>
      </c>
      <c r="AZ37" s="486">
        <v>964</v>
      </c>
      <c r="BA37" s="518">
        <v>546</v>
      </c>
    </row>
    <row r="38" spans="1:53" ht="15.6">
      <c r="A38" s="500">
        <v>1</v>
      </c>
      <c r="B38" s="501" t="s">
        <v>73</v>
      </c>
      <c r="C38" s="530">
        <v>2495</v>
      </c>
      <c r="D38" s="531">
        <v>24</v>
      </c>
      <c r="E38" s="532">
        <v>26</v>
      </c>
      <c r="F38" s="532">
        <v>32</v>
      </c>
      <c r="G38" s="532">
        <v>21</v>
      </c>
      <c r="H38" s="532">
        <v>36</v>
      </c>
      <c r="I38" s="531">
        <v>28</v>
      </c>
      <c r="J38" s="531">
        <v>25</v>
      </c>
      <c r="K38" s="531">
        <v>27</v>
      </c>
      <c r="L38" s="531">
        <v>31</v>
      </c>
      <c r="M38" s="531">
        <v>15</v>
      </c>
      <c r="N38" s="531">
        <v>35</v>
      </c>
      <c r="O38" s="531">
        <v>31</v>
      </c>
      <c r="P38" s="531">
        <v>38</v>
      </c>
      <c r="Q38" s="531">
        <v>45</v>
      </c>
      <c r="R38" s="531">
        <v>31</v>
      </c>
      <c r="S38" s="531">
        <v>31</v>
      </c>
      <c r="T38" s="531">
        <v>36</v>
      </c>
      <c r="U38" s="531">
        <v>28</v>
      </c>
      <c r="V38" s="531">
        <v>34</v>
      </c>
      <c r="W38" s="531">
        <v>32</v>
      </c>
      <c r="X38" s="532">
        <v>185</v>
      </c>
      <c r="Y38" s="532">
        <v>194</v>
      </c>
      <c r="Z38" s="532">
        <v>155</v>
      </c>
      <c r="AA38" s="532">
        <v>178</v>
      </c>
      <c r="AB38" s="532">
        <v>143</v>
      </c>
      <c r="AC38" s="532">
        <v>153</v>
      </c>
      <c r="AD38" s="532">
        <v>170</v>
      </c>
      <c r="AE38" s="532">
        <v>165</v>
      </c>
      <c r="AF38" s="532">
        <v>147</v>
      </c>
      <c r="AG38" s="532">
        <v>117</v>
      </c>
      <c r="AH38" s="532">
        <v>85</v>
      </c>
      <c r="AI38" s="532">
        <v>82</v>
      </c>
      <c r="AJ38" s="532">
        <v>56</v>
      </c>
      <c r="AK38" s="533">
        <v>59</v>
      </c>
      <c r="AL38" s="534">
        <v>4</v>
      </c>
      <c r="AM38" s="534">
        <v>13</v>
      </c>
      <c r="AN38" s="534">
        <v>18</v>
      </c>
      <c r="AO38" s="535">
        <v>32</v>
      </c>
      <c r="AP38" s="534">
        <v>1237</v>
      </c>
      <c r="AQ38" s="534">
        <v>82</v>
      </c>
      <c r="AR38" s="535">
        <v>76</v>
      </c>
      <c r="AS38" s="535">
        <v>478</v>
      </c>
      <c r="AT38" s="535">
        <v>47</v>
      </c>
      <c r="AU38" s="466"/>
      <c r="AV38" s="510">
        <v>2495</v>
      </c>
      <c r="AW38" s="504">
        <v>331</v>
      </c>
      <c r="AX38" s="504">
        <v>209</v>
      </c>
      <c r="AY38" s="504">
        <v>445</v>
      </c>
      <c r="AZ38" s="504">
        <v>964</v>
      </c>
      <c r="BA38" s="512">
        <v>546</v>
      </c>
    </row>
    <row r="39" spans="1:53" ht="15.6" hidden="1">
      <c r="A39" s="481"/>
      <c r="B39" s="501"/>
      <c r="C39" s="471"/>
      <c r="D39" s="502"/>
      <c r="E39" s="536"/>
      <c r="F39" s="536"/>
      <c r="G39" s="536"/>
      <c r="H39" s="536"/>
      <c r="I39" s="536"/>
      <c r="J39" s="536"/>
      <c r="K39" s="536"/>
      <c r="L39" s="536"/>
      <c r="M39" s="536"/>
      <c r="N39" s="536"/>
      <c r="O39" s="536"/>
      <c r="P39" s="536"/>
      <c r="Q39" s="536"/>
      <c r="R39" s="536"/>
      <c r="S39" s="536"/>
      <c r="T39" s="536"/>
      <c r="U39" s="536"/>
      <c r="V39" s="536"/>
      <c r="W39" s="536"/>
      <c r="X39" s="536"/>
      <c r="Y39" s="536"/>
      <c r="Z39" s="536"/>
      <c r="AA39" s="536"/>
      <c r="AB39" s="536"/>
      <c r="AC39" s="536"/>
      <c r="AD39" s="536"/>
      <c r="AE39" s="536"/>
      <c r="AF39" s="536"/>
      <c r="AG39" s="536"/>
      <c r="AH39" s="536"/>
      <c r="AI39" s="536"/>
      <c r="AJ39" s="537"/>
      <c r="AK39" s="538"/>
      <c r="AL39" s="539"/>
      <c r="AM39" s="502"/>
      <c r="AN39" s="502"/>
      <c r="AO39" s="540"/>
      <c r="AP39" s="540"/>
      <c r="AQ39" s="540"/>
      <c r="AR39" s="540"/>
      <c r="AS39" s="540"/>
      <c r="AT39" s="540"/>
      <c r="AU39" s="466"/>
      <c r="AV39" s="510">
        <v>0</v>
      </c>
      <c r="AW39" s="504">
        <v>0</v>
      </c>
      <c r="AX39" s="504">
        <v>0</v>
      </c>
      <c r="AY39" s="504">
        <v>0</v>
      </c>
      <c r="AZ39" s="504">
        <v>0</v>
      </c>
      <c r="BA39" s="512">
        <v>0</v>
      </c>
    </row>
    <row r="40" spans="1:53" ht="15.6" hidden="1">
      <c r="A40" s="481"/>
      <c r="B40" s="501"/>
      <c r="C40" s="482"/>
      <c r="D40" s="513">
        <v>1.2395580706009162</v>
      </c>
      <c r="E40" s="514">
        <v>1.4551333872271626</v>
      </c>
      <c r="F40" s="514">
        <v>1.4641156920865894</v>
      </c>
      <c r="G40" s="514">
        <v>1.5449564358214318</v>
      </c>
      <c r="H40" s="514">
        <v>1.4730979969460163</v>
      </c>
      <c r="I40" s="513">
        <v>1.8593371059013744</v>
      </c>
      <c r="J40" s="513">
        <v>1.8234078864636665</v>
      </c>
      <c r="K40" s="513">
        <v>1.760531752447678</v>
      </c>
      <c r="L40" s="513">
        <v>1.8144255816042396</v>
      </c>
      <c r="M40" s="513">
        <v>1.760531752447678</v>
      </c>
      <c r="N40" s="513">
        <v>1.652744094134555</v>
      </c>
      <c r="O40" s="513">
        <v>2.04796550794934</v>
      </c>
      <c r="P40" s="513">
        <v>1.7425671427288243</v>
      </c>
      <c r="Q40" s="513">
        <v>1.6347794844157011</v>
      </c>
      <c r="R40" s="513">
        <v>1.6257971795562742</v>
      </c>
      <c r="S40" s="513">
        <v>1.5629210455402855</v>
      </c>
      <c r="T40" s="513">
        <v>1.7156202281505435</v>
      </c>
      <c r="U40" s="513">
        <v>1.5719033503997126</v>
      </c>
      <c r="V40" s="513">
        <v>1.7515494475882512</v>
      </c>
      <c r="W40" s="513">
        <v>1.7874786670259588</v>
      </c>
      <c r="X40" s="514">
        <v>7.3654899847300817</v>
      </c>
      <c r="Y40" s="514">
        <v>7.4104015090272162</v>
      </c>
      <c r="Z40" s="514">
        <v>6.7277463397107695</v>
      </c>
      <c r="AA40" s="514">
        <v>6.7097817299919162</v>
      </c>
      <c r="AB40" s="514">
        <v>6.593011766819366</v>
      </c>
      <c r="AC40" s="514">
        <v>6.2157549627234348</v>
      </c>
      <c r="AD40" s="514">
        <v>5.3983652205155845</v>
      </c>
      <c r="AE40" s="514">
        <v>4.7157100511991379</v>
      </c>
      <c r="AF40" s="514">
        <v>4.2576125033683647</v>
      </c>
      <c r="AG40" s="514">
        <v>4.0240725770232642</v>
      </c>
      <c r="AH40" s="514">
        <v>2.7934968112817748</v>
      </c>
      <c r="AI40" s="514">
        <v>1.8323901913230936</v>
      </c>
      <c r="AJ40" s="514">
        <v>1.3473457289140394</v>
      </c>
      <c r="AK40" s="515">
        <v>1.3203988143357586</v>
      </c>
      <c r="AL40" s="516">
        <v>7.1858438875415431E-2</v>
      </c>
      <c r="AM40" s="516">
        <v>0.61079673044103122</v>
      </c>
      <c r="AN40" s="516">
        <v>0.59283212072217728</v>
      </c>
      <c r="AO40" s="517">
        <v>1.2754872900386238</v>
      </c>
      <c r="AP40" s="516">
        <v>49.609269738614927</v>
      </c>
      <c r="AQ40" s="516">
        <v>4.185754064492949</v>
      </c>
      <c r="AR40" s="517">
        <v>4.1228779304769603</v>
      </c>
      <c r="AS40" s="517">
        <v>20.49761968921225</v>
      </c>
      <c r="AT40" s="517">
        <v>1.7246025330099704</v>
      </c>
      <c r="AU40" s="466"/>
      <c r="AV40" s="510">
        <v>0</v>
      </c>
      <c r="AW40" s="504">
        <v>19.895805263630649</v>
      </c>
      <c r="AX40" s="504">
        <v>9.8535884307913406</v>
      </c>
      <c r="AY40" s="504">
        <v>18.314919608371508</v>
      </c>
      <c r="AZ40" s="504">
        <v>36.360370070960208</v>
      </c>
      <c r="BA40" s="512">
        <v>15.575316626246297</v>
      </c>
    </row>
    <row r="41" spans="1:53" ht="15.6">
      <c r="A41" s="496">
        <v>5</v>
      </c>
      <c r="B41" s="497" t="s">
        <v>74</v>
      </c>
      <c r="C41" s="486">
        <v>11133</v>
      </c>
      <c r="D41" s="472">
        <v>138</v>
      </c>
      <c r="E41" s="473">
        <v>162</v>
      </c>
      <c r="F41" s="473">
        <v>163</v>
      </c>
      <c r="G41" s="473">
        <v>172</v>
      </c>
      <c r="H41" s="473">
        <v>164</v>
      </c>
      <c r="I41" s="473">
        <v>207</v>
      </c>
      <c r="J41" s="473">
        <v>203</v>
      </c>
      <c r="K41" s="473">
        <v>196</v>
      </c>
      <c r="L41" s="473">
        <v>202</v>
      </c>
      <c r="M41" s="473">
        <v>196</v>
      </c>
      <c r="N41" s="473">
        <v>184</v>
      </c>
      <c r="O41" s="473">
        <v>228</v>
      </c>
      <c r="P41" s="473">
        <v>194</v>
      </c>
      <c r="Q41" s="473">
        <v>182</v>
      </c>
      <c r="R41" s="473">
        <v>181</v>
      </c>
      <c r="S41" s="473">
        <v>174</v>
      </c>
      <c r="T41" s="473">
        <v>191</v>
      </c>
      <c r="U41" s="473">
        <v>175</v>
      </c>
      <c r="V41" s="473">
        <v>195</v>
      </c>
      <c r="W41" s="473">
        <v>199</v>
      </c>
      <c r="X41" s="473">
        <v>820</v>
      </c>
      <c r="Y41" s="473">
        <v>825</v>
      </c>
      <c r="Z41" s="473">
        <v>749</v>
      </c>
      <c r="AA41" s="473">
        <v>747</v>
      </c>
      <c r="AB41" s="473">
        <v>734</v>
      </c>
      <c r="AC41" s="473">
        <v>692</v>
      </c>
      <c r="AD41" s="473">
        <v>601</v>
      </c>
      <c r="AE41" s="473">
        <v>525</v>
      </c>
      <c r="AF41" s="473">
        <v>474</v>
      </c>
      <c r="AG41" s="473">
        <v>448</v>
      </c>
      <c r="AH41" s="473">
        <v>311</v>
      </c>
      <c r="AI41" s="473">
        <v>204</v>
      </c>
      <c r="AJ41" s="498">
        <v>150</v>
      </c>
      <c r="AK41" s="499">
        <v>147</v>
      </c>
      <c r="AL41" s="473">
        <v>8</v>
      </c>
      <c r="AM41" s="473">
        <v>68</v>
      </c>
      <c r="AN41" s="473">
        <v>66</v>
      </c>
      <c r="AO41" s="529">
        <v>142</v>
      </c>
      <c r="AP41" s="487">
        <v>5523</v>
      </c>
      <c r="AQ41" s="489">
        <v>466</v>
      </c>
      <c r="AR41" s="489">
        <v>459</v>
      </c>
      <c r="AS41" s="489">
        <v>2282</v>
      </c>
      <c r="AT41" s="489">
        <v>192</v>
      </c>
      <c r="AU41" s="466"/>
      <c r="AV41" s="477">
        <v>11133</v>
      </c>
      <c r="AW41" s="486">
        <v>2215</v>
      </c>
      <c r="AX41" s="486">
        <v>1097</v>
      </c>
      <c r="AY41" s="486">
        <v>2039</v>
      </c>
      <c r="AZ41" s="486">
        <v>4048</v>
      </c>
      <c r="BA41" s="518">
        <v>1734</v>
      </c>
    </row>
    <row r="42" spans="1:53" ht="15.6">
      <c r="A42" s="500">
        <v>1</v>
      </c>
      <c r="B42" s="501" t="s">
        <v>76</v>
      </c>
      <c r="C42" s="471">
        <v>4008</v>
      </c>
      <c r="D42" s="502">
        <v>50</v>
      </c>
      <c r="E42" s="502">
        <v>58</v>
      </c>
      <c r="F42" s="502">
        <v>59</v>
      </c>
      <c r="G42" s="502">
        <v>62</v>
      </c>
      <c r="H42" s="502">
        <v>59</v>
      </c>
      <c r="I42" s="502">
        <v>75</v>
      </c>
      <c r="J42" s="502">
        <v>73</v>
      </c>
      <c r="K42" s="502">
        <v>71</v>
      </c>
      <c r="L42" s="502">
        <v>73</v>
      </c>
      <c r="M42" s="502">
        <v>71</v>
      </c>
      <c r="N42" s="502">
        <v>66</v>
      </c>
      <c r="O42" s="502">
        <v>82</v>
      </c>
      <c r="P42" s="502">
        <v>70</v>
      </c>
      <c r="Q42" s="502">
        <v>66</v>
      </c>
      <c r="R42" s="502">
        <v>65</v>
      </c>
      <c r="S42" s="502">
        <v>63</v>
      </c>
      <c r="T42" s="502">
        <v>69</v>
      </c>
      <c r="U42" s="502">
        <v>63</v>
      </c>
      <c r="V42" s="502">
        <v>70</v>
      </c>
      <c r="W42" s="502">
        <v>71</v>
      </c>
      <c r="X42" s="502">
        <v>295</v>
      </c>
      <c r="Y42" s="502">
        <v>297</v>
      </c>
      <c r="Z42" s="502">
        <v>270</v>
      </c>
      <c r="AA42" s="502">
        <v>268</v>
      </c>
      <c r="AB42" s="502">
        <v>264</v>
      </c>
      <c r="AC42" s="502">
        <v>249</v>
      </c>
      <c r="AD42" s="502">
        <v>217</v>
      </c>
      <c r="AE42" s="502">
        <v>189</v>
      </c>
      <c r="AF42" s="502">
        <v>171</v>
      </c>
      <c r="AG42" s="502">
        <v>161</v>
      </c>
      <c r="AH42" s="502">
        <v>111</v>
      </c>
      <c r="AI42" s="502">
        <v>73</v>
      </c>
      <c r="AJ42" s="502">
        <v>54</v>
      </c>
      <c r="AK42" s="502">
        <v>53</v>
      </c>
      <c r="AL42" s="502">
        <v>3</v>
      </c>
      <c r="AM42" s="502">
        <v>23</v>
      </c>
      <c r="AN42" s="502">
        <v>23</v>
      </c>
      <c r="AO42" s="502">
        <v>51</v>
      </c>
      <c r="AP42" s="502">
        <v>1989</v>
      </c>
      <c r="AQ42" s="502">
        <v>167</v>
      </c>
      <c r="AR42" s="502">
        <v>166</v>
      </c>
      <c r="AS42" s="502">
        <v>821</v>
      </c>
      <c r="AT42" s="502">
        <v>69</v>
      </c>
      <c r="AU42" s="466"/>
      <c r="AV42" s="510">
        <v>4008</v>
      </c>
      <c r="AW42" s="504">
        <v>799</v>
      </c>
      <c r="AX42" s="504">
        <v>396</v>
      </c>
      <c r="AY42" s="504">
        <v>733</v>
      </c>
      <c r="AZ42" s="504">
        <v>1457</v>
      </c>
      <c r="BA42" s="512">
        <v>623</v>
      </c>
    </row>
    <row r="43" spans="1:53" ht="15.6">
      <c r="A43" s="500">
        <v>2</v>
      </c>
      <c r="B43" s="501" t="s">
        <v>78</v>
      </c>
      <c r="C43" s="471">
        <v>1781</v>
      </c>
      <c r="D43" s="502">
        <v>22</v>
      </c>
      <c r="E43" s="502">
        <v>26</v>
      </c>
      <c r="F43" s="502">
        <v>26</v>
      </c>
      <c r="G43" s="502">
        <v>28</v>
      </c>
      <c r="H43" s="502">
        <v>26</v>
      </c>
      <c r="I43" s="502">
        <v>33</v>
      </c>
      <c r="J43" s="502">
        <v>32</v>
      </c>
      <c r="K43" s="502">
        <v>31</v>
      </c>
      <c r="L43" s="502">
        <v>32</v>
      </c>
      <c r="M43" s="502">
        <v>31</v>
      </c>
      <c r="N43" s="502">
        <v>29</v>
      </c>
      <c r="O43" s="502">
        <v>36</v>
      </c>
      <c r="P43" s="502">
        <v>31</v>
      </c>
      <c r="Q43" s="502">
        <v>29</v>
      </c>
      <c r="R43" s="502">
        <v>29</v>
      </c>
      <c r="S43" s="502">
        <v>28</v>
      </c>
      <c r="T43" s="502">
        <v>31</v>
      </c>
      <c r="U43" s="502">
        <v>28</v>
      </c>
      <c r="V43" s="502">
        <v>31</v>
      </c>
      <c r="W43" s="502">
        <v>32</v>
      </c>
      <c r="X43" s="502">
        <v>131</v>
      </c>
      <c r="Y43" s="502">
        <v>132</v>
      </c>
      <c r="Z43" s="502">
        <v>120</v>
      </c>
      <c r="AA43" s="502">
        <v>120</v>
      </c>
      <c r="AB43" s="502">
        <v>117</v>
      </c>
      <c r="AC43" s="502">
        <v>111</v>
      </c>
      <c r="AD43" s="502">
        <v>96</v>
      </c>
      <c r="AE43" s="502">
        <v>84</v>
      </c>
      <c r="AF43" s="502">
        <v>76</v>
      </c>
      <c r="AG43" s="502">
        <v>72</v>
      </c>
      <c r="AH43" s="502">
        <v>50</v>
      </c>
      <c r="AI43" s="502">
        <v>33</v>
      </c>
      <c r="AJ43" s="502">
        <v>24</v>
      </c>
      <c r="AK43" s="502">
        <v>24</v>
      </c>
      <c r="AL43" s="502">
        <v>1</v>
      </c>
      <c r="AM43" s="502">
        <v>11</v>
      </c>
      <c r="AN43" s="502">
        <v>11</v>
      </c>
      <c r="AO43" s="502">
        <v>23</v>
      </c>
      <c r="AP43" s="502">
        <v>884</v>
      </c>
      <c r="AQ43" s="502">
        <v>75</v>
      </c>
      <c r="AR43" s="502">
        <v>73</v>
      </c>
      <c r="AS43" s="502">
        <v>365</v>
      </c>
      <c r="AT43" s="502">
        <v>31</v>
      </c>
      <c r="AU43" s="466"/>
      <c r="AV43" s="510">
        <v>1781</v>
      </c>
      <c r="AW43" s="504">
        <v>352</v>
      </c>
      <c r="AX43" s="504">
        <v>176</v>
      </c>
      <c r="AY43" s="504">
        <v>326</v>
      </c>
      <c r="AZ43" s="504">
        <v>648</v>
      </c>
      <c r="BA43" s="512">
        <v>279</v>
      </c>
    </row>
    <row r="44" spans="1:53" ht="15.6">
      <c r="A44" s="500">
        <v>3</v>
      </c>
      <c r="B44" s="501" t="s">
        <v>80</v>
      </c>
      <c r="C44" s="471">
        <v>1113</v>
      </c>
      <c r="D44" s="502">
        <v>14</v>
      </c>
      <c r="E44" s="502">
        <v>16</v>
      </c>
      <c r="F44" s="502">
        <v>16</v>
      </c>
      <c r="G44" s="502">
        <v>17</v>
      </c>
      <c r="H44" s="502">
        <v>17</v>
      </c>
      <c r="I44" s="502">
        <v>21</v>
      </c>
      <c r="J44" s="502">
        <v>20</v>
      </c>
      <c r="K44" s="502">
        <v>20</v>
      </c>
      <c r="L44" s="502">
        <v>21</v>
      </c>
      <c r="M44" s="502">
        <v>20</v>
      </c>
      <c r="N44" s="502">
        <v>18</v>
      </c>
      <c r="O44" s="502">
        <v>23</v>
      </c>
      <c r="P44" s="502">
        <v>19</v>
      </c>
      <c r="Q44" s="502">
        <v>18</v>
      </c>
      <c r="R44" s="502">
        <v>18</v>
      </c>
      <c r="S44" s="502">
        <v>17</v>
      </c>
      <c r="T44" s="502">
        <v>19</v>
      </c>
      <c r="U44" s="502">
        <v>17</v>
      </c>
      <c r="V44" s="502">
        <v>20</v>
      </c>
      <c r="W44" s="502">
        <v>20</v>
      </c>
      <c r="X44" s="502">
        <v>83</v>
      </c>
      <c r="Y44" s="502">
        <v>82</v>
      </c>
      <c r="Z44" s="502">
        <v>75</v>
      </c>
      <c r="AA44" s="502">
        <v>75</v>
      </c>
      <c r="AB44" s="502">
        <v>73</v>
      </c>
      <c r="AC44" s="502">
        <v>69</v>
      </c>
      <c r="AD44" s="502">
        <v>60</v>
      </c>
      <c r="AE44" s="502">
        <v>52</v>
      </c>
      <c r="AF44" s="502">
        <v>47</v>
      </c>
      <c r="AG44" s="502">
        <v>45</v>
      </c>
      <c r="AH44" s="502">
        <v>31</v>
      </c>
      <c r="AI44" s="502">
        <v>20</v>
      </c>
      <c r="AJ44" s="502">
        <v>15</v>
      </c>
      <c r="AK44" s="502">
        <v>15</v>
      </c>
      <c r="AL44" s="502">
        <v>1</v>
      </c>
      <c r="AM44" s="502">
        <v>7</v>
      </c>
      <c r="AN44" s="502">
        <v>7</v>
      </c>
      <c r="AO44" s="502">
        <v>14</v>
      </c>
      <c r="AP44" s="502">
        <v>552</v>
      </c>
      <c r="AQ44" s="502">
        <v>47</v>
      </c>
      <c r="AR44" s="502">
        <v>46</v>
      </c>
      <c r="AS44" s="502">
        <v>228</v>
      </c>
      <c r="AT44" s="502">
        <v>19</v>
      </c>
      <c r="AU44" s="466"/>
      <c r="AV44" s="510">
        <v>1113</v>
      </c>
      <c r="AW44" s="504">
        <v>223</v>
      </c>
      <c r="AX44" s="504">
        <v>108</v>
      </c>
      <c r="AY44" s="504">
        <v>205</v>
      </c>
      <c r="AZ44" s="504">
        <v>404</v>
      </c>
      <c r="BA44" s="512">
        <v>173</v>
      </c>
    </row>
    <row r="45" spans="1:53" ht="15.6">
      <c r="A45" s="500">
        <v>4</v>
      </c>
      <c r="B45" s="501" t="s">
        <v>82</v>
      </c>
      <c r="C45" s="471">
        <v>1559</v>
      </c>
      <c r="D45" s="502">
        <v>19</v>
      </c>
      <c r="E45" s="502">
        <v>23</v>
      </c>
      <c r="F45" s="502">
        <v>23</v>
      </c>
      <c r="G45" s="502">
        <v>24</v>
      </c>
      <c r="H45" s="502">
        <v>23</v>
      </c>
      <c r="I45" s="502">
        <v>29</v>
      </c>
      <c r="J45" s="502">
        <v>28</v>
      </c>
      <c r="K45" s="502">
        <v>27</v>
      </c>
      <c r="L45" s="502">
        <v>28</v>
      </c>
      <c r="M45" s="502">
        <v>27</v>
      </c>
      <c r="N45" s="502">
        <v>26</v>
      </c>
      <c r="O45" s="502">
        <v>32</v>
      </c>
      <c r="P45" s="502">
        <v>27</v>
      </c>
      <c r="Q45" s="502">
        <v>25</v>
      </c>
      <c r="R45" s="502">
        <v>25</v>
      </c>
      <c r="S45" s="502">
        <v>24</v>
      </c>
      <c r="T45" s="502">
        <v>27</v>
      </c>
      <c r="U45" s="502">
        <v>25</v>
      </c>
      <c r="V45" s="502">
        <v>27</v>
      </c>
      <c r="W45" s="502">
        <v>28</v>
      </c>
      <c r="X45" s="502">
        <v>115</v>
      </c>
      <c r="Y45" s="502">
        <v>116</v>
      </c>
      <c r="Z45" s="502">
        <v>105</v>
      </c>
      <c r="AA45" s="502">
        <v>105</v>
      </c>
      <c r="AB45" s="502">
        <v>103</v>
      </c>
      <c r="AC45" s="502">
        <v>97</v>
      </c>
      <c r="AD45" s="502">
        <v>84</v>
      </c>
      <c r="AE45" s="502">
        <v>74</v>
      </c>
      <c r="AF45" s="502">
        <v>66</v>
      </c>
      <c r="AG45" s="502">
        <v>63</v>
      </c>
      <c r="AH45" s="502">
        <v>44</v>
      </c>
      <c r="AI45" s="502">
        <v>29</v>
      </c>
      <c r="AJ45" s="502">
        <v>21</v>
      </c>
      <c r="AK45" s="502">
        <v>20</v>
      </c>
      <c r="AL45" s="502">
        <v>1</v>
      </c>
      <c r="AM45" s="502">
        <v>10</v>
      </c>
      <c r="AN45" s="502">
        <v>9</v>
      </c>
      <c r="AO45" s="502">
        <v>20</v>
      </c>
      <c r="AP45" s="502">
        <v>773</v>
      </c>
      <c r="AQ45" s="502">
        <v>65</v>
      </c>
      <c r="AR45" s="502">
        <v>64</v>
      </c>
      <c r="AS45" s="502">
        <v>320</v>
      </c>
      <c r="AT45" s="502">
        <v>27</v>
      </c>
      <c r="AU45" s="466"/>
      <c r="AV45" s="510">
        <v>1559</v>
      </c>
      <c r="AW45" s="504">
        <v>309</v>
      </c>
      <c r="AX45" s="504">
        <v>153</v>
      </c>
      <c r="AY45" s="504">
        <v>286</v>
      </c>
      <c r="AZ45" s="504">
        <v>568</v>
      </c>
      <c r="BA45" s="512">
        <v>243</v>
      </c>
    </row>
    <row r="46" spans="1:53" ht="15.6">
      <c r="A46" s="500">
        <v>5</v>
      </c>
      <c r="B46" s="501" t="s">
        <v>84</v>
      </c>
      <c r="C46" s="471">
        <v>779</v>
      </c>
      <c r="D46" s="502">
        <v>10</v>
      </c>
      <c r="E46" s="502">
        <v>11</v>
      </c>
      <c r="F46" s="502">
        <v>11</v>
      </c>
      <c r="G46" s="502">
        <v>12</v>
      </c>
      <c r="H46" s="502">
        <v>11</v>
      </c>
      <c r="I46" s="502">
        <v>14</v>
      </c>
      <c r="J46" s="502">
        <v>15</v>
      </c>
      <c r="K46" s="502">
        <v>14</v>
      </c>
      <c r="L46" s="502">
        <v>14</v>
      </c>
      <c r="M46" s="502">
        <v>14</v>
      </c>
      <c r="N46" s="502">
        <v>14</v>
      </c>
      <c r="O46" s="502">
        <v>16</v>
      </c>
      <c r="P46" s="502">
        <v>14</v>
      </c>
      <c r="Q46" s="502">
        <v>13</v>
      </c>
      <c r="R46" s="502">
        <v>13</v>
      </c>
      <c r="S46" s="502">
        <v>12</v>
      </c>
      <c r="T46" s="502">
        <v>13</v>
      </c>
      <c r="U46" s="502">
        <v>12</v>
      </c>
      <c r="V46" s="502">
        <v>14</v>
      </c>
      <c r="W46" s="502">
        <v>14</v>
      </c>
      <c r="X46" s="502">
        <v>57</v>
      </c>
      <c r="Y46" s="502">
        <v>58</v>
      </c>
      <c r="Z46" s="502">
        <v>52</v>
      </c>
      <c r="AA46" s="502">
        <v>52</v>
      </c>
      <c r="AB46" s="502">
        <v>52</v>
      </c>
      <c r="AC46" s="502">
        <v>48</v>
      </c>
      <c r="AD46" s="502">
        <v>42</v>
      </c>
      <c r="AE46" s="502">
        <v>37</v>
      </c>
      <c r="AF46" s="502">
        <v>33</v>
      </c>
      <c r="AG46" s="502">
        <v>31</v>
      </c>
      <c r="AH46" s="502">
        <v>22</v>
      </c>
      <c r="AI46" s="502">
        <v>14</v>
      </c>
      <c r="AJ46" s="502">
        <v>10</v>
      </c>
      <c r="AK46" s="502">
        <v>10</v>
      </c>
      <c r="AL46" s="502">
        <v>1</v>
      </c>
      <c r="AM46" s="502">
        <v>5</v>
      </c>
      <c r="AN46" s="502">
        <v>5</v>
      </c>
      <c r="AO46" s="502">
        <v>10</v>
      </c>
      <c r="AP46" s="502">
        <v>386</v>
      </c>
      <c r="AQ46" s="502">
        <v>33</v>
      </c>
      <c r="AR46" s="502">
        <v>32</v>
      </c>
      <c r="AS46" s="502">
        <v>160</v>
      </c>
      <c r="AT46" s="502">
        <v>13</v>
      </c>
      <c r="AU46" s="466"/>
      <c r="AV46" s="510">
        <v>779</v>
      </c>
      <c r="AW46" s="504">
        <v>156</v>
      </c>
      <c r="AX46" s="504">
        <v>77</v>
      </c>
      <c r="AY46" s="504">
        <v>143</v>
      </c>
      <c r="AZ46" s="504">
        <v>283</v>
      </c>
      <c r="BA46" s="512">
        <v>120</v>
      </c>
    </row>
    <row r="47" spans="1:53" ht="16.2" thickBot="1">
      <c r="A47" s="541"/>
      <c r="B47" s="542" t="s">
        <v>67</v>
      </c>
      <c r="C47" s="543">
        <v>1893</v>
      </c>
      <c r="D47" s="544">
        <v>23</v>
      </c>
      <c r="E47" s="544">
        <v>28</v>
      </c>
      <c r="F47" s="544">
        <v>28</v>
      </c>
      <c r="G47" s="544">
        <v>29</v>
      </c>
      <c r="H47" s="544">
        <v>28</v>
      </c>
      <c r="I47" s="544">
        <v>35</v>
      </c>
      <c r="J47" s="544">
        <v>35</v>
      </c>
      <c r="K47" s="544">
        <v>33</v>
      </c>
      <c r="L47" s="544">
        <v>34</v>
      </c>
      <c r="M47" s="544">
        <v>33</v>
      </c>
      <c r="N47" s="544">
        <v>31</v>
      </c>
      <c r="O47" s="544">
        <v>39</v>
      </c>
      <c r="P47" s="544">
        <v>33</v>
      </c>
      <c r="Q47" s="544">
        <v>31</v>
      </c>
      <c r="R47" s="544">
        <v>31</v>
      </c>
      <c r="S47" s="544">
        <v>30</v>
      </c>
      <c r="T47" s="544">
        <v>32</v>
      </c>
      <c r="U47" s="544">
        <v>30</v>
      </c>
      <c r="V47" s="544">
        <v>33</v>
      </c>
      <c r="W47" s="544">
        <v>34</v>
      </c>
      <c r="X47" s="544">
        <v>139</v>
      </c>
      <c r="Y47" s="544">
        <v>140</v>
      </c>
      <c r="Z47" s="544">
        <v>127</v>
      </c>
      <c r="AA47" s="544">
        <v>127</v>
      </c>
      <c r="AB47" s="544">
        <v>125</v>
      </c>
      <c r="AC47" s="544">
        <v>118</v>
      </c>
      <c r="AD47" s="544">
        <v>102</v>
      </c>
      <c r="AE47" s="544">
        <v>89</v>
      </c>
      <c r="AF47" s="544">
        <v>81</v>
      </c>
      <c r="AG47" s="544">
        <v>76</v>
      </c>
      <c r="AH47" s="544">
        <v>53</v>
      </c>
      <c r="AI47" s="544">
        <v>35</v>
      </c>
      <c r="AJ47" s="544">
        <v>26</v>
      </c>
      <c r="AK47" s="544">
        <v>25</v>
      </c>
      <c r="AL47" s="544">
        <v>1</v>
      </c>
      <c r="AM47" s="544">
        <v>12</v>
      </c>
      <c r="AN47" s="544">
        <v>11</v>
      </c>
      <c r="AO47" s="544">
        <v>24</v>
      </c>
      <c r="AP47" s="544">
        <v>939</v>
      </c>
      <c r="AQ47" s="544">
        <v>79</v>
      </c>
      <c r="AR47" s="544">
        <v>78</v>
      </c>
      <c r="AS47" s="544">
        <v>388</v>
      </c>
      <c r="AT47" s="544">
        <v>33</v>
      </c>
      <c r="AU47" s="466"/>
      <c r="AV47" s="510">
        <v>1893</v>
      </c>
      <c r="AW47" s="504">
        <v>376</v>
      </c>
      <c r="AX47" s="504">
        <v>187</v>
      </c>
      <c r="AY47" s="504">
        <v>346</v>
      </c>
      <c r="AZ47" s="504">
        <v>688</v>
      </c>
      <c r="BA47" s="512">
        <v>296</v>
      </c>
    </row>
    <row r="48" spans="1:53" ht="16.2" hidden="1" thickBot="1">
      <c r="A48" s="500"/>
      <c r="B48" s="507"/>
      <c r="C48" s="508">
        <v>11133</v>
      </c>
      <c r="D48" s="508">
        <v>138</v>
      </c>
      <c r="E48" s="508">
        <v>162</v>
      </c>
      <c r="F48" s="508">
        <v>163</v>
      </c>
      <c r="G48" s="508">
        <v>172</v>
      </c>
      <c r="H48" s="508">
        <v>164</v>
      </c>
      <c r="I48" s="508">
        <v>207</v>
      </c>
      <c r="J48" s="508">
        <v>203</v>
      </c>
      <c r="K48" s="508">
        <v>196</v>
      </c>
      <c r="L48" s="508">
        <v>202</v>
      </c>
      <c r="M48" s="508">
        <v>196</v>
      </c>
      <c r="N48" s="508">
        <v>184</v>
      </c>
      <c r="O48" s="508">
        <v>228</v>
      </c>
      <c r="P48" s="508">
        <v>194</v>
      </c>
      <c r="Q48" s="508">
        <v>182</v>
      </c>
      <c r="R48" s="508">
        <v>181</v>
      </c>
      <c r="S48" s="508">
        <v>174</v>
      </c>
      <c r="T48" s="508">
        <v>191</v>
      </c>
      <c r="U48" s="508">
        <v>175</v>
      </c>
      <c r="V48" s="508">
        <v>195</v>
      </c>
      <c r="W48" s="508">
        <v>199</v>
      </c>
      <c r="X48" s="508">
        <v>820</v>
      </c>
      <c r="Y48" s="508">
        <v>825</v>
      </c>
      <c r="Z48" s="508">
        <v>749</v>
      </c>
      <c r="AA48" s="508">
        <v>747</v>
      </c>
      <c r="AB48" s="508">
        <v>734</v>
      </c>
      <c r="AC48" s="508">
        <v>692</v>
      </c>
      <c r="AD48" s="508">
        <v>601</v>
      </c>
      <c r="AE48" s="508">
        <v>525</v>
      </c>
      <c r="AF48" s="508">
        <v>474</v>
      </c>
      <c r="AG48" s="508">
        <v>448</v>
      </c>
      <c r="AH48" s="508">
        <v>311</v>
      </c>
      <c r="AI48" s="508">
        <v>204</v>
      </c>
      <c r="AJ48" s="508">
        <v>150</v>
      </c>
      <c r="AK48" s="508">
        <v>147</v>
      </c>
      <c r="AL48" s="508">
        <v>8</v>
      </c>
      <c r="AM48" s="508">
        <v>68</v>
      </c>
      <c r="AN48" s="508">
        <v>66</v>
      </c>
      <c r="AO48" s="508">
        <v>142</v>
      </c>
      <c r="AP48" s="508">
        <v>5523</v>
      </c>
      <c r="AQ48" s="545">
        <v>0</v>
      </c>
      <c r="AR48" s="545">
        <v>0</v>
      </c>
      <c r="AS48" s="545">
        <v>0</v>
      </c>
      <c r="AT48" s="545">
        <v>0</v>
      </c>
      <c r="AU48" s="466"/>
      <c r="AV48" s="510">
        <v>11133</v>
      </c>
      <c r="AW48" s="504">
        <v>2215</v>
      </c>
      <c r="AX48" s="504">
        <v>1097</v>
      </c>
      <c r="AY48" s="504">
        <v>2039</v>
      </c>
      <c r="AZ48" s="504">
        <v>4048</v>
      </c>
      <c r="BA48" s="512">
        <v>1734</v>
      </c>
    </row>
    <row r="49" spans="1:53" ht="16.2" hidden="1" thickBot="1">
      <c r="A49" s="500"/>
      <c r="B49" s="501"/>
      <c r="C49" s="482"/>
      <c r="D49" s="546">
        <v>1.7191743617599131</v>
      </c>
      <c r="E49" s="547">
        <v>2.0613796849538293</v>
      </c>
      <c r="F49" s="547">
        <v>1.9255839217816404</v>
      </c>
      <c r="G49" s="547">
        <v>1.9445953286257469</v>
      </c>
      <c r="H49" s="547">
        <v>2.0097772949483974</v>
      </c>
      <c r="I49" s="546">
        <v>1.9934818033677348</v>
      </c>
      <c r="J49" s="546">
        <v>1.7137425312330254</v>
      </c>
      <c r="K49" s="546">
        <v>1.857686040195546</v>
      </c>
      <c r="L49" s="546">
        <v>1.9255839217816404</v>
      </c>
      <c r="M49" s="546">
        <v>1.770776751765345</v>
      </c>
      <c r="N49" s="546">
        <v>1.9065725149375339</v>
      </c>
      <c r="O49" s="546">
        <v>1.8957088538837588</v>
      </c>
      <c r="P49" s="546">
        <v>1.7191743617599131</v>
      </c>
      <c r="Q49" s="546">
        <v>1.6865833785985878</v>
      </c>
      <c r="R49" s="546">
        <v>1.6730038022813689</v>
      </c>
      <c r="S49" s="546">
        <v>1.732753938077132</v>
      </c>
      <c r="T49" s="546">
        <v>1.8522542096686583</v>
      </c>
      <c r="U49" s="546">
        <v>1.8142313959804455</v>
      </c>
      <c r="V49" s="546">
        <v>1.5915263443780554</v>
      </c>
      <c r="W49" s="546">
        <v>1.6295491580662684</v>
      </c>
      <c r="X49" s="547">
        <v>7.914177077675177</v>
      </c>
      <c r="Y49" s="547">
        <v>8.253666485605649</v>
      </c>
      <c r="Z49" s="547">
        <v>7.1156979902227047</v>
      </c>
      <c r="AA49" s="547">
        <v>6.5480717001629545</v>
      </c>
      <c r="AB49" s="547">
        <v>6.0456273764258555</v>
      </c>
      <c r="AC49" s="547">
        <v>5.7631721890277019</v>
      </c>
      <c r="AD49" s="547">
        <v>5.2254209668658333</v>
      </c>
      <c r="AE49" s="547">
        <v>4.3536121673003798</v>
      </c>
      <c r="AF49" s="547">
        <v>3.6474741988049972</v>
      </c>
      <c r="AG49" s="547">
        <v>3.0961434003259098</v>
      </c>
      <c r="AH49" s="547">
        <v>2.0749592612710481</v>
      </c>
      <c r="AI49" s="547">
        <v>1.6023900054318305</v>
      </c>
      <c r="AJ49" s="547">
        <v>0.92341118957088542</v>
      </c>
      <c r="AK49" s="548">
        <v>1.0130363932645301</v>
      </c>
      <c r="AL49" s="549">
        <v>0.12493210211841391</v>
      </c>
      <c r="AM49" s="549">
        <v>0.87180879956545354</v>
      </c>
      <c r="AN49" s="549">
        <v>1.1135252580119501</v>
      </c>
      <c r="AO49" s="550">
        <v>2.1021184139054863</v>
      </c>
      <c r="AP49" s="549">
        <v>51.121673003802279</v>
      </c>
      <c r="AQ49" s="549">
        <v>4.2015209125475286</v>
      </c>
      <c r="AR49" s="550">
        <v>4.2042368278109725</v>
      </c>
      <c r="AS49" s="550">
        <v>21.271048343291689</v>
      </c>
      <c r="AT49" s="550">
        <v>3.0608365019011408</v>
      </c>
      <c r="AU49" s="466"/>
      <c r="AV49" s="510">
        <v>0</v>
      </c>
      <c r="AW49" s="504">
        <v>22.724063009234111</v>
      </c>
      <c r="AX49" s="504">
        <v>10.478001086366106</v>
      </c>
      <c r="AY49" s="504">
        <v>19.388919065725148</v>
      </c>
      <c r="AZ49" s="504">
        <v>35.051602390005428</v>
      </c>
      <c r="BA49" s="512">
        <v>12.3574144486692</v>
      </c>
    </row>
    <row r="50" spans="1:53" ht="15.6">
      <c r="A50" s="551">
        <v>4</v>
      </c>
      <c r="B50" s="552" t="s">
        <v>85</v>
      </c>
      <c r="C50" s="464">
        <v>36820</v>
      </c>
      <c r="D50" s="553">
        <v>633</v>
      </c>
      <c r="E50" s="554">
        <v>759</v>
      </c>
      <c r="F50" s="554">
        <v>709</v>
      </c>
      <c r="G50" s="554">
        <v>716</v>
      </c>
      <c r="H50" s="554">
        <v>740</v>
      </c>
      <c r="I50" s="554">
        <v>734</v>
      </c>
      <c r="J50" s="554">
        <v>631</v>
      </c>
      <c r="K50" s="554">
        <v>684</v>
      </c>
      <c r="L50" s="554">
        <v>709</v>
      </c>
      <c r="M50" s="554">
        <v>652</v>
      </c>
      <c r="N50" s="554">
        <v>702</v>
      </c>
      <c r="O50" s="554">
        <v>698</v>
      </c>
      <c r="P50" s="554">
        <v>633</v>
      </c>
      <c r="Q50" s="554">
        <v>621</v>
      </c>
      <c r="R50" s="554">
        <v>616</v>
      </c>
      <c r="S50" s="554">
        <v>638</v>
      </c>
      <c r="T50" s="554">
        <v>682</v>
      </c>
      <c r="U50" s="554">
        <v>668</v>
      </c>
      <c r="V50" s="554">
        <v>586</v>
      </c>
      <c r="W50" s="554">
        <v>600</v>
      </c>
      <c r="X50" s="554">
        <v>2914</v>
      </c>
      <c r="Y50" s="554">
        <v>3039</v>
      </c>
      <c r="Z50" s="554">
        <v>2620</v>
      </c>
      <c r="AA50" s="554">
        <v>2411</v>
      </c>
      <c r="AB50" s="554">
        <v>2226</v>
      </c>
      <c r="AC50" s="554">
        <v>2122</v>
      </c>
      <c r="AD50" s="554">
        <v>1924</v>
      </c>
      <c r="AE50" s="554">
        <v>1603</v>
      </c>
      <c r="AF50" s="554">
        <v>1343</v>
      </c>
      <c r="AG50" s="554">
        <v>1140</v>
      </c>
      <c r="AH50" s="554">
        <v>764</v>
      </c>
      <c r="AI50" s="554">
        <v>590</v>
      </c>
      <c r="AJ50" s="555">
        <v>340</v>
      </c>
      <c r="AK50" s="556">
        <v>373</v>
      </c>
      <c r="AL50" s="557">
        <v>46</v>
      </c>
      <c r="AM50" s="557">
        <v>321</v>
      </c>
      <c r="AN50" s="557">
        <v>410</v>
      </c>
      <c r="AO50" s="558">
        <v>774</v>
      </c>
      <c r="AP50" s="558">
        <v>18823</v>
      </c>
      <c r="AQ50" s="558">
        <v>1547</v>
      </c>
      <c r="AR50" s="558">
        <v>1548</v>
      </c>
      <c r="AS50" s="558">
        <v>7832</v>
      </c>
      <c r="AT50" s="558">
        <v>1127</v>
      </c>
      <c r="AU50" s="466"/>
      <c r="AV50" s="477">
        <v>36820</v>
      </c>
      <c r="AW50" s="486">
        <v>8367</v>
      </c>
      <c r="AX50" s="486">
        <v>3858</v>
      </c>
      <c r="AY50" s="486">
        <v>7139</v>
      </c>
      <c r="AZ50" s="486">
        <v>12906</v>
      </c>
      <c r="BA50" s="518">
        <v>4550</v>
      </c>
    </row>
    <row r="51" spans="1:53" ht="15.6">
      <c r="A51" s="500">
        <v>1</v>
      </c>
      <c r="B51" s="559" t="s">
        <v>87</v>
      </c>
      <c r="C51" s="560">
        <v>30192</v>
      </c>
      <c r="D51" s="502">
        <v>519</v>
      </c>
      <c r="E51" s="502">
        <v>623</v>
      </c>
      <c r="F51" s="502">
        <v>582</v>
      </c>
      <c r="G51" s="502">
        <v>587</v>
      </c>
      <c r="H51" s="502">
        <v>607</v>
      </c>
      <c r="I51" s="502">
        <v>602</v>
      </c>
      <c r="J51" s="502">
        <v>517</v>
      </c>
      <c r="K51" s="502">
        <v>561</v>
      </c>
      <c r="L51" s="502">
        <v>581</v>
      </c>
      <c r="M51" s="502">
        <v>535</v>
      </c>
      <c r="N51" s="502">
        <v>576</v>
      </c>
      <c r="O51" s="502">
        <v>572</v>
      </c>
      <c r="P51" s="502">
        <v>519</v>
      </c>
      <c r="Q51" s="502">
        <v>509</v>
      </c>
      <c r="R51" s="502">
        <v>505</v>
      </c>
      <c r="S51" s="502">
        <v>523</v>
      </c>
      <c r="T51" s="502">
        <v>559</v>
      </c>
      <c r="U51" s="502">
        <v>548</v>
      </c>
      <c r="V51" s="502">
        <v>481</v>
      </c>
      <c r="W51" s="502">
        <v>492</v>
      </c>
      <c r="X51" s="502">
        <v>2389</v>
      </c>
      <c r="Y51" s="502">
        <v>2492</v>
      </c>
      <c r="Z51" s="502">
        <v>2148</v>
      </c>
      <c r="AA51" s="502">
        <v>1978</v>
      </c>
      <c r="AB51" s="502">
        <v>1825</v>
      </c>
      <c r="AC51" s="502">
        <v>1740</v>
      </c>
      <c r="AD51" s="502">
        <v>1577</v>
      </c>
      <c r="AE51" s="502">
        <v>1315</v>
      </c>
      <c r="AF51" s="502">
        <v>1101</v>
      </c>
      <c r="AG51" s="502">
        <v>935</v>
      </c>
      <c r="AH51" s="502">
        <v>626</v>
      </c>
      <c r="AI51" s="502">
        <v>483</v>
      </c>
      <c r="AJ51" s="502">
        <v>279</v>
      </c>
      <c r="AK51" s="502">
        <v>306</v>
      </c>
      <c r="AL51" s="502">
        <v>38</v>
      </c>
      <c r="AM51" s="502">
        <v>263</v>
      </c>
      <c r="AN51" s="502">
        <v>337</v>
      </c>
      <c r="AO51" s="502">
        <v>635</v>
      </c>
      <c r="AP51" s="502">
        <v>15435</v>
      </c>
      <c r="AQ51" s="502">
        <v>1269</v>
      </c>
      <c r="AR51" s="502">
        <v>1270</v>
      </c>
      <c r="AS51" s="502">
        <v>6423</v>
      </c>
      <c r="AT51" s="502">
        <v>924</v>
      </c>
      <c r="AU51" s="466"/>
      <c r="AV51" s="510">
        <v>30192</v>
      </c>
      <c r="AW51" s="504">
        <v>6862</v>
      </c>
      <c r="AX51" s="504">
        <v>3163</v>
      </c>
      <c r="AY51" s="504">
        <v>5854</v>
      </c>
      <c r="AZ51" s="504">
        <v>10583</v>
      </c>
      <c r="BA51" s="512">
        <v>3730</v>
      </c>
    </row>
    <row r="52" spans="1:53" ht="15.6">
      <c r="A52" s="500">
        <v>2</v>
      </c>
      <c r="B52" s="559" t="s">
        <v>89</v>
      </c>
      <c r="C52" s="560">
        <v>4050</v>
      </c>
      <c r="D52" s="502">
        <v>70</v>
      </c>
      <c r="E52" s="502">
        <v>83</v>
      </c>
      <c r="F52" s="502">
        <v>78</v>
      </c>
      <c r="G52" s="502">
        <v>79</v>
      </c>
      <c r="H52" s="502">
        <v>81</v>
      </c>
      <c r="I52" s="502">
        <v>81</v>
      </c>
      <c r="J52" s="502">
        <v>69</v>
      </c>
      <c r="K52" s="502">
        <v>75</v>
      </c>
      <c r="L52" s="502">
        <v>79</v>
      </c>
      <c r="M52" s="502">
        <v>72</v>
      </c>
      <c r="N52" s="502">
        <v>77</v>
      </c>
      <c r="O52" s="502">
        <v>77</v>
      </c>
      <c r="P52" s="502">
        <v>70</v>
      </c>
      <c r="Q52" s="502">
        <v>68</v>
      </c>
      <c r="R52" s="502">
        <v>68</v>
      </c>
      <c r="S52" s="502">
        <v>70</v>
      </c>
      <c r="T52" s="502">
        <v>76</v>
      </c>
      <c r="U52" s="502">
        <v>73</v>
      </c>
      <c r="V52" s="502">
        <v>64</v>
      </c>
      <c r="W52" s="502">
        <v>66</v>
      </c>
      <c r="X52" s="502">
        <v>321</v>
      </c>
      <c r="Y52" s="502">
        <v>334</v>
      </c>
      <c r="Z52" s="502">
        <v>288</v>
      </c>
      <c r="AA52" s="502">
        <v>265</v>
      </c>
      <c r="AB52" s="502">
        <v>245</v>
      </c>
      <c r="AC52" s="502">
        <v>233</v>
      </c>
      <c r="AD52" s="502">
        <v>212</v>
      </c>
      <c r="AE52" s="502">
        <v>176</v>
      </c>
      <c r="AF52" s="502">
        <v>148</v>
      </c>
      <c r="AG52" s="502">
        <v>125</v>
      </c>
      <c r="AH52" s="502">
        <v>84</v>
      </c>
      <c r="AI52" s="502">
        <v>65</v>
      </c>
      <c r="AJ52" s="502">
        <v>37</v>
      </c>
      <c r="AK52" s="502">
        <v>41</v>
      </c>
      <c r="AL52" s="502">
        <v>5</v>
      </c>
      <c r="AM52" s="502">
        <v>35</v>
      </c>
      <c r="AN52" s="502">
        <v>45</v>
      </c>
      <c r="AO52" s="502">
        <v>85</v>
      </c>
      <c r="AP52" s="502">
        <v>2070</v>
      </c>
      <c r="AQ52" s="502">
        <v>170</v>
      </c>
      <c r="AR52" s="502">
        <v>170</v>
      </c>
      <c r="AS52" s="502">
        <v>861</v>
      </c>
      <c r="AT52" s="502">
        <v>124</v>
      </c>
      <c r="AU52" s="466"/>
      <c r="AV52" s="510">
        <v>4050</v>
      </c>
      <c r="AW52" s="504">
        <v>921</v>
      </c>
      <c r="AX52" s="504">
        <v>425</v>
      </c>
      <c r="AY52" s="504">
        <v>785</v>
      </c>
      <c r="AZ52" s="504">
        <v>1419</v>
      </c>
      <c r="BA52" s="512">
        <v>500</v>
      </c>
    </row>
    <row r="53" spans="1:53" ht="15.6">
      <c r="A53" s="500">
        <v>3</v>
      </c>
      <c r="B53" s="559" t="s">
        <v>91</v>
      </c>
      <c r="C53" s="560">
        <v>1473</v>
      </c>
      <c r="D53" s="502">
        <v>25</v>
      </c>
      <c r="E53" s="502">
        <v>30</v>
      </c>
      <c r="F53" s="502">
        <v>28</v>
      </c>
      <c r="G53" s="502">
        <v>29</v>
      </c>
      <c r="H53" s="502">
        <v>30</v>
      </c>
      <c r="I53" s="502">
        <v>29</v>
      </c>
      <c r="J53" s="502">
        <v>25</v>
      </c>
      <c r="K53" s="502">
        <v>27</v>
      </c>
      <c r="L53" s="502">
        <v>28</v>
      </c>
      <c r="M53" s="502">
        <v>25</v>
      </c>
      <c r="N53" s="502">
        <v>28</v>
      </c>
      <c r="O53" s="502">
        <v>28</v>
      </c>
      <c r="P53" s="502">
        <v>25</v>
      </c>
      <c r="Q53" s="502">
        <v>25</v>
      </c>
      <c r="R53" s="502">
        <v>25</v>
      </c>
      <c r="S53" s="502">
        <v>26</v>
      </c>
      <c r="T53" s="502">
        <v>27</v>
      </c>
      <c r="U53" s="502">
        <v>27</v>
      </c>
      <c r="V53" s="502">
        <v>23</v>
      </c>
      <c r="W53" s="502">
        <v>24</v>
      </c>
      <c r="X53" s="502">
        <v>117</v>
      </c>
      <c r="Y53" s="502">
        <v>122</v>
      </c>
      <c r="Z53" s="502">
        <v>105</v>
      </c>
      <c r="AA53" s="502">
        <v>96</v>
      </c>
      <c r="AB53" s="502">
        <v>89</v>
      </c>
      <c r="AC53" s="502">
        <v>85</v>
      </c>
      <c r="AD53" s="502">
        <v>77</v>
      </c>
      <c r="AE53" s="502">
        <v>64</v>
      </c>
      <c r="AF53" s="502">
        <v>54</v>
      </c>
      <c r="AG53" s="502">
        <v>46</v>
      </c>
      <c r="AH53" s="502">
        <v>31</v>
      </c>
      <c r="AI53" s="502">
        <v>24</v>
      </c>
      <c r="AJ53" s="502">
        <v>14</v>
      </c>
      <c r="AK53" s="502">
        <v>15</v>
      </c>
      <c r="AL53" s="502">
        <v>2</v>
      </c>
      <c r="AM53" s="502">
        <v>13</v>
      </c>
      <c r="AN53" s="502">
        <v>16</v>
      </c>
      <c r="AO53" s="502">
        <v>31</v>
      </c>
      <c r="AP53" s="502">
        <v>753</v>
      </c>
      <c r="AQ53" s="502">
        <v>62</v>
      </c>
      <c r="AR53" s="502">
        <v>62</v>
      </c>
      <c r="AS53" s="502">
        <v>313</v>
      </c>
      <c r="AT53" s="502">
        <v>45</v>
      </c>
      <c r="AU53" s="466"/>
      <c r="AV53" s="510">
        <v>1473</v>
      </c>
      <c r="AW53" s="504">
        <v>332</v>
      </c>
      <c r="AX53" s="504">
        <v>155</v>
      </c>
      <c r="AY53" s="504">
        <v>286</v>
      </c>
      <c r="AZ53" s="504">
        <v>516</v>
      </c>
      <c r="BA53" s="512">
        <v>184</v>
      </c>
    </row>
    <row r="54" spans="1:53" ht="16.2" thickBot="1">
      <c r="A54" s="541">
        <v>4</v>
      </c>
      <c r="B54" s="561" t="s">
        <v>93</v>
      </c>
      <c r="C54" s="562">
        <v>1105</v>
      </c>
      <c r="D54" s="544">
        <v>19</v>
      </c>
      <c r="E54" s="544">
        <v>23</v>
      </c>
      <c r="F54" s="544">
        <v>21</v>
      </c>
      <c r="G54" s="544">
        <v>21</v>
      </c>
      <c r="H54" s="544">
        <v>22</v>
      </c>
      <c r="I54" s="544">
        <v>22</v>
      </c>
      <c r="J54" s="544">
        <v>20</v>
      </c>
      <c r="K54" s="544">
        <v>21</v>
      </c>
      <c r="L54" s="544">
        <v>21</v>
      </c>
      <c r="M54" s="544">
        <v>20</v>
      </c>
      <c r="N54" s="544">
        <v>21</v>
      </c>
      <c r="O54" s="544">
        <v>21</v>
      </c>
      <c r="P54" s="544">
        <v>19</v>
      </c>
      <c r="Q54" s="544">
        <v>19</v>
      </c>
      <c r="R54" s="544">
        <v>18</v>
      </c>
      <c r="S54" s="544">
        <v>19</v>
      </c>
      <c r="T54" s="544">
        <v>20</v>
      </c>
      <c r="U54" s="544">
        <v>20</v>
      </c>
      <c r="V54" s="544">
        <v>18</v>
      </c>
      <c r="W54" s="544">
        <v>18</v>
      </c>
      <c r="X54" s="544">
        <v>87</v>
      </c>
      <c r="Y54" s="544">
        <v>91</v>
      </c>
      <c r="Z54" s="544">
        <v>79</v>
      </c>
      <c r="AA54" s="544">
        <v>72</v>
      </c>
      <c r="AB54" s="544">
        <v>67</v>
      </c>
      <c r="AC54" s="544">
        <v>64</v>
      </c>
      <c r="AD54" s="544">
        <v>58</v>
      </c>
      <c r="AE54" s="544">
        <v>48</v>
      </c>
      <c r="AF54" s="544">
        <v>40</v>
      </c>
      <c r="AG54" s="544">
        <v>34</v>
      </c>
      <c r="AH54" s="544">
        <v>23</v>
      </c>
      <c r="AI54" s="544">
        <v>18</v>
      </c>
      <c r="AJ54" s="544">
        <v>10</v>
      </c>
      <c r="AK54" s="544">
        <v>11</v>
      </c>
      <c r="AL54" s="544">
        <v>1</v>
      </c>
      <c r="AM54" s="544">
        <v>10</v>
      </c>
      <c r="AN54" s="544">
        <v>12</v>
      </c>
      <c r="AO54" s="544">
        <v>23</v>
      </c>
      <c r="AP54" s="544">
        <v>565</v>
      </c>
      <c r="AQ54" s="544">
        <v>46</v>
      </c>
      <c r="AR54" s="544">
        <v>46</v>
      </c>
      <c r="AS54" s="544">
        <v>235</v>
      </c>
      <c r="AT54" s="544">
        <v>34</v>
      </c>
      <c r="AU54" s="466"/>
      <c r="AV54" s="510">
        <v>1105</v>
      </c>
      <c r="AW54" s="504">
        <v>252</v>
      </c>
      <c r="AX54" s="504">
        <v>115</v>
      </c>
      <c r="AY54" s="504">
        <v>214</v>
      </c>
      <c r="AZ54" s="504">
        <v>388</v>
      </c>
      <c r="BA54" s="512">
        <v>136</v>
      </c>
    </row>
    <row r="55" spans="1:53" ht="15.6" hidden="1">
      <c r="A55" s="500"/>
      <c r="B55" s="501"/>
      <c r="C55" s="508">
        <v>36820</v>
      </c>
      <c r="D55" s="522">
        <v>0</v>
      </c>
      <c r="E55" s="522">
        <v>0</v>
      </c>
      <c r="F55" s="522">
        <v>0</v>
      </c>
      <c r="G55" s="522">
        <v>0</v>
      </c>
      <c r="H55" s="522">
        <v>0</v>
      </c>
      <c r="I55" s="522">
        <v>0</v>
      </c>
      <c r="J55" s="522">
        <v>0</v>
      </c>
      <c r="K55" s="522">
        <v>0</v>
      </c>
      <c r="L55" s="522">
        <v>0</v>
      </c>
      <c r="M55" s="522">
        <v>0</v>
      </c>
      <c r="N55" s="522">
        <v>0</v>
      </c>
      <c r="O55" s="522">
        <v>0</v>
      </c>
      <c r="P55" s="522">
        <v>0</v>
      </c>
      <c r="Q55" s="522">
        <v>0</v>
      </c>
      <c r="R55" s="522">
        <v>0</v>
      </c>
      <c r="S55" s="522">
        <v>0</v>
      </c>
      <c r="T55" s="522">
        <v>0</v>
      </c>
      <c r="U55" s="522">
        <v>0</v>
      </c>
      <c r="V55" s="522">
        <v>0</v>
      </c>
      <c r="W55" s="522">
        <v>0</v>
      </c>
      <c r="X55" s="522">
        <v>0</v>
      </c>
      <c r="Y55" s="522">
        <v>0</v>
      </c>
      <c r="Z55" s="522">
        <v>0</v>
      </c>
      <c r="AA55" s="522">
        <v>0</v>
      </c>
      <c r="AB55" s="522">
        <v>0</v>
      </c>
      <c r="AC55" s="522">
        <v>0</v>
      </c>
      <c r="AD55" s="522">
        <v>0</v>
      </c>
      <c r="AE55" s="522">
        <v>0</v>
      </c>
      <c r="AF55" s="522">
        <v>0</v>
      </c>
      <c r="AG55" s="522">
        <v>0</v>
      </c>
      <c r="AH55" s="522">
        <v>0</v>
      </c>
      <c r="AI55" s="522">
        <v>0</v>
      </c>
      <c r="AJ55" s="522">
        <v>0</v>
      </c>
      <c r="AK55" s="522">
        <v>0</v>
      </c>
      <c r="AL55" s="522">
        <v>0</v>
      </c>
      <c r="AM55" s="522">
        <v>0</v>
      </c>
      <c r="AN55" s="522">
        <v>0</v>
      </c>
      <c r="AO55" s="522">
        <v>0</v>
      </c>
      <c r="AP55" s="522">
        <v>0</v>
      </c>
      <c r="AQ55" s="522">
        <v>0</v>
      </c>
      <c r="AR55" s="522">
        <v>0</v>
      </c>
      <c r="AS55" s="522">
        <v>0</v>
      </c>
      <c r="AT55" s="522">
        <v>0</v>
      </c>
      <c r="AU55" s="466"/>
      <c r="AV55" s="510">
        <v>36820</v>
      </c>
      <c r="AW55" s="504">
        <v>0</v>
      </c>
      <c r="AX55" s="504">
        <v>0</v>
      </c>
      <c r="AY55" s="504">
        <v>0</v>
      </c>
      <c r="AZ55" s="504">
        <v>0</v>
      </c>
      <c r="BA55" s="512">
        <v>0</v>
      </c>
    </row>
    <row r="56" spans="1:53" ht="15.6" hidden="1">
      <c r="A56" s="481"/>
      <c r="B56" s="501"/>
      <c r="C56" s="482"/>
      <c r="D56" s="513">
        <v>1.4263685427910562</v>
      </c>
      <c r="E56" s="514">
        <v>2.3130300693909023</v>
      </c>
      <c r="F56" s="514">
        <v>1.5034695451040863</v>
      </c>
      <c r="G56" s="514">
        <v>1.002313030069391</v>
      </c>
      <c r="H56" s="514">
        <v>1.1565150346954511</v>
      </c>
      <c r="I56" s="513">
        <v>1.8889745566692366</v>
      </c>
      <c r="J56" s="513">
        <v>0.96376252891287584</v>
      </c>
      <c r="K56" s="513">
        <v>0.84811102544333072</v>
      </c>
      <c r="L56" s="513">
        <v>1.1565150346954511</v>
      </c>
      <c r="M56" s="513">
        <v>1.2721665381649963</v>
      </c>
      <c r="N56" s="513">
        <v>1.5420200462606013</v>
      </c>
      <c r="O56" s="513">
        <v>1.2336160370084812</v>
      </c>
      <c r="P56" s="513">
        <v>1.5420200462606013</v>
      </c>
      <c r="Q56" s="513">
        <v>1.6962220508866614</v>
      </c>
      <c r="R56" s="513">
        <v>1.3878180416345411</v>
      </c>
      <c r="S56" s="513">
        <v>1.5420200462606013</v>
      </c>
      <c r="T56" s="513">
        <v>1.1565150346954511</v>
      </c>
      <c r="U56" s="513">
        <v>1.4263685427910562</v>
      </c>
      <c r="V56" s="513">
        <v>1.040863531225906</v>
      </c>
      <c r="W56" s="513">
        <v>1.3492675404780261</v>
      </c>
      <c r="X56" s="514">
        <v>6.5921356977640713</v>
      </c>
      <c r="Y56" s="514">
        <v>6.6692367000771009</v>
      </c>
      <c r="Z56" s="514">
        <v>5.74402467232074</v>
      </c>
      <c r="AA56" s="514">
        <v>6.0524286815728603</v>
      </c>
      <c r="AB56" s="514">
        <v>6.2066306861989204</v>
      </c>
      <c r="AC56" s="514">
        <v>6.6692367000771009</v>
      </c>
      <c r="AD56" s="514">
        <v>7.6329992289899771</v>
      </c>
      <c r="AE56" s="514">
        <v>6.013878180416345</v>
      </c>
      <c r="AF56" s="514">
        <v>5.7825751734772552</v>
      </c>
      <c r="AG56" s="514">
        <v>4.279105628373169</v>
      </c>
      <c r="AH56" s="514">
        <v>3.8164996144949885</v>
      </c>
      <c r="AI56" s="514">
        <v>2.9298380878951424</v>
      </c>
      <c r="AJ56" s="514">
        <v>1.7733230531996915</v>
      </c>
      <c r="AK56" s="515">
        <v>2.3901310717039324</v>
      </c>
      <c r="AL56" s="516">
        <v>0.19275250578257516</v>
      </c>
      <c r="AM56" s="516">
        <v>1.1179645335389361</v>
      </c>
      <c r="AN56" s="516">
        <v>1.0794140323824211</v>
      </c>
      <c r="AO56" s="517">
        <v>2.3901310717039324</v>
      </c>
      <c r="AP56" s="516">
        <v>49.421742482652277</v>
      </c>
      <c r="AQ56" s="516">
        <v>3.4309946029298382</v>
      </c>
      <c r="AR56" s="517">
        <v>2.8527370855821124</v>
      </c>
      <c r="AS56" s="517">
        <v>18.966846569005398</v>
      </c>
      <c r="AT56" s="517">
        <v>4.6646106399383189</v>
      </c>
      <c r="AU56" s="466"/>
      <c r="AV56" s="510">
        <v>0</v>
      </c>
      <c r="AW56" s="504">
        <v>16.306861989205856</v>
      </c>
      <c r="AX56" s="504">
        <v>8.7509637625289134</v>
      </c>
      <c r="AY56" s="504">
        <v>15.651503469545105</v>
      </c>
      <c r="AZ56" s="504">
        <v>38.319198149575939</v>
      </c>
      <c r="BA56" s="512">
        <v>20.971472629144184</v>
      </c>
    </row>
    <row r="57" spans="1:53" ht="15.6">
      <c r="A57" s="496">
        <v>2</v>
      </c>
      <c r="B57" s="497" t="s">
        <v>94</v>
      </c>
      <c r="C57" s="486">
        <v>2594</v>
      </c>
      <c r="D57" s="472">
        <v>37</v>
      </c>
      <c r="E57" s="473">
        <v>60</v>
      </c>
      <c r="F57" s="473">
        <v>39</v>
      </c>
      <c r="G57" s="473">
        <v>26</v>
      </c>
      <c r="H57" s="473">
        <v>30</v>
      </c>
      <c r="I57" s="473">
        <v>49</v>
      </c>
      <c r="J57" s="473">
        <v>25</v>
      </c>
      <c r="K57" s="473">
        <v>22</v>
      </c>
      <c r="L57" s="473">
        <v>30</v>
      </c>
      <c r="M57" s="473">
        <v>33</v>
      </c>
      <c r="N57" s="473">
        <v>40</v>
      </c>
      <c r="O57" s="473">
        <v>32</v>
      </c>
      <c r="P57" s="473">
        <v>40</v>
      </c>
      <c r="Q57" s="473">
        <v>44</v>
      </c>
      <c r="R57" s="473">
        <v>36</v>
      </c>
      <c r="S57" s="473">
        <v>40</v>
      </c>
      <c r="T57" s="473">
        <v>30</v>
      </c>
      <c r="U57" s="473">
        <v>37</v>
      </c>
      <c r="V57" s="473">
        <v>27</v>
      </c>
      <c r="W57" s="473">
        <v>35</v>
      </c>
      <c r="X57" s="473">
        <v>171</v>
      </c>
      <c r="Y57" s="473">
        <v>173</v>
      </c>
      <c r="Z57" s="473">
        <v>149</v>
      </c>
      <c r="AA57" s="473">
        <v>157</v>
      </c>
      <c r="AB57" s="473">
        <v>161</v>
      </c>
      <c r="AC57" s="473">
        <v>173</v>
      </c>
      <c r="AD57" s="473">
        <v>198</v>
      </c>
      <c r="AE57" s="473">
        <v>156</v>
      </c>
      <c r="AF57" s="473">
        <v>150</v>
      </c>
      <c r="AG57" s="473">
        <v>111</v>
      </c>
      <c r="AH57" s="473">
        <v>99</v>
      </c>
      <c r="AI57" s="473">
        <v>76</v>
      </c>
      <c r="AJ57" s="498">
        <v>46</v>
      </c>
      <c r="AK57" s="499">
        <v>62</v>
      </c>
      <c r="AL57" s="488">
        <v>5</v>
      </c>
      <c r="AM57" s="488">
        <v>29</v>
      </c>
      <c r="AN57" s="488">
        <v>28</v>
      </c>
      <c r="AO57" s="489">
        <v>62</v>
      </c>
      <c r="AP57" s="489">
        <v>1282</v>
      </c>
      <c r="AQ57" s="489">
        <v>89</v>
      </c>
      <c r="AR57" s="489">
        <v>74</v>
      </c>
      <c r="AS57" s="489">
        <v>492</v>
      </c>
      <c r="AT57" s="489">
        <v>121</v>
      </c>
      <c r="AU57" s="466"/>
      <c r="AV57" s="477">
        <v>2594</v>
      </c>
      <c r="AW57" s="486">
        <v>423</v>
      </c>
      <c r="AX57" s="486">
        <v>227</v>
      </c>
      <c r="AY57" s="486">
        <v>406</v>
      </c>
      <c r="AZ57" s="486">
        <v>994</v>
      </c>
      <c r="BA57" s="518">
        <v>544</v>
      </c>
    </row>
    <row r="58" spans="1:53" ht="15.6">
      <c r="A58" s="500">
        <v>1</v>
      </c>
      <c r="B58" s="501" t="s">
        <v>96</v>
      </c>
      <c r="C58" s="471">
        <v>2049</v>
      </c>
      <c r="D58" s="502">
        <v>29</v>
      </c>
      <c r="E58" s="502">
        <v>47</v>
      </c>
      <c r="F58" s="502">
        <v>31</v>
      </c>
      <c r="G58" s="502">
        <v>21</v>
      </c>
      <c r="H58" s="502">
        <v>24</v>
      </c>
      <c r="I58" s="502">
        <v>39</v>
      </c>
      <c r="J58" s="502">
        <v>20</v>
      </c>
      <c r="K58" s="502">
        <v>17</v>
      </c>
      <c r="L58" s="502">
        <v>24</v>
      </c>
      <c r="M58" s="502">
        <v>26</v>
      </c>
      <c r="N58" s="502">
        <v>32</v>
      </c>
      <c r="O58" s="502">
        <v>25</v>
      </c>
      <c r="P58" s="502">
        <v>32</v>
      </c>
      <c r="Q58" s="502">
        <v>35</v>
      </c>
      <c r="R58" s="502">
        <v>28</v>
      </c>
      <c r="S58" s="502">
        <v>32</v>
      </c>
      <c r="T58" s="502">
        <v>24</v>
      </c>
      <c r="U58" s="502">
        <v>29</v>
      </c>
      <c r="V58" s="502">
        <v>21</v>
      </c>
      <c r="W58" s="502">
        <v>28</v>
      </c>
      <c r="X58" s="502">
        <v>135</v>
      </c>
      <c r="Y58" s="502">
        <v>137</v>
      </c>
      <c r="Z58" s="502">
        <v>118</v>
      </c>
      <c r="AA58" s="502">
        <v>124</v>
      </c>
      <c r="AB58" s="502">
        <v>127</v>
      </c>
      <c r="AC58" s="502">
        <v>137</v>
      </c>
      <c r="AD58" s="502">
        <v>156</v>
      </c>
      <c r="AE58" s="502">
        <v>123</v>
      </c>
      <c r="AF58" s="502">
        <v>118</v>
      </c>
      <c r="AG58" s="502">
        <v>88</v>
      </c>
      <c r="AH58" s="502">
        <v>78</v>
      </c>
      <c r="AI58" s="502">
        <v>60</v>
      </c>
      <c r="AJ58" s="502">
        <v>36</v>
      </c>
      <c r="AK58" s="502">
        <v>48</v>
      </c>
      <c r="AL58" s="502">
        <v>4</v>
      </c>
      <c r="AM58" s="502">
        <v>23</v>
      </c>
      <c r="AN58" s="502">
        <v>22</v>
      </c>
      <c r="AO58" s="502">
        <v>49</v>
      </c>
      <c r="AP58" s="502">
        <v>1013</v>
      </c>
      <c r="AQ58" s="502">
        <v>70</v>
      </c>
      <c r="AR58" s="502">
        <v>58</v>
      </c>
      <c r="AS58" s="502">
        <v>389</v>
      </c>
      <c r="AT58" s="502">
        <v>96</v>
      </c>
      <c r="AU58" s="466"/>
      <c r="AV58" s="510">
        <v>2049</v>
      </c>
      <c r="AW58" s="504">
        <v>335</v>
      </c>
      <c r="AX58" s="504">
        <v>180</v>
      </c>
      <c r="AY58" s="504">
        <v>321</v>
      </c>
      <c r="AZ58" s="504">
        <v>785</v>
      </c>
      <c r="BA58" s="512">
        <v>428</v>
      </c>
    </row>
    <row r="59" spans="1:53" ht="15.6">
      <c r="A59" s="500">
        <v>2</v>
      </c>
      <c r="B59" s="501" t="s">
        <v>98</v>
      </c>
      <c r="C59" s="471">
        <v>545</v>
      </c>
      <c r="D59" s="502">
        <v>8</v>
      </c>
      <c r="E59" s="502">
        <v>13</v>
      </c>
      <c r="F59" s="502">
        <v>8</v>
      </c>
      <c r="G59" s="502">
        <v>5</v>
      </c>
      <c r="H59" s="502">
        <v>6</v>
      </c>
      <c r="I59" s="502">
        <v>10</v>
      </c>
      <c r="J59" s="502">
        <v>5</v>
      </c>
      <c r="K59" s="502">
        <v>5</v>
      </c>
      <c r="L59" s="502">
        <v>6</v>
      </c>
      <c r="M59" s="502">
        <v>7</v>
      </c>
      <c r="N59" s="502">
        <v>8</v>
      </c>
      <c r="O59" s="502">
        <v>7</v>
      </c>
      <c r="P59" s="502">
        <v>8</v>
      </c>
      <c r="Q59" s="502">
        <v>9</v>
      </c>
      <c r="R59" s="502">
        <v>8</v>
      </c>
      <c r="S59" s="502">
        <v>8</v>
      </c>
      <c r="T59" s="502">
        <v>6</v>
      </c>
      <c r="U59" s="502">
        <v>8</v>
      </c>
      <c r="V59" s="502">
        <v>6</v>
      </c>
      <c r="W59" s="502">
        <v>7</v>
      </c>
      <c r="X59" s="502">
        <v>36</v>
      </c>
      <c r="Y59" s="502">
        <v>36</v>
      </c>
      <c r="Z59" s="502">
        <v>31</v>
      </c>
      <c r="AA59" s="502">
        <v>33</v>
      </c>
      <c r="AB59" s="502">
        <v>34</v>
      </c>
      <c r="AC59" s="502">
        <v>36</v>
      </c>
      <c r="AD59" s="502">
        <v>42</v>
      </c>
      <c r="AE59" s="502">
        <v>33</v>
      </c>
      <c r="AF59" s="502">
        <v>32</v>
      </c>
      <c r="AG59" s="502">
        <v>23</v>
      </c>
      <c r="AH59" s="502">
        <v>21</v>
      </c>
      <c r="AI59" s="502">
        <v>16</v>
      </c>
      <c r="AJ59" s="502">
        <v>10</v>
      </c>
      <c r="AK59" s="502">
        <v>14</v>
      </c>
      <c r="AL59" s="502">
        <v>1</v>
      </c>
      <c r="AM59" s="502">
        <v>6</v>
      </c>
      <c r="AN59" s="502">
        <v>6</v>
      </c>
      <c r="AO59" s="502">
        <v>13</v>
      </c>
      <c r="AP59" s="502">
        <v>269</v>
      </c>
      <c r="AQ59" s="502">
        <v>19</v>
      </c>
      <c r="AR59" s="502">
        <v>16</v>
      </c>
      <c r="AS59" s="502">
        <v>103</v>
      </c>
      <c r="AT59" s="502">
        <v>25</v>
      </c>
      <c r="AU59" s="466"/>
      <c r="AV59" s="510">
        <v>545</v>
      </c>
      <c r="AW59" s="504">
        <v>88</v>
      </c>
      <c r="AX59" s="504">
        <v>47</v>
      </c>
      <c r="AY59" s="504">
        <v>85</v>
      </c>
      <c r="AZ59" s="504">
        <v>209</v>
      </c>
      <c r="BA59" s="512">
        <v>116</v>
      </c>
    </row>
    <row r="60" spans="1:53" ht="15.6" hidden="1">
      <c r="A60" s="481"/>
      <c r="B60" s="501"/>
      <c r="C60" s="508">
        <v>2594</v>
      </c>
      <c r="D60" s="522">
        <v>37</v>
      </c>
      <c r="E60" s="509">
        <v>60</v>
      </c>
      <c r="F60" s="509">
        <v>39</v>
      </c>
      <c r="G60" s="509">
        <v>26</v>
      </c>
      <c r="H60" s="509">
        <v>30</v>
      </c>
      <c r="I60" s="508">
        <v>49</v>
      </c>
      <c r="J60" s="508">
        <v>25</v>
      </c>
      <c r="K60" s="508">
        <v>22</v>
      </c>
      <c r="L60" s="508">
        <v>30</v>
      </c>
      <c r="M60" s="508">
        <v>33</v>
      </c>
      <c r="N60" s="508">
        <v>40</v>
      </c>
      <c r="O60" s="508">
        <v>32</v>
      </c>
      <c r="P60" s="508">
        <v>40</v>
      </c>
      <c r="Q60" s="508">
        <v>44</v>
      </c>
      <c r="R60" s="508">
        <v>36</v>
      </c>
      <c r="S60" s="508">
        <v>40</v>
      </c>
      <c r="T60" s="508">
        <v>30</v>
      </c>
      <c r="U60" s="508">
        <v>37</v>
      </c>
      <c r="V60" s="508">
        <v>27</v>
      </c>
      <c r="W60" s="508">
        <v>35</v>
      </c>
      <c r="X60" s="509">
        <v>171</v>
      </c>
      <c r="Y60" s="509">
        <v>173</v>
      </c>
      <c r="Z60" s="509">
        <v>149</v>
      </c>
      <c r="AA60" s="509">
        <v>157</v>
      </c>
      <c r="AB60" s="509">
        <v>161</v>
      </c>
      <c r="AC60" s="509">
        <v>173</v>
      </c>
      <c r="AD60" s="509">
        <v>198</v>
      </c>
      <c r="AE60" s="509">
        <v>156</v>
      </c>
      <c r="AF60" s="509">
        <v>150</v>
      </c>
      <c r="AG60" s="509">
        <v>111</v>
      </c>
      <c r="AH60" s="509">
        <v>99</v>
      </c>
      <c r="AI60" s="509">
        <v>76</v>
      </c>
      <c r="AJ60" s="509">
        <v>46</v>
      </c>
      <c r="AK60" s="563">
        <v>62</v>
      </c>
      <c r="AL60" s="563">
        <v>5</v>
      </c>
      <c r="AM60" s="563">
        <v>29</v>
      </c>
      <c r="AN60" s="563">
        <v>28</v>
      </c>
      <c r="AO60" s="563">
        <v>62</v>
      </c>
      <c r="AP60" s="563">
        <v>1282</v>
      </c>
      <c r="AQ60" s="563">
        <v>89</v>
      </c>
      <c r="AR60" s="545">
        <v>0</v>
      </c>
      <c r="AS60" s="545">
        <v>0</v>
      </c>
      <c r="AT60" s="545">
        <v>0</v>
      </c>
      <c r="AU60" s="466"/>
      <c r="AV60" s="510">
        <v>2594</v>
      </c>
      <c r="AW60" s="504">
        <v>423</v>
      </c>
      <c r="AX60" s="504">
        <v>227</v>
      </c>
      <c r="AY60" s="504">
        <v>406</v>
      </c>
      <c r="AZ60" s="504">
        <v>994</v>
      </c>
      <c r="BA60" s="512">
        <v>544</v>
      </c>
    </row>
    <row r="61" spans="1:53" ht="15.6" hidden="1">
      <c r="A61" s="481"/>
      <c r="B61" s="501"/>
      <c r="C61" s="482"/>
      <c r="D61" s="513">
        <v>1.3560542421696868</v>
      </c>
      <c r="E61" s="514">
        <v>1.1640465618624745</v>
      </c>
      <c r="F61" s="514">
        <v>1.2240489619584782</v>
      </c>
      <c r="G61" s="514">
        <v>1.0320412816512661</v>
      </c>
      <c r="H61" s="514">
        <v>1.2960518420736828</v>
      </c>
      <c r="I61" s="513">
        <v>1.4640585623424938</v>
      </c>
      <c r="J61" s="513">
        <v>1.344053762150486</v>
      </c>
      <c r="K61" s="513">
        <v>1.4040561622464898</v>
      </c>
      <c r="L61" s="513">
        <v>1.4280571222848915</v>
      </c>
      <c r="M61" s="513">
        <v>1.2960518420736828</v>
      </c>
      <c r="N61" s="513">
        <v>1.5000600024000961</v>
      </c>
      <c r="O61" s="513">
        <v>1.6440657626305053</v>
      </c>
      <c r="P61" s="513">
        <v>1.4520580823232929</v>
      </c>
      <c r="Q61" s="513">
        <v>1.4280571222848915</v>
      </c>
      <c r="R61" s="513">
        <v>1.4760590423616944</v>
      </c>
      <c r="S61" s="513">
        <v>1.7280691227649105</v>
      </c>
      <c r="T61" s="513">
        <v>1.6440657626305053</v>
      </c>
      <c r="U61" s="513">
        <v>1.7640705628225128</v>
      </c>
      <c r="V61" s="513">
        <v>1.5360614424576984</v>
      </c>
      <c r="W61" s="513">
        <v>1.5120604824192967</v>
      </c>
      <c r="X61" s="514">
        <v>7.8003120124804992</v>
      </c>
      <c r="Y61" s="514">
        <v>7.3682947317892715</v>
      </c>
      <c r="Z61" s="514">
        <v>5.78423136925477</v>
      </c>
      <c r="AA61" s="514">
        <v>5.7362294491779675</v>
      </c>
      <c r="AB61" s="514">
        <v>6.5762630505220212</v>
      </c>
      <c r="AC61" s="514">
        <v>6.7922716908676346</v>
      </c>
      <c r="AD61" s="514">
        <v>6.7562702508100321</v>
      </c>
      <c r="AE61" s="514">
        <v>6.2042481699267968</v>
      </c>
      <c r="AF61" s="514">
        <v>5.0882035281411255</v>
      </c>
      <c r="AG61" s="514">
        <v>4.236169446777871</v>
      </c>
      <c r="AH61" s="514">
        <v>3.1441257650306014</v>
      </c>
      <c r="AI61" s="514">
        <v>2.3640945637825515</v>
      </c>
      <c r="AJ61" s="514">
        <v>1.5360614424576984</v>
      </c>
      <c r="AK61" s="515">
        <v>1.9200768030721229</v>
      </c>
      <c r="AL61" s="516">
        <v>8.4003360134405375E-2</v>
      </c>
      <c r="AM61" s="516">
        <v>0.75603024120964835</v>
      </c>
      <c r="AN61" s="516">
        <v>0.56402256090243608</v>
      </c>
      <c r="AO61" s="517">
        <v>1.4160566422656906</v>
      </c>
      <c r="AP61" s="516">
        <v>49.117964718588745</v>
      </c>
      <c r="AQ61" s="516">
        <v>3.4921396855874236</v>
      </c>
      <c r="AR61" s="517">
        <v>4.1401656066242651</v>
      </c>
      <c r="AS61" s="517">
        <v>20.148805952238089</v>
      </c>
      <c r="AT61" s="517">
        <v>2.5441017640705628</v>
      </c>
      <c r="AU61" s="466"/>
      <c r="AV61" s="510">
        <v>0</v>
      </c>
      <c r="AW61" s="504">
        <v>16.15264610584423</v>
      </c>
      <c r="AX61" s="504">
        <v>9.4923796951878074</v>
      </c>
      <c r="AY61" s="504">
        <v>18.216728669146768</v>
      </c>
      <c r="AZ61" s="504">
        <v>37.84951398055923</v>
      </c>
      <c r="BA61" s="512">
        <v>18.288731549261971</v>
      </c>
    </row>
    <row r="62" spans="1:53" ht="15.6">
      <c r="A62" s="496">
        <v>3</v>
      </c>
      <c r="B62" s="497" t="s">
        <v>99</v>
      </c>
      <c r="C62" s="486">
        <v>8333</v>
      </c>
      <c r="D62" s="472">
        <v>113</v>
      </c>
      <c r="E62" s="473">
        <v>97</v>
      </c>
      <c r="F62" s="473">
        <v>102</v>
      </c>
      <c r="G62" s="473">
        <v>86</v>
      </c>
      <c r="H62" s="473">
        <v>108</v>
      </c>
      <c r="I62" s="473">
        <v>122</v>
      </c>
      <c r="J62" s="473">
        <v>112</v>
      </c>
      <c r="K62" s="473">
        <v>117</v>
      </c>
      <c r="L62" s="473">
        <v>119</v>
      </c>
      <c r="M62" s="473">
        <v>108</v>
      </c>
      <c r="N62" s="473">
        <v>125</v>
      </c>
      <c r="O62" s="473">
        <v>137</v>
      </c>
      <c r="P62" s="473">
        <v>121</v>
      </c>
      <c r="Q62" s="473">
        <v>119</v>
      </c>
      <c r="R62" s="473">
        <v>123</v>
      </c>
      <c r="S62" s="473">
        <v>144</v>
      </c>
      <c r="T62" s="473">
        <v>137</v>
      </c>
      <c r="U62" s="473">
        <v>147</v>
      </c>
      <c r="V62" s="473">
        <v>128</v>
      </c>
      <c r="W62" s="473">
        <v>126</v>
      </c>
      <c r="X62" s="473">
        <v>650</v>
      </c>
      <c r="Y62" s="473">
        <v>614</v>
      </c>
      <c r="Z62" s="473">
        <v>482</v>
      </c>
      <c r="AA62" s="473">
        <v>478</v>
      </c>
      <c r="AB62" s="473">
        <v>548</v>
      </c>
      <c r="AC62" s="473">
        <v>566</v>
      </c>
      <c r="AD62" s="473">
        <v>563</v>
      </c>
      <c r="AE62" s="473">
        <v>517</v>
      </c>
      <c r="AF62" s="473">
        <v>424</v>
      </c>
      <c r="AG62" s="473">
        <v>353</v>
      </c>
      <c r="AH62" s="473">
        <v>262</v>
      </c>
      <c r="AI62" s="473">
        <v>197</v>
      </c>
      <c r="AJ62" s="498">
        <v>128</v>
      </c>
      <c r="AK62" s="499">
        <v>160</v>
      </c>
      <c r="AL62" s="488">
        <v>7</v>
      </c>
      <c r="AM62" s="488">
        <v>63</v>
      </c>
      <c r="AN62" s="488">
        <v>47</v>
      </c>
      <c r="AO62" s="489">
        <v>118</v>
      </c>
      <c r="AP62" s="489">
        <v>4093</v>
      </c>
      <c r="AQ62" s="489">
        <v>291</v>
      </c>
      <c r="AR62" s="489">
        <v>345</v>
      </c>
      <c r="AS62" s="489">
        <v>1679</v>
      </c>
      <c r="AT62" s="489">
        <v>212</v>
      </c>
      <c r="AU62" s="466"/>
      <c r="AV62" s="477">
        <v>8333</v>
      </c>
      <c r="AW62" s="486">
        <v>1346</v>
      </c>
      <c r="AX62" s="486">
        <v>791</v>
      </c>
      <c r="AY62" s="486">
        <v>1518</v>
      </c>
      <c r="AZ62" s="486">
        <v>3154</v>
      </c>
      <c r="BA62" s="518">
        <v>1524</v>
      </c>
    </row>
    <row r="63" spans="1:53" ht="15.6">
      <c r="A63" s="500">
        <v>1</v>
      </c>
      <c r="B63" s="501" t="s">
        <v>101</v>
      </c>
      <c r="C63" s="471">
        <v>4012</v>
      </c>
      <c r="D63" s="502">
        <v>54</v>
      </c>
      <c r="E63" s="502">
        <v>47</v>
      </c>
      <c r="F63" s="502">
        <v>49</v>
      </c>
      <c r="G63" s="502">
        <v>41</v>
      </c>
      <c r="H63" s="502">
        <v>52</v>
      </c>
      <c r="I63" s="502">
        <v>59</v>
      </c>
      <c r="J63" s="502">
        <v>54</v>
      </c>
      <c r="K63" s="502">
        <v>56</v>
      </c>
      <c r="L63" s="502">
        <v>57</v>
      </c>
      <c r="M63" s="502">
        <v>52</v>
      </c>
      <c r="N63" s="502">
        <v>60</v>
      </c>
      <c r="O63" s="502">
        <v>66</v>
      </c>
      <c r="P63" s="502">
        <v>58</v>
      </c>
      <c r="Q63" s="502">
        <v>57</v>
      </c>
      <c r="R63" s="502">
        <v>59</v>
      </c>
      <c r="S63" s="502">
        <v>69</v>
      </c>
      <c r="T63" s="502">
        <v>66</v>
      </c>
      <c r="U63" s="502">
        <v>71</v>
      </c>
      <c r="V63" s="502">
        <v>62</v>
      </c>
      <c r="W63" s="502">
        <v>61</v>
      </c>
      <c r="X63" s="502">
        <v>314</v>
      </c>
      <c r="Y63" s="502">
        <v>296</v>
      </c>
      <c r="Z63" s="502">
        <v>232</v>
      </c>
      <c r="AA63" s="502">
        <v>230</v>
      </c>
      <c r="AB63" s="502">
        <v>263</v>
      </c>
      <c r="AC63" s="502">
        <v>272</v>
      </c>
      <c r="AD63" s="502">
        <v>272</v>
      </c>
      <c r="AE63" s="502">
        <v>249</v>
      </c>
      <c r="AF63" s="502">
        <v>204</v>
      </c>
      <c r="AG63" s="502">
        <v>170</v>
      </c>
      <c r="AH63" s="502">
        <v>126</v>
      </c>
      <c r="AI63" s="502">
        <v>95</v>
      </c>
      <c r="AJ63" s="502">
        <v>62</v>
      </c>
      <c r="AK63" s="502">
        <v>77</v>
      </c>
      <c r="AL63" s="502">
        <v>3</v>
      </c>
      <c r="AM63" s="502">
        <v>31</v>
      </c>
      <c r="AN63" s="502">
        <v>22</v>
      </c>
      <c r="AO63" s="502">
        <v>57</v>
      </c>
      <c r="AP63" s="502">
        <v>1971</v>
      </c>
      <c r="AQ63" s="502">
        <v>139</v>
      </c>
      <c r="AR63" s="502">
        <v>166</v>
      </c>
      <c r="AS63" s="502">
        <v>809</v>
      </c>
      <c r="AT63" s="502">
        <v>102</v>
      </c>
      <c r="AU63" s="466"/>
      <c r="AV63" s="510">
        <v>4012</v>
      </c>
      <c r="AW63" s="504">
        <v>647</v>
      </c>
      <c r="AX63" s="504">
        <v>380</v>
      </c>
      <c r="AY63" s="504">
        <v>733</v>
      </c>
      <c r="AZ63" s="504">
        <v>1518</v>
      </c>
      <c r="BA63" s="512">
        <v>734</v>
      </c>
    </row>
    <row r="64" spans="1:53" ht="15.6">
      <c r="A64" s="500">
        <v>2</v>
      </c>
      <c r="B64" s="501" t="s">
        <v>103</v>
      </c>
      <c r="C64" s="471">
        <v>1363</v>
      </c>
      <c r="D64" s="502">
        <v>19</v>
      </c>
      <c r="E64" s="502">
        <v>16</v>
      </c>
      <c r="F64" s="502">
        <v>17</v>
      </c>
      <c r="G64" s="502">
        <v>14</v>
      </c>
      <c r="H64" s="502">
        <v>18</v>
      </c>
      <c r="I64" s="502">
        <v>20</v>
      </c>
      <c r="J64" s="502">
        <v>18</v>
      </c>
      <c r="K64" s="502">
        <v>19</v>
      </c>
      <c r="L64" s="502">
        <v>19</v>
      </c>
      <c r="M64" s="502">
        <v>18</v>
      </c>
      <c r="N64" s="502">
        <v>20</v>
      </c>
      <c r="O64" s="502">
        <v>22</v>
      </c>
      <c r="P64" s="502">
        <v>20</v>
      </c>
      <c r="Q64" s="502">
        <v>19</v>
      </c>
      <c r="R64" s="502">
        <v>20</v>
      </c>
      <c r="S64" s="502">
        <v>24</v>
      </c>
      <c r="T64" s="502">
        <v>22</v>
      </c>
      <c r="U64" s="502">
        <v>24</v>
      </c>
      <c r="V64" s="502">
        <v>21</v>
      </c>
      <c r="W64" s="502">
        <v>21</v>
      </c>
      <c r="X64" s="502">
        <v>106</v>
      </c>
      <c r="Y64" s="502">
        <v>100</v>
      </c>
      <c r="Z64" s="502">
        <v>79</v>
      </c>
      <c r="AA64" s="502">
        <v>78</v>
      </c>
      <c r="AB64" s="502">
        <v>90</v>
      </c>
      <c r="AC64" s="502">
        <v>93</v>
      </c>
      <c r="AD64" s="502">
        <v>92</v>
      </c>
      <c r="AE64" s="502">
        <v>85</v>
      </c>
      <c r="AF64" s="502">
        <v>69</v>
      </c>
      <c r="AG64" s="502">
        <v>58</v>
      </c>
      <c r="AH64" s="502">
        <v>43</v>
      </c>
      <c r="AI64" s="502">
        <v>32</v>
      </c>
      <c r="AJ64" s="502">
        <v>21</v>
      </c>
      <c r="AK64" s="502">
        <v>26</v>
      </c>
      <c r="AL64" s="502">
        <v>1</v>
      </c>
      <c r="AM64" s="502">
        <v>10</v>
      </c>
      <c r="AN64" s="502">
        <v>8</v>
      </c>
      <c r="AO64" s="502">
        <v>19</v>
      </c>
      <c r="AP64" s="502">
        <v>669</v>
      </c>
      <c r="AQ64" s="502">
        <v>48</v>
      </c>
      <c r="AR64" s="502">
        <v>56</v>
      </c>
      <c r="AS64" s="502">
        <v>275</v>
      </c>
      <c r="AT64" s="502">
        <v>35</v>
      </c>
      <c r="AU64" s="466"/>
      <c r="AV64" s="510">
        <v>1363</v>
      </c>
      <c r="AW64" s="504">
        <v>220</v>
      </c>
      <c r="AX64" s="504">
        <v>129</v>
      </c>
      <c r="AY64" s="504">
        <v>248</v>
      </c>
      <c r="AZ64" s="504">
        <v>517</v>
      </c>
      <c r="BA64" s="512">
        <v>249</v>
      </c>
    </row>
    <row r="65" spans="1:53" ht="15.6">
      <c r="A65" s="500">
        <v>3</v>
      </c>
      <c r="B65" s="501" t="s">
        <v>105</v>
      </c>
      <c r="C65" s="471">
        <v>682</v>
      </c>
      <c r="D65" s="502">
        <v>9</v>
      </c>
      <c r="E65" s="502">
        <v>8</v>
      </c>
      <c r="F65" s="502">
        <v>8</v>
      </c>
      <c r="G65" s="502">
        <v>7</v>
      </c>
      <c r="H65" s="502">
        <v>9</v>
      </c>
      <c r="I65" s="502">
        <v>10</v>
      </c>
      <c r="J65" s="502">
        <v>10</v>
      </c>
      <c r="K65" s="502">
        <v>10</v>
      </c>
      <c r="L65" s="502">
        <v>10</v>
      </c>
      <c r="M65" s="502">
        <v>9</v>
      </c>
      <c r="N65" s="502">
        <v>11</v>
      </c>
      <c r="O65" s="502">
        <v>11</v>
      </c>
      <c r="P65" s="502">
        <v>10</v>
      </c>
      <c r="Q65" s="502">
        <v>10</v>
      </c>
      <c r="R65" s="502">
        <v>11</v>
      </c>
      <c r="S65" s="502">
        <v>12</v>
      </c>
      <c r="T65" s="502">
        <v>11</v>
      </c>
      <c r="U65" s="502">
        <v>12</v>
      </c>
      <c r="V65" s="502">
        <v>10</v>
      </c>
      <c r="W65" s="502">
        <v>10</v>
      </c>
      <c r="X65" s="502">
        <v>53</v>
      </c>
      <c r="Y65" s="502">
        <v>50</v>
      </c>
      <c r="Z65" s="502">
        <v>39</v>
      </c>
      <c r="AA65" s="502">
        <v>39</v>
      </c>
      <c r="AB65" s="502">
        <v>45</v>
      </c>
      <c r="AC65" s="502">
        <v>46</v>
      </c>
      <c r="AD65" s="502">
        <v>46</v>
      </c>
      <c r="AE65" s="502">
        <v>42</v>
      </c>
      <c r="AF65" s="502">
        <v>35</v>
      </c>
      <c r="AG65" s="502">
        <v>29</v>
      </c>
      <c r="AH65" s="502">
        <v>21</v>
      </c>
      <c r="AI65" s="502">
        <v>16</v>
      </c>
      <c r="AJ65" s="502">
        <v>10</v>
      </c>
      <c r="AK65" s="502">
        <v>13</v>
      </c>
      <c r="AL65" s="502">
        <v>1</v>
      </c>
      <c r="AM65" s="502">
        <v>5</v>
      </c>
      <c r="AN65" s="502">
        <v>4</v>
      </c>
      <c r="AO65" s="502">
        <v>10</v>
      </c>
      <c r="AP65" s="502">
        <v>335</v>
      </c>
      <c r="AQ65" s="502">
        <v>24</v>
      </c>
      <c r="AR65" s="502">
        <v>28</v>
      </c>
      <c r="AS65" s="502">
        <v>137</v>
      </c>
      <c r="AT65" s="502">
        <v>17</v>
      </c>
      <c r="AU65" s="466"/>
      <c r="AV65" s="510">
        <v>682</v>
      </c>
      <c r="AW65" s="504">
        <v>112</v>
      </c>
      <c r="AX65" s="504">
        <v>66</v>
      </c>
      <c r="AY65" s="504">
        <v>123</v>
      </c>
      <c r="AZ65" s="504">
        <v>257</v>
      </c>
      <c r="BA65" s="512">
        <v>124</v>
      </c>
    </row>
    <row r="66" spans="1:53" ht="15.6">
      <c r="A66" s="500">
        <v>4</v>
      </c>
      <c r="B66" s="501" t="s">
        <v>106</v>
      </c>
      <c r="C66" s="471">
        <v>761</v>
      </c>
      <c r="D66" s="502">
        <v>10</v>
      </c>
      <c r="E66" s="502">
        <v>9</v>
      </c>
      <c r="F66" s="502">
        <v>9</v>
      </c>
      <c r="G66" s="502">
        <v>8</v>
      </c>
      <c r="H66" s="502">
        <v>9</v>
      </c>
      <c r="I66" s="502">
        <v>11</v>
      </c>
      <c r="J66" s="502">
        <v>10</v>
      </c>
      <c r="K66" s="502">
        <v>11</v>
      </c>
      <c r="L66" s="502">
        <v>11</v>
      </c>
      <c r="M66" s="502">
        <v>10</v>
      </c>
      <c r="N66" s="502">
        <v>11</v>
      </c>
      <c r="O66" s="502">
        <v>13</v>
      </c>
      <c r="P66" s="502">
        <v>11</v>
      </c>
      <c r="Q66" s="502">
        <v>11</v>
      </c>
      <c r="R66" s="502">
        <v>11</v>
      </c>
      <c r="S66" s="502">
        <v>13</v>
      </c>
      <c r="T66" s="502">
        <v>13</v>
      </c>
      <c r="U66" s="502">
        <v>13</v>
      </c>
      <c r="V66" s="502">
        <v>12</v>
      </c>
      <c r="W66" s="502">
        <v>12</v>
      </c>
      <c r="X66" s="502">
        <v>59</v>
      </c>
      <c r="Y66" s="502">
        <v>56</v>
      </c>
      <c r="Z66" s="502">
        <v>44</v>
      </c>
      <c r="AA66" s="502">
        <v>44</v>
      </c>
      <c r="AB66" s="502">
        <v>50</v>
      </c>
      <c r="AC66" s="502">
        <v>52</v>
      </c>
      <c r="AD66" s="502">
        <v>51</v>
      </c>
      <c r="AE66" s="502">
        <v>47</v>
      </c>
      <c r="AF66" s="502">
        <v>39</v>
      </c>
      <c r="AG66" s="502">
        <v>32</v>
      </c>
      <c r="AH66" s="502">
        <v>24</v>
      </c>
      <c r="AI66" s="502">
        <v>18</v>
      </c>
      <c r="AJ66" s="502">
        <v>12</v>
      </c>
      <c r="AK66" s="502">
        <v>15</v>
      </c>
      <c r="AL66" s="502">
        <v>1</v>
      </c>
      <c r="AM66" s="502">
        <v>6</v>
      </c>
      <c r="AN66" s="502">
        <v>4</v>
      </c>
      <c r="AO66" s="502">
        <v>11</v>
      </c>
      <c r="AP66" s="502">
        <v>374</v>
      </c>
      <c r="AQ66" s="502">
        <v>27</v>
      </c>
      <c r="AR66" s="502">
        <v>32</v>
      </c>
      <c r="AS66" s="502">
        <v>153</v>
      </c>
      <c r="AT66" s="502">
        <v>19</v>
      </c>
      <c r="AU66" s="466"/>
      <c r="AV66" s="510">
        <v>761</v>
      </c>
      <c r="AW66" s="504">
        <v>122</v>
      </c>
      <c r="AX66" s="504">
        <v>72</v>
      </c>
      <c r="AY66" s="504">
        <v>139</v>
      </c>
      <c r="AZ66" s="504">
        <v>288</v>
      </c>
      <c r="BA66" s="512">
        <v>140</v>
      </c>
    </row>
    <row r="67" spans="1:53" ht="15.6">
      <c r="A67" s="500"/>
      <c r="B67" s="501" t="s">
        <v>67</v>
      </c>
      <c r="C67" s="471">
        <v>1515</v>
      </c>
      <c r="D67" s="502">
        <v>21</v>
      </c>
      <c r="E67" s="502">
        <v>17</v>
      </c>
      <c r="F67" s="502">
        <v>19</v>
      </c>
      <c r="G67" s="502">
        <v>16</v>
      </c>
      <c r="H67" s="502">
        <v>20</v>
      </c>
      <c r="I67" s="502">
        <v>22</v>
      </c>
      <c r="J67" s="502">
        <v>20</v>
      </c>
      <c r="K67" s="502">
        <v>21</v>
      </c>
      <c r="L67" s="502">
        <v>22</v>
      </c>
      <c r="M67" s="502">
        <v>19</v>
      </c>
      <c r="N67" s="502">
        <v>23</v>
      </c>
      <c r="O67" s="502">
        <v>25</v>
      </c>
      <c r="P67" s="502">
        <v>22</v>
      </c>
      <c r="Q67" s="502">
        <v>22</v>
      </c>
      <c r="R67" s="502">
        <v>22</v>
      </c>
      <c r="S67" s="502">
        <v>26</v>
      </c>
      <c r="T67" s="502">
        <v>25</v>
      </c>
      <c r="U67" s="502">
        <v>27</v>
      </c>
      <c r="V67" s="502">
        <v>23</v>
      </c>
      <c r="W67" s="502">
        <v>22</v>
      </c>
      <c r="X67" s="502">
        <v>118</v>
      </c>
      <c r="Y67" s="502">
        <v>112</v>
      </c>
      <c r="Z67" s="502">
        <v>88</v>
      </c>
      <c r="AA67" s="502">
        <v>87</v>
      </c>
      <c r="AB67" s="502">
        <v>100</v>
      </c>
      <c r="AC67" s="502">
        <v>103</v>
      </c>
      <c r="AD67" s="502">
        <v>102</v>
      </c>
      <c r="AE67" s="502">
        <v>94</v>
      </c>
      <c r="AF67" s="502">
        <v>77</v>
      </c>
      <c r="AG67" s="502">
        <v>64</v>
      </c>
      <c r="AH67" s="502">
        <v>48</v>
      </c>
      <c r="AI67" s="502">
        <v>36</v>
      </c>
      <c r="AJ67" s="502">
        <v>23</v>
      </c>
      <c r="AK67" s="502">
        <v>29</v>
      </c>
      <c r="AL67" s="502">
        <v>1</v>
      </c>
      <c r="AM67" s="502">
        <v>11</v>
      </c>
      <c r="AN67" s="502">
        <v>9</v>
      </c>
      <c r="AO67" s="502">
        <v>21</v>
      </c>
      <c r="AP67" s="502">
        <v>744</v>
      </c>
      <c r="AQ67" s="502">
        <v>53</v>
      </c>
      <c r="AR67" s="502">
        <v>63</v>
      </c>
      <c r="AS67" s="502">
        <v>305</v>
      </c>
      <c r="AT67" s="502">
        <v>39</v>
      </c>
      <c r="AU67" s="466"/>
      <c r="AV67" s="510">
        <v>1515</v>
      </c>
      <c r="AW67" s="504">
        <v>245</v>
      </c>
      <c r="AX67" s="504">
        <v>144</v>
      </c>
      <c r="AY67" s="504">
        <v>275</v>
      </c>
      <c r="AZ67" s="504">
        <v>574</v>
      </c>
      <c r="BA67" s="512">
        <v>277</v>
      </c>
    </row>
    <row r="68" spans="1:53" s="567" customFormat="1" ht="15.6" hidden="1">
      <c r="A68" s="520"/>
      <c r="B68" s="521"/>
      <c r="C68" s="508">
        <v>8333</v>
      </c>
      <c r="D68" s="522">
        <v>113</v>
      </c>
      <c r="E68" s="522">
        <v>97</v>
      </c>
      <c r="F68" s="522">
        <v>102</v>
      </c>
      <c r="G68" s="522">
        <v>86</v>
      </c>
      <c r="H68" s="522">
        <v>108</v>
      </c>
      <c r="I68" s="522">
        <v>122</v>
      </c>
      <c r="J68" s="522">
        <v>112</v>
      </c>
      <c r="K68" s="522">
        <v>117</v>
      </c>
      <c r="L68" s="522">
        <v>119</v>
      </c>
      <c r="M68" s="522">
        <v>108</v>
      </c>
      <c r="N68" s="522">
        <v>125</v>
      </c>
      <c r="O68" s="522">
        <v>137</v>
      </c>
      <c r="P68" s="522">
        <v>121</v>
      </c>
      <c r="Q68" s="522">
        <v>119</v>
      </c>
      <c r="R68" s="522">
        <v>123</v>
      </c>
      <c r="S68" s="522">
        <v>144</v>
      </c>
      <c r="T68" s="522">
        <v>137</v>
      </c>
      <c r="U68" s="522">
        <v>147</v>
      </c>
      <c r="V68" s="522">
        <v>128</v>
      </c>
      <c r="W68" s="522">
        <v>126</v>
      </c>
      <c r="X68" s="522">
        <v>650</v>
      </c>
      <c r="Y68" s="522">
        <v>614</v>
      </c>
      <c r="Z68" s="522">
        <v>482</v>
      </c>
      <c r="AA68" s="522">
        <v>478</v>
      </c>
      <c r="AB68" s="522">
        <v>548</v>
      </c>
      <c r="AC68" s="522">
        <v>566</v>
      </c>
      <c r="AD68" s="522">
        <v>563</v>
      </c>
      <c r="AE68" s="522">
        <v>517</v>
      </c>
      <c r="AF68" s="522">
        <v>424</v>
      </c>
      <c r="AG68" s="522">
        <v>353</v>
      </c>
      <c r="AH68" s="522">
        <v>262</v>
      </c>
      <c r="AI68" s="522">
        <v>197</v>
      </c>
      <c r="AJ68" s="522">
        <v>128</v>
      </c>
      <c r="AK68" s="522">
        <v>160</v>
      </c>
      <c r="AL68" s="545">
        <v>0</v>
      </c>
      <c r="AM68" s="545">
        <v>0</v>
      </c>
      <c r="AN68" s="545">
        <v>0</v>
      </c>
      <c r="AO68" s="545">
        <v>0</v>
      </c>
      <c r="AP68" s="545">
        <v>0</v>
      </c>
      <c r="AQ68" s="545">
        <v>0</v>
      </c>
      <c r="AR68" s="545">
        <v>0</v>
      </c>
      <c r="AS68" s="545">
        <v>0</v>
      </c>
      <c r="AT68" s="545">
        <v>0</v>
      </c>
      <c r="AU68" s="466"/>
      <c r="AV68" s="564">
        <v>8333</v>
      </c>
      <c r="AW68" s="565">
        <v>1346</v>
      </c>
      <c r="AX68" s="565">
        <v>791</v>
      </c>
      <c r="AY68" s="565">
        <v>1518</v>
      </c>
      <c r="AZ68" s="565">
        <v>3154</v>
      </c>
      <c r="BA68" s="566">
        <v>1524</v>
      </c>
    </row>
    <row r="69" spans="1:53" ht="15.6" hidden="1">
      <c r="A69" s="481"/>
      <c r="B69" s="501"/>
      <c r="C69" s="482"/>
      <c r="D69" s="513">
        <v>0.78203328654501703</v>
      </c>
      <c r="E69" s="514">
        <v>0.75529710580843523</v>
      </c>
      <c r="F69" s="514">
        <v>0.78871733172916247</v>
      </c>
      <c r="G69" s="514">
        <v>0.98255464206938037</v>
      </c>
      <c r="H69" s="514">
        <v>1.0226589131742529</v>
      </c>
      <c r="I69" s="513">
        <v>0.92239823541207133</v>
      </c>
      <c r="J69" s="513">
        <v>1.6776953412205067</v>
      </c>
      <c r="K69" s="513">
        <v>1.8113762449034156</v>
      </c>
      <c r="L69" s="513">
        <v>1.4905420760644341</v>
      </c>
      <c r="M69" s="513">
        <v>1.4771739856961432</v>
      </c>
      <c r="N69" s="513">
        <v>1.6576432056680703</v>
      </c>
      <c r="O69" s="513">
        <v>1.864848606376579</v>
      </c>
      <c r="P69" s="513">
        <v>1.6776953412205067</v>
      </c>
      <c r="Q69" s="513">
        <v>1.7579038834302521</v>
      </c>
      <c r="R69" s="513">
        <v>1.6509591604839249</v>
      </c>
      <c r="S69" s="513">
        <v>1.6175389345631976</v>
      </c>
      <c r="T69" s="513">
        <v>1.7445357930619612</v>
      </c>
      <c r="U69" s="513">
        <v>1.3501771271973799</v>
      </c>
      <c r="V69" s="513">
        <v>1.4905420760644341</v>
      </c>
      <c r="W69" s="513">
        <v>1.4771739856961432</v>
      </c>
      <c r="X69" s="514">
        <v>6.5035759641735176</v>
      </c>
      <c r="Y69" s="514">
        <v>7.7468083684245705</v>
      </c>
      <c r="Z69" s="514">
        <v>7.1652964374039172</v>
      </c>
      <c r="AA69" s="514">
        <v>6.3765791056747547</v>
      </c>
      <c r="AB69" s="514">
        <v>7.392553973664862</v>
      </c>
      <c r="AC69" s="514">
        <v>7.1185081211148988</v>
      </c>
      <c r="AD69" s="514">
        <v>6.8444622685649357</v>
      </c>
      <c r="AE69" s="514">
        <v>6.4300514671479183</v>
      </c>
      <c r="AF69" s="514">
        <v>5.6747543613394829</v>
      </c>
      <c r="AG69" s="514">
        <v>4.0973196978811579</v>
      </c>
      <c r="AH69" s="514">
        <v>2.4263084018447967</v>
      </c>
      <c r="AI69" s="514">
        <v>1.8447964708241427</v>
      </c>
      <c r="AJ69" s="514">
        <v>1.1095515005681438</v>
      </c>
      <c r="AK69" s="515">
        <v>1.2699685849876345</v>
      </c>
      <c r="AL69" s="516">
        <v>2.673618073658178E-2</v>
      </c>
      <c r="AM69" s="516">
        <v>0.36093843994385399</v>
      </c>
      <c r="AN69" s="516">
        <v>0.42777889178530848</v>
      </c>
      <c r="AO69" s="517">
        <v>0.84218969320232606</v>
      </c>
      <c r="AP69" s="516">
        <v>51.219838246106541</v>
      </c>
      <c r="AQ69" s="516">
        <v>4.3981017311677029</v>
      </c>
      <c r="AR69" s="517">
        <v>3.8767462068043579</v>
      </c>
      <c r="AS69" s="517">
        <v>21.977140565470222</v>
      </c>
      <c r="AT69" s="517">
        <v>0.90903014504378055</v>
      </c>
      <c r="AU69" s="466"/>
      <c r="AV69" s="510">
        <v>0</v>
      </c>
      <c r="AW69" s="504">
        <v>15.232938974667469</v>
      </c>
      <c r="AX69" s="504">
        <v>9.7988102399572234</v>
      </c>
      <c r="AY69" s="504">
        <v>17.218100394358665</v>
      </c>
      <c r="AZ69" s="504">
        <v>41.327451373571293</v>
      </c>
      <c r="BA69" s="512">
        <v>16.422699017445357</v>
      </c>
    </row>
    <row r="70" spans="1:53" ht="15.6">
      <c r="A70" s="496">
        <v>2</v>
      </c>
      <c r="B70" s="497" t="s">
        <v>107</v>
      </c>
      <c r="C70" s="486">
        <v>14961</v>
      </c>
      <c r="D70" s="472">
        <v>117</v>
      </c>
      <c r="E70" s="473">
        <v>113</v>
      </c>
      <c r="F70" s="473">
        <v>118</v>
      </c>
      <c r="G70" s="473">
        <v>147</v>
      </c>
      <c r="H70" s="473">
        <v>153</v>
      </c>
      <c r="I70" s="473">
        <v>138</v>
      </c>
      <c r="J70" s="473">
        <v>251</v>
      </c>
      <c r="K70" s="473">
        <v>271</v>
      </c>
      <c r="L70" s="473">
        <v>223</v>
      </c>
      <c r="M70" s="473">
        <v>221</v>
      </c>
      <c r="N70" s="473">
        <v>248</v>
      </c>
      <c r="O70" s="473">
        <v>279</v>
      </c>
      <c r="P70" s="473">
        <v>251</v>
      </c>
      <c r="Q70" s="473">
        <v>263</v>
      </c>
      <c r="R70" s="473">
        <v>247</v>
      </c>
      <c r="S70" s="473">
        <v>242</v>
      </c>
      <c r="T70" s="473">
        <v>261</v>
      </c>
      <c r="U70" s="473">
        <v>202</v>
      </c>
      <c r="V70" s="473">
        <v>223</v>
      </c>
      <c r="W70" s="473">
        <v>221</v>
      </c>
      <c r="X70" s="473">
        <v>973</v>
      </c>
      <c r="Y70" s="473">
        <v>1159</v>
      </c>
      <c r="Z70" s="473">
        <v>1072</v>
      </c>
      <c r="AA70" s="473">
        <v>954</v>
      </c>
      <c r="AB70" s="473">
        <v>1106</v>
      </c>
      <c r="AC70" s="473">
        <v>1065</v>
      </c>
      <c r="AD70" s="473">
        <v>1024</v>
      </c>
      <c r="AE70" s="473">
        <v>962</v>
      </c>
      <c r="AF70" s="473">
        <v>849</v>
      </c>
      <c r="AG70" s="473">
        <v>613</v>
      </c>
      <c r="AH70" s="473">
        <v>363</v>
      </c>
      <c r="AI70" s="473">
        <v>276</v>
      </c>
      <c r="AJ70" s="498">
        <v>166</v>
      </c>
      <c r="AK70" s="499">
        <v>190</v>
      </c>
      <c r="AL70" s="488">
        <v>4</v>
      </c>
      <c r="AM70" s="488">
        <v>54</v>
      </c>
      <c r="AN70" s="488">
        <v>64</v>
      </c>
      <c r="AO70" s="489">
        <v>126</v>
      </c>
      <c r="AP70" s="489">
        <v>7663</v>
      </c>
      <c r="AQ70" s="489">
        <v>658</v>
      </c>
      <c r="AR70" s="489">
        <v>580</v>
      </c>
      <c r="AS70" s="489">
        <v>3288</v>
      </c>
      <c r="AT70" s="489">
        <v>136</v>
      </c>
      <c r="AU70" s="466"/>
      <c r="AV70" s="477">
        <v>14961</v>
      </c>
      <c r="AW70" s="486">
        <v>2279</v>
      </c>
      <c r="AX70" s="486">
        <v>1466</v>
      </c>
      <c r="AY70" s="486">
        <v>2576</v>
      </c>
      <c r="AZ70" s="486">
        <v>6183</v>
      </c>
      <c r="BA70" s="518">
        <v>2457</v>
      </c>
    </row>
    <row r="71" spans="1:53" ht="15.6">
      <c r="A71" s="500">
        <v>1</v>
      </c>
      <c r="B71" s="501" t="s">
        <v>109</v>
      </c>
      <c r="C71" s="471">
        <v>13166</v>
      </c>
      <c r="D71" s="502">
        <v>103</v>
      </c>
      <c r="E71" s="502">
        <v>99</v>
      </c>
      <c r="F71" s="502">
        <v>104</v>
      </c>
      <c r="G71" s="502">
        <v>129</v>
      </c>
      <c r="H71" s="502">
        <v>135</v>
      </c>
      <c r="I71" s="502">
        <v>121</v>
      </c>
      <c r="J71" s="502">
        <v>221</v>
      </c>
      <c r="K71" s="502">
        <v>238</v>
      </c>
      <c r="L71" s="502">
        <v>196</v>
      </c>
      <c r="M71" s="502">
        <v>194</v>
      </c>
      <c r="N71" s="502">
        <v>218</v>
      </c>
      <c r="O71" s="502">
        <v>246</v>
      </c>
      <c r="P71" s="502">
        <v>221</v>
      </c>
      <c r="Q71" s="502">
        <v>231</v>
      </c>
      <c r="R71" s="502">
        <v>217</v>
      </c>
      <c r="S71" s="502">
        <v>213</v>
      </c>
      <c r="T71" s="502">
        <v>230</v>
      </c>
      <c r="U71" s="502">
        <v>178</v>
      </c>
      <c r="V71" s="502">
        <v>196</v>
      </c>
      <c r="W71" s="502">
        <v>194</v>
      </c>
      <c r="X71" s="502">
        <v>856</v>
      </c>
      <c r="Y71" s="502">
        <v>1020</v>
      </c>
      <c r="Z71" s="502">
        <v>943</v>
      </c>
      <c r="AA71" s="502">
        <v>840</v>
      </c>
      <c r="AB71" s="502">
        <v>973</v>
      </c>
      <c r="AC71" s="502">
        <v>937</v>
      </c>
      <c r="AD71" s="502">
        <v>901</v>
      </c>
      <c r="AE71" s="502">
        <v>847</v>
      </c>
      <c r="AF71" s="502">
        <v>747</v>
      </c>
      <c r="AG71" s="502">
        <v>539</v>
      </c>
      <c r="AH71" s="502">
        <v>319</v>
      </c>
      <c r="AI71" s="502">
        <v>243</v>
      </c>
      <c r="AJ71" s="502">
        <v>146</v>
      </c>
      <c r="AK71" s="502">
        <v>171</v>
      </c>
      <c r="AL71" s="502">
        <v>4</v>
      </c>
      <c r="AM71" s="502">
        <v>48</v>
      </c>
      <c r="AN71" s="502">
        <v>56</v>
      </c>
      <c r="AO71" s="502">
        <v>111</v>
      </c>
      <c r="AP71" s="502">
        <v>6744</v>
      </c>
      <c r="AQ71" s="502">
        <v>579</v>
      </c>
      <c r="AR71" s="502">
        <v>510</v>
      </c>
      <c r="AS71" s="502">
        <v>2894</v>
      </c>
      <c r="AT71" s="502">
        <v>120</v>
      </c>
      <c r="AU71" s="466"/>
      <c r="AV71" s="510">
        <v>13166</v>
      </c>
      <c r="AW71" s="504">
        <v>2004</v>
      </c>
      <c r="AX71" s="504">
        <v>1290</v>
      </c>
      <c r="AY71" s="504">
        <v>2266</v>
      </c>
      <c r="AZ71" s="504">
        <v>5441</v>
      </c>
      <c r="BA71" s="512">
        <v>2165</v>
      </c>
    </row>
    <row r="72" spans="1:53" ht="15.6">
      <c r="A72" s="500">
        <v>2</v>
      </c>
      <c r="B72" s="501" t="s">
        <v>111</v>
      </c>
      <c r="C72" s="471">
        <v>1795</v>
      </c>
      <c r="D72" s="502">
        <v>14</v>
      </c>
      <c r="E72" s="502">
        <v>14</v>
      </c>
      <c r="F72" s="502">
        <v>14</v>
      </c>
      <c r="G72" s="502">
        <v>18</v>
      </c>
      <c r="H72" s="502">
        <v>18</v>
      </c>
      <c r="I72" s="502">
        <v>17</v>
      </c>
      <c r="J72" s="502">
        <v>30</v>
      </c>
      <c r="K72" s="502">
        <v>33</v>
      </c>
      <c r="L72" s="502">
        <v>27</v>
      </c>
      <c r="M72" s="502">
        <v>27</v>
      </c>
      <c r="N72" s="502">
        <v>30</v>
      </c>
      <c r="O72" s="502">
        <v>33</v>
      </c>
      <c r="P72" s="502">
        <v>30</v>
      </c>
      <c r="Q72" s="502">
        <v>32</v>
      </c>
      <c r="R72" s="502">
        <v>30</v>
      </c>
      <c r="S72" s="502">
        <v>29</v>
      </c>
      <c r="T72" s="502">
        <v>31</v>
      </c>
      <c r="U72" s="502">
        <v>24</v>
      </c>
      <c r="V72" s="502">
        <v>27</v>
      </c>
      <c r="W72" s="502">
        <v>27</v>
      </c>
      <c r="X72" s="502">
        <v>117</v>
      </c>
      <c r="Y72" s="502">
        <v>139</v>
      </c>
      <c r="Z72" s="502">
        <v>129</v>
      </c>
      <c r="AA72" s="502">
        <v>114</v>
      </c>
      <c r="AB72" s="502">
        <v>133</v>
      </c>
      <c r="AC72" s="502">
        <v>128</v>
      </c>
      <c r="AD72" s="502">
        <v>123</v>
      </c>
      <c r="AE72" s="502">
        <v>115</v>
      </c>
      <c r="AF72" s="502">
        <v>102</v>
      </c>
      <c r="AG72" s="502">
        <v>74</v>
      </c>
      <c r="AH72" s="502">
        <v>44</v>
      </c>
      <c r="AI72" s="502">
        <v>33</v>
      </c>
      <c r="AJ72" s="502">
        <v>20</v>
      </c>
      <c r="AK72" s="502">
        <v>19</v>
      </c>
      <c r="AL72" s="502">
        <v>0</v>
      </c>
      <c r="AM72" s="502">
        <v>6</v>
      </c>
      <c r="AN72" s="502">
        <v>8</v>
      </c>
      <c r="AO72" s="502">
        <v>15</v>
      </c>
      <c r="AP72" s="502">
        <v>919</v>
      </c>
      <c r="AQ72" s="502">
        <v>79</v>
      </c>
      <c r="AR72" s="502">
        <v>70</v>
      </c>
      <c r="AS72" s="502">
        <v>394</v>
      </c>
      <c r="AT72" s="502">
        <v>16</v>
      </c>
      <c r="AU72" s="466"/>
      <c r="AV72" s="510">
        <v>1795</v>
      </c>
      <c r="AW72" s="504">
        <v>275</v>
      </c>
      <c r="AX72" s="504">
        <v>176</v>
      </c>
      <c r="AY72" s="504">
        <v>310</v>
      </c>
      <c r="AZ72" s="504">
        <v>742</v>
      </c>
      <c r="BA72" s="512">
        <v>292</v>
      </c>
    </row>
    <row r="73" spans="1:53" ht="15.6" hidden="1">
      <c r="A73" s="481"/>
      <c r="B73" s="501"/>
      <c r="C73" s="508">
        <v>14961</v>
      </c>
      <c r="D73" s="522">
        <v>117</v>
      </c>
      <c r="E73" s="509">
        <v>113</v>
      </c>
      <c r="F73" s="509">
        <v>118</v>
      </c>
      <c r="G73" s="509">
        <v>147</v>
      </c>
      <c r="H73" s="509">
        <v>153</v>
      </c>
      <c r="I73" s="522">
        <v>138</v>
      </c>
      <c r="J73" s="522">
        <v>251</v>
      </c>
      <c r="K73" s="522">
        <v>271</v>
      </c>
      <c r="L73" s="522">
        <v>223</v>
      </c>
      <c r="M73" s="522">
        <v>221</v>
      </c>
      <c r="N73" s="522">
        <v>248</v>
      </c>
      <c r="O73" s="522">
        <v>279</v>
      </c>
      <c r="P73" s="522">
        <v>251</v>
      </c>
      <c r="Q73" s="522">
        <v>263</v>
      </c>
      <c r="R73" s="522">
        <v>247</v>
      </c>
      <c r="S73" s="522">
        <v>242</v>
      </c>
      <c r="T73" s="522">
        <v>261</v>
      </c>
      <c r="U73" s="522">
        <v>202</v>
      </c>
      <c r="V73" s="522">
        <v>223</v>
      </c>
      <c r="W73" s="522">
        <v>221</v>
      </c>
      <c r="X73" s="509">
        <v>973</v>
      </c>
      <c r="Y73" s="509">
        <v>1159</v>
      </c>
      <c r="Z73" s="509">
        <v>1072</v>
      </c>
      <c r="AA73" s="509">
        <v>954</v>
      </c>
      <c r="AB73" s="509">
        <v>1106</v>
      </c>
      <c r="AC73" s="509">
        <v>1065</v>
      </c>
      <c r="AD73" s="509">
        <v>1024</v>
      </c>
      <c r="AE73" s="509">
        <v>962</v>
      </c>
      <c r="AF73" s="509">
        <v>849</v>
      </c>
      <c r="AG73" s="509">
        <v>613</v>
      </c>
      <c r="AH73" s="509">
        <v>363</v>
      </c>
      <c r="AI73" s="509">
        <v>276</v>
      </c>
      <c r="AJ73" s="509">
        <v>166</v>
      </c>
      <c r="AK73" s="563">
        <v>190</v>
      </c>
      <c r="AL73" s="545">
        <v>0</v>
      </c>
      <c r="AM73" s="545">
        <v>0</v>
      </c>
      <c r="AN73" s="545">
        <v>0</v>
      </c>
      <c r="AO73" s="545">
        <v>0</v>
      </c>
      <c r="AP73" s="545">
        <v>0</v>
      </c>
      <c r="AQ73" s="545">
        <v>0</v>
      </c>
      <c r="AR73" s="545">
        <v>0</v>
      </c>
      <c r="AS73" s="545">
        <v>0</v>
      </c>
      <c r="AT73" s="545">
        <v>0</v>
      </c>
      <c r="AU73" s="466"/>
      <c r="AV73" s="510">
        <v>14961</v>
      </c>
      <c r="AW73" s="504">
        <v>2279</v>
      </c>
      <c r="AX73" s="504">
        <v>1466</v>
      </c>
      <c r="AY73" s="504">
        <v>2576</v>
      </c>
      <c r="AZ73" s="504">
        <v>6183</v>
      </c>
      <c r="BA73" s="512">
        <v>2457</v>
      </c>
    </row>
    <row r="74" spans="1:53" ht="15.6" hidden="1">
      <c r="A74" s="481"/>
      <c r="B74" s="501"/>
      <c r="C74" s="482"/>
      <c r="D74" s="513">
        <v>0.91559532574427516</v>
      </c>
      <c r="E74" s="514">
        <v>0.9514640086084839</v>
      </c>
      <c r="F74" s="514">
        <v>1.202544788657945</v>
      </c>
      <c r="G74" s="514">
        <v>1.1817787091049821</v>
      </c>
      <c r="H74" s="514">
        <v>1.0250891997508071</v>
      </c>
      <c r="I74" s="513">
        <v>1.0949387400653188</v>
      </c>
      <c r="J74" s="513">
        <v>1.6386324592701667</v>
      </c>
      <c r="K74" s="513">
        <v>1.7839950161409073</v>
      </c>
      <c r="L74" s="513">
        <v>1.75190198410451</v>
      </c>
      <c r="M74" s="513">
        <v>1.8519567310415133</v>
      </c>
      <c r="N74" s="513">
        <v>1.9501236525646108</v>
      </c>
      <c r="O74" s="513">
        <v>1.7707802382435673</v>
      </c>
      <c r="P74" s="513">
        <v>1.9123671442864965</v>
      </c>
      <c r="Q74" s="513">
        <v>1.7216967774820184</v>
      </c>
      <c r="R74" s="513">
        <v>1.6178663797172037</v>
      </c>
      <c r="S74" s="513">
        <v>1.7839950161409073</v>
      </c>
      <c r="T74" s="513">
        <v>1.7707802382435673</v>
      </c>
      <c r="U74" s="513">
        <v>1.6537350625814125</v>
      </c>
      <c r="V74" s="513">
        <v>1.6537350625814125</v>
      </c>
      <c r="W74" s="513">
        <v>1.704706348756867</v>
      </c>
      <c r="X74" s="514">
        <v>8.1497423118310017</v>
      </c>
      <c r="Y74" s="514">
        <v>8.7519586188669276</v>
      </c>
      <c r="Z74" s="514">
        <v>7.8193728643975007</v>
      </c>
      <c r="AA74" s="514">
        <v>7.1718487474278376</v>
      </c>
      <c r="AB74" s="514">
        <v>6.6281550282229897</v>
      </c>
      <c r="AC74" s="514">
        <v>6.316663834928546</v>
      </c>
      <c r="AD74" s="514">
        <v>5.8107266240018127</v>
      </c>
      <c r="AE74" s="514">
        <v>5.2160616186215103</v>
      </c>
      <c r="AF74" s="514">
        <v>4.3608767061222178</v>
      </c>
      <c r="AG74" s="514">
        <v>3.0960336788053842</v>
      </c>
      <c r="AH74" s="514">
        <v>2.1747748768193915</v>
      </c>
      <c r="AI74" s="514">
        <v>1.5517924902305036</v>
      </c>
      <c r="AJ74" s="514">
        <v>1.0250891997508071</v>
      </c>
      <c r="AK74" s="515">
        <v>0.98922051688659829</v>
      </c>
      <c r="AL74" s="516">
        <v>2.6429555794680107E-2</v>
      </c>
      <c r="AM74" s="516">
        <v>0.44552679768175041</v>
      </c>
      <c r="AN74" s="516">
        <v>0.49083460761548769</v>
      </c>
      <c r="AO74" s="517">
        <v>1.0043231201978442</v>
      </c>
      <c r="AP74" s="516">
        <v>52.219138774046179</v>
      </c>
      <c r="AQ74" s="516">
        <v>4.5628740254101299</v>
      </c>
      <c r="AR74" s="517">
        <v>4.3099054199467632</v>
      </c>
      <c r="AS74" s="517">
        <v>23.565724641785128</v>
      </c>
      <c r="AT74" s="517">
        <v>1.0496309301315814</v>
      </c>
      <c r="AU74" s="466"/>
      <c r="AV74" s="510">
        <v>0</v>
      </c>
      <c r="AW74" s="504">
        <v>17.118800853297088</v>
      </c>
      <c r="AX74" s="504">
        <v>10.460440618451607</v>
      </c>
      <c r="AY74" s="504">
        <v>20.260142342036211</v>
      </c>
      <c r="AZ74" s="504">
        <v>38.962828717600203</v>
      </c>
      <c r="BA74" s="512">
        <v>13.197787468614903</v>
      </c>
    </row>
    <row r="75" spans="1:53" ht="15.6">
      <c r="A75" s="496">
        <v>2</v>
      </c>
      <c r="B75" s="497" t="s">
        <v>112</v>
      </c>
      <c r="C75" s="486">
        <v>52971</v>
      </c>
      <c r="D75" s="472">
        <v>485</v>
      </c>
      <c r="E75" s="473">
        <v>504</v>
      </c>
      <c r="F75" s="473">
        <v>637</v>
      </c>
      <c r="G75" s="473">
        <v>626</v>
      </c>
      <c r="H75" s="473">
        <v>543</v>
      </c>
      <c r="I75" s="473">
        <v>580</v>
      </c>
      <c r="J75" s="473">
        <v>868</v>
      </c>
      <c r="K75" s="473">
        <v>945</v>
      </c>
      <c r="L75" s="473">
        <v>928</v>
      </c>
      <c r="M75" s="473">
        <v>981</v>
      </c>
      <c r="N75" s="473">
        <v>1033</v>
      </c>
      <c r="O75" s="473">
        <v>938</v>
      </c>
      <c r="P75" s="473">
        <v>1013</v>
      </c>
      <c r="Q75" s="473">
        <v>912</v>
      </c>
      <c r="R75" s="473">
        <v>857</v>
      </c>
      <c r="S75" s="473">
        <v>945</v>
      </c>
      <c r="T75" s="473">
        <v>938</v>
      </c>
      <c r="U75" s="473">
        <v>876</v>
      </c>
      <c r="V75" s="473">
        <v>876</v>
      </c>
      <c r="W75" s="473">
        <v>903</v>
      </c>
      <c r="X75" s="473">
        <v>4317</v>
      </c>
      <c r="Y75" s="473">
        <v>4636</v>
      </c>
      <c r="Z75" s="473">
        <v>4142</v>
      </c>
      <c r="AA75" s="473">
        <v>3799</v>
      </c>
      <c r="AB75" s="473">
        <v>3511</v>
      </c>
      <c r="AC75" s="473">
        <v>3346</v>
      </c>
      <c r="AD75" s="473">
        <v>3078</v>
      </c>
      <c r="AE75" s="473">
        <v>2763</v>
      </c>
      <c r="AF75" s="473">
        <v>2310</v>
      </c>
      <c r="AG75" s="473">
        <v>1640</v>
      </c>
      <c r="AH75" s="473">
        <v>1152</v>
      </c>
      <c r="AI75" s="473">
        <v>822</v>
      </c>
      <c r="AJ75" s="498">
        <v>543</v>
      </c>
      <c r="AK75" s="499">
        <v>524</v>
      </c>
      <c r="AL75" s="488">
        <v>14</v>
      </c>
      <c r="AM75" s="488">
        <v>236</v>
      </c>
      <c r="AN75" s="488">
        <v>260</v>
      </c>
      <c r="AO75" s="489">
        <v>532</v>
      </c>
      <c r="AP75" s="489">
        <v>27661</v>
      </c>
      <c r="AQ75" s="489">
        <v>2417</v>
      </c>
      <c r="AR75" s="489">
        <v>2283</v>
      </c>
      <c r="AS75" s="489">
        <v>12483</v>
      </c>
      <c r="AT75" s="489">
        <v>556</v>
      </c>
      <c r="AU75" s="466"/>
      <c r="AV75" s="477">
        <v>52971</v>
      </c>
      <c r="AW75" s="486">
        <v>9068</v>
      </c>
      <c r="AX75" s="486">
        <v>5541</v>
      </c>
      <c r="AY75" s="486">
        <v>10732</v>
      </c>
      <c r="AZ75" s="486">
        <v>20639</v>
      </c>
      <c r="BA75" s="518">
        <v>6991</v>
      </c>
    </row>
    <row r="76" spans="1:53" ht="15.6">
      <c r="A76" s="500">
        <v>1</v>
      </c>
      <c r="B76" s="501" t="s">
        <v>114</v>
      </c>
      <c r="C76" s="530">
        <v>34431</v>
      </c>
      <c r="D76" s="502">
        <v>315</v>
      </c>
      <c r="E76" s="502">
        <v>328</v>
      </c>
      <c r="F76" s="502">
        <v>414</v>
      </c>
      <c r="G76" s="502">
        <v>407</v>
      </c>
      <c r="H76" s="502">
        <v>353</v>
      </c>
      <c r="I76" s="502">
        <v>377</v>
      </c>
      <c r="J76" s="502">
        <v>564</v>
      </c>
      <c r="K76" s="502">
        <v>614</v>
      </c>
      <c r="L76" s="502">
        <v>603</v>
      </c>
      <c r="M76" s="502">
        <v>638</v>
      </c>
      <c r="N76" s="502">
        <v>671</v>
      </c>
      <c r="O76" s="502">
        <v>610</v>
      </c>
      <c r="P76" s="502">
        <v>658</v>
      </c>
      <c r="Q76" s="502">
        <v>593</v>
      </c>
      <c r="R76" s="502">
        <v>557</v>
      </c>
      <c r="S76" s="502">
        <v>614</v>
      </c>
      <c r="T76" s="502">
        <v>610</v>
      </c>
      <c r="U76" s="502">
        <v>569</v>
      </c>
      <c r="V76" s="502">
        <v>569</v>
      </c>
      <c r="W76" s="502">
        <v>587</v>
      </c>
      <c r="X76" s="502">
        <v>2806</v>
      </c>
      <c r="Y76" s="502">
        <v>3013</v>
      </c>
      <c r="Z76" s="502">
        <v>2692</v>
      </c>
      <c r="AA76" s="502">
        <v>2469</v>
      </c>
      <c r="AB76" s="502">
        <v>2282</v>
      </c>
      <c r="AC76" s="502">
        <v>2175</v>
      </c>
      <c r="AD76" s="502">
        <v>2001</v>
      </c>
      <c r="AE76" s="502">
        <v>1796</v>
      </c>
      <c r="AF76" s="502">
        <v>1501</v>
      </c>
      <c r="AG76" s="502">
        <v>1066</v>
      </c>
      <c r="AH76" s="502">
        <v>749</v>
      </c>
      <c r="AI76" s="502">
        <v>534</v>
      </c>
      <c r="AJ76" s="502">
        <v>353</v>
      </c>
      <c r="AK76" s="502">
        <v>343</v>
      </c>
      <c r="AL76" s="502">
        <v>9</v>
      </c>
      <c r="AM76" s="502">
        <v>153</v>
      </c>
      <c r="AN76" s="502">
        <v>169</v>
      </c>
      <c r="AO76" s="502">
        <v>346</v>
      </c>
      <c r="AP76" s="502">
        <v>17980</v>
      </c>
      <c r="AQ76" s="502">
        <v>1571</v>
      </c>
      <c r="AR76" s="502">
        <v>1484</v>
      </c>
      <c r="AS76" s="502">
        <v>8114</v>
      </c>
      <c r="AT76" s="502">
        <v>361</v>
      </c>
      <c r="AU76" s="466"/>
      <c r="AV76" s="510">
        <v>34431</v>
      </c>
      <c r="AW76" s="504">
        <v>5894</v>
      </c>
      <c r="AX76" s="504">
        <v>3601</v>
      </c>
      <c r="AY76" s="504">
        <v>6975</v>
      </c>
      <c r="AZ76" s="504">
        <v>13415</v>
      </c>
      <c r="BA76" s="512">
        <v>4546</v>
      </c>
    </row>
    <row r="77" spans="1:53" ht="15.6">
      <c r="A77" s="500">
        <v>2</v>
      </c>
      <c r="B77" s="501" t="s">
        <v>116</v>
      </c>
      <c r="C77" s="471">
        <v>18540</v>
      </c>
      <c r="D77" s="502">
        <v>170</v>
      </c>
      <c r="E77" s="502">
        <v>176</v>
      </c>
      <c r="F77" s="502">
        <v>223</v>
      </c>
      <c r="G77" s="502">
        <v>219</v>
      </c>
      <c r="H77" s="502">
        <v>190</v>
      </c>
      <c r="I77" s="502">
        <v>203</v>
      </c>
      <c r="J77" s="502">
        <v>304</v>
      </c>
      <c r="K77" s="502">
        <v>331</v>
      </c>
      <c r="L77" s="502">
        <v>325</v>
      </c>
      <c r="M77" s="502">
        <v>343</v>
      </c>
      <c r="N77" s="502">
        <v>362</v>
      </c>
      <c r="O77" s="502">
        <v>328</v>
      </c>
      <c r="P77" s="502">
        <v>355</v>
      </c>
      <c r="Q77" s="502">
        <v>319</v>
      </c>
      <c r="R77" s="502">
        <v>300</v>
      </c>
      <c r="S77" s="502">
        <v>331</v>
      </c>
      <c r="T77" s="502">
        <v>328</v>
      </c>
      <c r="U77" s="502">
        <v>307</v>
      </c>
      <c r="V77" s="502">
        <v>307</v>
      </c>
      <c r="W77" s="502">
        <v>316</v>
      </c>
      <c r="X77" s="502">
        <v>1511</v>
      </c>
      <c r="Y77" s="502">
        <v>1623</v>
      </c>
      <c r="Z77" s="502">
        <v>1450</v>
      </c>
      <c r="AA77" s="502">
        <v>1330</v>
      </c>
      <c r="AB77" s="502">
        <v>1229</v>
      </c>
      <c r="AC77" s="502">
        <v>1171</v>
      </c>
      <c r="AD77" s="502">
        <v>1077</v>
      </c>
      <c r="AE77" s="502">
        <v>967</v>
      </c>
      <c r="AF77" s="502">
        <v>809</v>
      </c>
      <c r="AG77" s="502">
        <v>574</v>
      </c>
      <c r="AH77" s="502">
        <v>403</v>
      </c>
      <c r="AI77" s="502">
        <v>288</v>
      </c>
      <c r="AJ77" s="502">
        <v>190</v>
      </c>
      <c r="AK77" s="502">
        <v>181</v>
      </c>
      <c r="AL77" s="502">
        <v>5</v>
      </c>
      <c r="AM77" s="502">
        <v>83</v>
      </c>
      <c r="AN77" s="502">
        <v>91</v>
      </c>
      <c r="AO77" s="502">
        <v>186</v>
      </c>
      <c r="AP77" s="502">
        <v>9681</v>
      </c>
      <c r="AQ77" s="502">
        <v>846</v>
      </c>
      <c r="AR77" s="502">
        <v>799</v>
      </c>
      <c r="AS77" s="502">
        <v>4369</v>
      </c>
      <c r="AT77" s="502">
        <v>195</v>
      </c>
      <c r="AU77" s="466"/>
      <c r="AV77" s="510">
        <v>18540</v>
      </c>
      <c r="AW77" s="504">
        <v>3174</v>
      </c>
      <c r="AX77" s="504">
        <v>1940</v>
      </c>
      <c r="AY77" s="504">
        <v>3757</v>
      </c>
      <c r="AZ77" s="504">
        <v>7224</v>
      </c>
      <c r="BA77" s="512">
        <v>2445</v>
      </c>
    </row>
    <row r="78" spans="1:53" ht="15.6" hidden="1">
      <c r="A78" s="568"/>
      <c r="B78" s="569"/>
      <c r="C78" s="527">
        <v>52971</v>
      </c>
      <c r="D78" s="522">
        <v>485</v>
      </c>
      <c r="E78" s="522">
        <v>504</v>
      </c>
      <c r="F78" s="522">
        <v>637</v>
      </c>
      <c r="G78" s="522">
        <v>626</v>
      </c>
      <c r="H78" s="522">
        <v>543</v>
      </c>
      <c r="I78" s="522">
        <v>580</v>
      </c>
      <c r="J78" s="522">
        <v>868</v>
      </c>
      <c r="K78" s="522">
        <v>945</v>
      </c>
      <c r="L78" s="522">
        <v>928</v>
      </c>
      <c r="M78" s="522">
        <v>981</v>
      </c>
      <c r="N78" s="522">
        <v>1033</v>
      </c>
      <c r="O78" s="522">
        <v>938</v>
      </c>
      <c r="P78" s="522">
        <v>1013</v>
      </c>
      <c r="Q78" s="522">
        <v>912</v>
      </c>
      <c r="R78" s="522">
        <v>857</v>
      </c>
      <c r="S78" s="522">
        <v>945</v>
      </c>
      <c r="T78" s="522">
        <v>938</v>
      </c>
      <c r="U78" s="522">
        <v>876</v>
      </c>
      <c r="V78" s="522">
        <v>876</v>
      </c>
      <c r="W78" s="522">
        <v>903</v>
      </c>
      <c r="X78" s="522">
        <v>4317</v>
      </c>
      <c r="Y78" s="522">
        <v>4636</v>
      </c>
      <c r="Z78" s="522">
        <v>4142</v>
      </c>
      <c r="AA78" s="522">
        <v>3799</v>
      </c>
      <c r="AB78" s="522">
        <v>3511</v>
      </c>
      <c r="AC78" s="522">
        <v>3346</v>
      </c>
      <c r="AD78" s="522">
        <v>3078</v>
      </c>
      <c r="AE78" s="522">
        <v>2763</v>
      </c>
      <c r="AF78" s="522">
        <v>2310</v>
      </c>
      <c r="AG78" s="522">
        <v>1640</v>
      </c>
      <c r="AH78" s="522">
        <v>1152</v>
      </c>
      <c r="AI78" s="522">
        <v>822</v>
      </c>
      <c r="AJ78" s="522">
        <v>543</v>
      </c>
      <c r="AK78" s="570">
        <v>524</v>
      </c>
      <c r="AL78" s="545">
        <v>0</v>
      </c>
      <c r="AM78" s="545">
        <v>0</v>
      </c>
      <c r="AN78" s="545">
        <v>0</v>
      </c>
      <c r="AO78" s="545">
        <v>0</v>
      </c>
      <c r="AP78" s="545">
        <v>0</v>
      </c>
      <c r="AQ78" s="545">
        <v>0</v>
      </c>
      <c r="AR78" s="545">
        <v>0</v>
      </c>
      <c r="AS78" s="545">
        <v>0</v>
      </c>
      <c r="AT78" s="545">
        <v>0</v>
      </c>
      <c r="AU78" s="466"/>
      <c r="AV78" s="510">
        <v>52971</v>
      </c>
      <c r="AW78" s="504">
        <v>9068</v>
      </c>
      <c r="AX78" s="504">
        <v>5541</v>
      </c>
      <c r="AY78" s="504">
        <v>10732</v>
      </c>
      <c r="AZ78" s="504">
        <v>20639</v>
      </c>
      <c r="BA78" s="512">
        <v>6991</v>
      </c>
    </row>
    <row r="79" spans="1:53" ht="15.6" hidden="1">
      <c r="A79" s="568"/>
      <c r="B79" s="571"/>
      <c r="C79" s="572"/>
      <c r="D79" s="513">
        <v>1.3865477679299658</v>
      </c>
      <c r="E79" s="513">
        <v>1.696481974879017</v>
      </c>
      <c r="F79" s="513">
        <v>1.7889184927410147</v>
      </c>
      <c r="G79" s="513">
        <v>1.712794301560546</v>
      </c>
      <c r="H79" s="513">
        <v>1.7345440704692512</v>
      </c>
      <c r="I79" s="513">
        <v>1.5605459191996085</v>
      </c>
      <c r="J79" s="513">
        <v>1.5061714969278452</v>
      </c>
      <c r="K79" s="513">
        <v>1.4626719591104345</v>
      </c>
      <c r="L79" s="513">
        <v>1.5768582458811375</v>
      </c>
      <c r="M79" s="513">
        <v>1.6475449948344298</v>
      </c>
      <c r="N79" s="513">
        <v>1.4300473057473764</v>
      </c>
      <c r="O79" s="513">
        <v>1.5551084769724322</v>
      </c>
      <c r="P79" s="513">
        <v>1.5116089391550214</v>
      </c>
      <c r="Q79" s="513">
        <v>1.2941112500679681</v>
      </c>
      <c r="R79" s="513">
        <v>1.4028600946114949</v>
      </c>
      <c r="S79" s="513">
        <v>1.4626719591104345</v>
      </c>
      <c r="T79" s="513">
        <v>1.4735468435647872</v>
      </c>
      <c r="U79" s="513">
        <v>1.5768582458811375</v>
      </c>
      <c r="V79" s="513">
        <v>1.6747322059703116</v>
      </c>
      <c r="W79" s="513">
        <v>1.5605459191996085</v>
      </c>
      <c r="X79" s="513">
        <v>8.2105377630362675</v>
      </c>
      <c r="Y79" s="513">
        <v>8.5259094122124957</v>
      </c>
      <c r="Z79" s="513">
        <v>7.6450437714099291</v>
      </c>
      <c r="AA79" s="513">
        <v>6.7696155728345389</v>
      </c>
      <c r="AB79" s="513">
        <v>6.568430210429014</v>
      </c>
      <c r="AC79" s="513">
        <v>6.1932466967538469</v>
      </c>
      <c r="AD79" s="513">
        <v>5.774563645261269</v>
      </c>
      <c r="AE79" s="513">
        <v>5.0078842912294057</v>
      </c>
      <c r="AF79" s="513">
        <v>4.4152030884671847</v>
      </c>
      <c r="AG79" s="513">
        <v>3.3114023163503887</v>
      </c>
      <c r="AH79" s="513">
        <v>2.2402261975966504</v>
      </c>
      <c r="AI79" s="513">
        <v>1.7073568593333697</v>
      </c>
      <c r="AJ79" s="513">
        <v>1.1962372899787941</v>
      </c>
      <c r="AK79" s="573">
        <v>1.4191724212930237</v>
      </c>
      <c r="AL79" s="516">
        <v>6.5249306726116035E-2</v>
      </c>
      <c r="AM79" s="516">
        <v>0.70686748953292367</v>
      </c>
      <c r="AN79" s="516">
        <v>0.83192866075797944</v>
      </c>
      <c r="AO79" s="517">
        <v>1.6366701103800771</v>
      </c>
      <c r="AP79" s="516">
        <v>50.959708553096625</v>
      </c>
      <c r="AQ79" s="516">
        <v>3.6267739655266165</v>
      </c>
      <c r="AR79" s="517">
        <v>3.8714588657495512</v>
      </c>
      <c r="AS79" s="517">
        <v>22.23370126692404</v>
      </c>
      <c r="AT79" s="517">
        <v>2.1967266597792396</v>
      </c>
      <c r="AU79" s="466"/>
      <c r="AV79" s="510">
        <v>0</v>
      </c>
      <c r="AW79" s="504">
        <v>19.058235006253057</v>
      </c>
      <c r="AX79" s="504">
        <v>8.7216573323908424</v>
      </c>
      <c r="AY79" s="504">
        <v>19.971725300418683</v>
      </c>
      <c r="AZ79" s="504">
        <v>37.958784187917999</v>
      </c>
      <c r="BA79" s="512">
        <v>14.289598173019412</v>
      </c>
    </row>
    <row r="80" spans="1:53" ht="15.6">
      <c r="A80" s="496">
        <v>3</v>
      </c>
      <c r="B80" s="497" t="s">
        <v>117</v>
      </c>
      <c r="C80" s="486">
        <v>18391</v>
      </c>
      <c r="D80" s="472">
        <v>255</v>
      </c>
      <c r="E80" s="473">
        <v>312</v>
      </c>
      <c r="F80" s="473">
        <v>329</v>
      </c>
      <c r="G80" s="473">
        <v>315</v>
      </c>
      <c r="H80" s="473">
        <v>319</v>
      </c>
      <c r="I80" s="473">
        <v>287</v>
      </c>
      <c r="J80" s="473">
        <v>277</v>
      </c>
      <c r="K80" s="473">
        <v>269</v>
      </c>
      <c r="L80" s="473">
        <v>290</v>
      </c>
      <c r="M80" s="473">
        <v>303</v>
      </c>
      <c r="N80" s="473">
        <v>263</v>
      </c>
      <c r="O80" s="473">
        <v>286</v>
      </c>
      <c r="P80" s="473">
        <v>278</v>
      </c>
      <c r="Q80" s="473">
        <v>238</v>
      </c>
      <c r="R80" s="473">
        <v>258</v>
      </c>
      <c r="S80" s="473">
        <v>269</v>
      </c>
      <c r="T80" s="473">
        <v>271</v>
      </c>
      <c r="U80" s="473">
        <v>290</v>
      </c>
      <c r="V80" s="473">
        <v>308</v>
      </c>
      <c r="W80" s="473">
        <v>287</v>
      </c>
      <c r="X80" s="473">
        <v>1510</v>
      </c>
      <c r="Y80" s="473">
        <v>1568</v>
      </c>
      <c r="Z80" s="473">
        <v>1406</v>
      </c>
      <c r="AA80" s="473">
        <v>1245</v>
      </c>
      <c r="AB80" s="473">
        <v>1208</v>
      </c>
      <c r="AC80" s="473">
        <v>1139</v>
      </c>
      <c r="AD80" s="473">
        <v>1062</v>
      </c>
      <c r="AE80" s="473">
        <v>921</v>
      </c>
      <c r="AF80" s="473">
        <v>812</v>
      </c>
      <c r="AG80" s="473">
        <v>609</v>
      </c>
      <c r="AH80" s="473">
        <v>412</v>
      </c>
      <c r="AI80" s="473">
        <v>314</v>
      </c>
      <c r="AJ80" s="498">
        <v>220</v>
      </c>
      <c r="AK80" s="499">
        <v>261</v>
      </c>
      <c r="AL80" s="488">
        <v>12</v>
      </c>
      <c r="AM80" s="488">
        <v>130</v>
      </c>
      <c r="AN80" s="488">
        <v>153</v>
      </c>
      <c r="AO80" s="489">
        <v>301</v>
      </c>
      <c r="AP80" s="489">
        <v>9372</v>
      </c>
      <c r="AQ80" s="489">
        <v>667</v>
      </c>
      <c r="AR80" s="489">
        <v>712</v>
      </c>
      <c r="AS80" s="489">
        <v>4089</v>
      </c>
      <c r="AT80" s="489">
        <v>404</v>
      </c>
      <c r="AU80" s="466"/>
      <c r="AV80" s="477">
        <v>18391</v>
      </c>
      <c r="AW80" s="486">
        <v>3505</v>
      </c>
      <c r="AX80" s="486">
        <v>1604</v>
      </c>
      <c r="AY80" s="486">
        <v>3673</v>
      </c>
      <c r="AZ80" s="486">
        <v>6981</v>
      </c>
      <c r="BA80" s="518">
        <v>2628</v>
      </c>
    </row>
    <row r="81" spans="1:53" ht="15.6">
      <c r="A81" s="500">
        <v>1</v>
      </c>
      <c r="B81" s="501" t="s">
        <v>119</v>
      </c>
      <c r="C81" s="471">
        <v>14529</v>
      </c>
      <c r="D81" s="502">
        <v>201</v>
      </c>
      <c r="E81" s="502">
        <v>246</v>
      </c>
      <c r="F81" s="502">
        <v>260</v>
      </c>
      <c r="G81" s="502">
        <v>249</v>
      </c>
      <c r="H81" s="502">
        <v>252</v>
      </c>
      <c r="I81" s="502">
        <v>227</v>
      </c>
      <c r="J81" s="502">
        <v>219</v>
      </c>
      <c r="K81" s="502">
        <v>212</v>
      </c>
      <c r="L81" s="502">
        <v>229</v>
      </c>
      <c r="M81" s="502">
        <v>239</v>
      </c>
      <c r="N81" s="502">
        <v>208</v>
      </c>
      <c r="O81" s="502">
        <v>226</v>
      </c>
      <c r="P81" s="502">
        <v>220</v>
      </c>
      <c r="Q81" s="502">
        <v>188</v>
      </c>
      <c r="R81" s="502">
        <v>204</v>
      </c>
      <c r="S81" s="502">
        <v>213</v>
      </c>
      <c r="T81" s="502">
        <v>214</v>
      </c>
      <c r="U81" s="502">
        <v>229</v>
      </c>
      <c r="V81" s="502">
        <v>243</v>
      </c>
      <c r="W81" s="502">
        <v>227</v>
      </c>
      <c r="X81" s="502">
        <v>1193</v>
      </c>
      <c r="Y81" s="502">
        <v>1239</v>
      </c>
      <c r="Z81" s="502">
        <v>1111</v>
      </c>
      <c r="AA81" s="502">
        <v>984</v>
      </c>
      <c r="AB81" s="502">
        <v>954</v>
      </c>
      <c r="AC81" s="502">
        <v>900</v>
      </c>
      <c r="AD81" s="502">
        <v>839</v>
      </c>
      <c r="AE81" s="502">
        <v>728</v>
      </c>
      <c r="AF81" s="502">
        <v>641</v>
      </c>
      <c r="AG81" s="502">
        <v>481</v>
      </c>
      <c r="AH81" s="502">
        <v>325</v>
      </c>
      <c r="AI81" s="502">
        <v>248</v>
      </c>
      <c r="AJ81" s="502">
        <v>174</v>
      </c>
      <c r="AK81" s="502">
        <v>206</v>
      </c>
      <c r="AL81" s="502">
        <v>9</v>
      </c>
      <c r="AM81" s="502">
        <v>103</v>
      </c>
      <c r="AN81" s="502">
        <v>121</v>
      </c>
      <c r="AO81" s="502">
        <v>238</v>
      </c>
      <c r="AP81" s="502">
        <v>7404</v>
      </c>
      <c r="AQ81" s="502">
        <v>527</v>
      </c>
      <c r="AR81" s="502">
        <v>562</v>
      </c>
      <c r="AS81" s="502">
        <v>3230</v>
      </c>
      <c r="AT81" s="502">
        <v>319</v>
      </c>
      <c r="AU81" s="466"/>
      <c r="AV81" s="510">
        <v>14529</v>
      </c>
      <c r="AW81" s="504">
        <v>2768</v>
      </c>
      <c r="AX81" s="504">
        <v>1268</v>
      </c>
      <c r="AY81" s="504">
        <v>2902</v>
      </c>
      <c r="AZ81" s="504">
        <v>5516</v>
      </c>
      <c r="BA81" s="512">
        <v>2075</v>
      </c>
    </row>
    <row r="82" spans="1:53" ht="15.6">
      <c r="A82" s="500">
        <v>2</v>
      </c>
      <c r="B82" s="501" t="s">
        <v>121</v>
      </c>
      <c r="C82" s="471">
        <v>1287</v>
      </c>
      <c r="D82" s="502">
        <v>18</v>
      </c>
      <c r="E82" s="502">
        <v>22</v>
      </c>
      <c r="F82" s="502">
        <v>23</v>
      </c>
      <c r="G82" s="502">
        <v>22</v>
      </c>
      <c r="H82" s="502">
        <v>22</v>
      </c>
      <c r="I82" s="502">
        <v>20</v>
      </c>
      <c r="J82" s="502">
        <v>19</v>
      </c>
      <c r="K82" s="502">
        <v>19</v>
      </c>
      <c r="L82" s="502">
        <v>20</v>
      </c>
      <c r="M82" s="502">
        <v>22</v>
      </c>
      <c r="N82" s="502">
        <v>18</v>
      </c>
      <c r="O82" s="502">
        <v>20</v>
      </c>
      <c r="P82" s="502">
        <v>19</v>
      </c>
      <c r="Q82" s="502">
        <v>17</v>
      </c>
      <c r="R82" s="502">
        <v>18</v>
      </c>
      <c r="S82" s="502">
        <v>19</v>
      </c>
      <c r="T82" s="502">
        <v>19</v>
      </c>
      <c r="U82" s="502">
        <v>20</v>
      </c>
      <c r="V82" s="502">
        <v>22</v>
      </c>
      <c r="W82" s="502">
        <v>20</v>
      </c>
      <c r="X82" s="502">
        <v>106</v>
      </c>
      <c r="Y82" s="502">
        <v>110</v>
      </c>
      <c r="Z82" s="502">
        <v>98</v>
      </c>
      <c r="AA82" s="502">
        <v>87</v>
      </c>
      <c r="AB82" s="502">
        <v>85</v>
      </c>
      <c r="AC82" s="502">
        <v>80</v>
      </c>
      <c r="AD82" s="502">
        <v>74</v>
      </c>
      <c r="AE82" s="502">
        <v>64</v>
      </c>
      <c r="AF82" s="502">
        <v>57</v>
      </c>
      <c r="AG82" s="502">
        <v>43</v>
      </c>
      <c r="AH82" s="502">
        <v>29</v>
      </c>
      <c r="AI82" s="502">
        <v>22</v>
      </c>
      <c r="AJ82" s="502">
        <v>15</v>
      </c>
      <c r="AK82" s="502">
        <v>18</v>
      </c>
      <c r="AL82" s="502">
        <v>1</v>
      </c>
      <c r="AM82" s="502">
        <v>9</v>
      </c>
      <c r="AN82" s="502">
        <v>11</v>
      </c>
      <c r="AO82" s="502">
        <v>21</v>
      </c>
      <c r="AP82" s="502">
        <v>656</v>
      </c>
      <c r="AQ82" s="502">
        <v>47</v>
      </c>
      <c r="AR82" s="502">
        <v>50</v>
      </c>
      <c r="AS82" s="502">
        <v>286</v>
      </c>
      <c r="AT82" s="502">
        <v>28</v>
      </c>
      <c r="AU82" s="466"/>
      <c r="AV82" s="510">
        <v>1287</v>
      </c>
      <c r="AW82" s="504">
        <v>245</v>
      </c>
      <c r="AX82" s="504">
        <v>112</v>
      </c>
      <c r="AY82" s="504">
        <v>258</v>
      </c>
      <c r="AZ82" s="504">
        <v>488</v>
      </c>
      <c r="BA82" s="512">
        <v>184</v>
      </c>
    </row>
    <row r="83" spans="1:53" ht="15.6">
      <c r="A83" s="500">
        <v>3</v>
      </c>
      <c r="B83" s="501" t="s">
        <v>123</v>
      </c>
      <c r="C83" s="471">
        <v>2575</v>
      </c>
      <c r="D83" s="502">
        <v>36</v>
      </c>
      <c r="E83" s="502">
        <v>44</v>
      </c>
      <c r="F83" s="502">
        <v>46</v>
      </c>
      <c r="G83" s="502">
        <v>44</v>
      </c>
      <c r="H83" s="502">
        <v>45</v>
      </c>
      <c r="I83" s="502">
        <v>40</v>
      </c>
      <c r="J83" s="502">
        <v>39</v>
      </c>
      <c r="K83" s="502">
        <v>38</v>
      </c>
      <c r="L83" s="502">
        <v>41</v>
      </c>
      <c r="M83" s="502">
        <v>42</v>
      </c>
      <c r="N83" s="502">
        <v>37</v>
      </c>
      <c r="O83" s="502">
        <v>40</v>
      </c>
      <c r="P83" s="502">
        <v>39</v>
      </c>
      <c r="Q83" s="502">
        <v>33</v>
      </c>
      <c r="R83" s="502">
        <v>36</v>
      </c>
      <c r="S83" s="502">
        <v>37</v>
      </c>
      <c r="T83" s="502">
        <v>38</v>
      </c>
      <c r="U83" s="502">
        <v>41</v>
      </c>
      <c r="V83" s="502">
        <v>43</v>
      </c>
      <c r="W83" s="502">
        <v>40</v>
      </c>
      <c r="X83" s="502">
        <v>211</v>
      </c>
      <c r="Y83" s="502">
        <v>219</v>
      </c>
      <c r="Z83" s="502">
        <v>197</v>
      </c>
      <c r="AA83" s="502">
        <v>174</v>
      </c>
      <c r="AB83" s="502">
        <v>169</v>
      </c>
      <c r="AC83" s="502">
        <v>159</v>
      </c>
      <c r="AD83" s="502">
        <v>149</v>
      </c>
      <c r="AE83" s="502">
        <v>129</v>
      </c>
      <c r="AF83" s="502">
        <v>114</v>
      </c>
      <c r="AG83" s="502">
        <v>85</v>
      </c>
      <c r="AH83" s="502">
        <v>58</v>
      </c>
      <c r="AI83" s="502">
        <v>44</v>
      </c>
      <c r="AJ83" s="502">
        <v>31</v>
      </c>
      <c r="AK83" s="502">
        <v>37</v>
      </c>
      <c r="AL83" s="502">
        <v>2</v>
      </c>
      <c r="AM83" s="502">
        <v>18</v>
      </c>
      <c r="AN83" s="502">
        <v>21</v>
      </c>
      <c r="AO83" s="502">
        <v>42</v>
      </c>
      <c r="AP83" s="502">
        <v>1312</v>
      </c>
      <c r="AQ83" s="502">
        <v>93</v>
      </c>
      <c r="AR83" s="502">
        <v>100</v>
      </c>
      <c r="AS83" s="502">
        <v>573</v>
      </c>
      <c r="AT83" s="502">
        <v>57</v>
      </c>
      <c r="AU83" s="466"/>
      <c r="AV83" s="510">
        <v>2575</v>
      </c>
      <c r="AW83" s="504">
        <v>492</v>
      </c>
      <c r="AX83" s="504">
        <v>224</v>
      </c>
      <c r="AY83" s="504">
        <v>513</v>
      </c>
      <c r="AZ83" s="504">
        <v>977</v>
      </c>
      <c r="BA83" s="512">
        <v>369</v>
      </c>
    </row>
    <row r="84" spans="1:53" ht="15.6" hidden="1">
      <c r="A84" s="481"/>
      <c r="B84" s="501"/>
      <c r="C84" s="508">
        <v>18391</v>
      </c>
      <c r="D84" s="522">
        <v>255</v>
      </c>
      <c r="E84" s="509">
        <v>312</v>
      </c>
      <c r="F84" s="509">
        <v>329</v>
      </c>
      <c r="G84" s="509">
        <v>315</v>
      </c>
      <c r="H84" s="509">
        <v>319</v>
      </c>
      <c r="I84" s="522">
        <v>287</v>
      </c>
      <c r="J84" s="522">
        <v>277</v>
      </c>
      <c r="K84" s="522">
        <v>269</v>
      </c>
      <c r="L84" s="522">
        <v>290</v>
      </c>
      <c r="M84" s="522">
        <v>303</v>
      </c>
      <c r="N84" s="522">
        <v>263</v>
      </c>
      <c r="O84" s="522">
        <v>286</v>
      </c>
      <c r="P84" s="522">
        <v>278</v>
      </c>
      <c r="Q84" s="522">
        <v>238</v>
      </c>
      <c r="R84" s="522">
        <v>258</v>
      </c>
      <c r="S84" s="522">
        <v>269</v>
      </c>
      <c r="T84" s="522">
        <v>271</v>
      </c>
      <c r="U84" s="522">
        <v>290</v>
      </c>
      <c r="V84" s="522">
        <v>308</v>
      </c>
      <c r="W84" s="522">
        <v>287</v>
      </c>
      <c r="X84" s="509">
        <v>1510</v>
      </c>
      <c r="Y84" s="509">
        <v>1568</v>
      </c>
      <c r="Z84" s="509">
        <v>1406</v>
      </c>
      <c r="AA84" s="509">
        <v>1245</v>
      </c>
      <c r="AB84" s="509">
        <v>1208</v>
      </c>
      <c r="AC84" s="509">
        <v>1139</v>
      </c>
      <c r="AD84" s="509">
        <v>1062</v>
      </c>
      <c r="AE84" s="509">
        <v>921</v>
      </c>
      <c r="AF84" s="509">
        <v>812</v>
      </c>
      <c r="AG84" s="509">
        <v>609</v>
      </c>
      <c r="AH84" s="509">
        <v>412</v>
      </c>
      <c r="AI84" s="509">
        <v>314</v>
      </c>
      <c r="AJ84" s="509">
        <v>220</v>
      </c>
      <c r="AK84" s="563">
        <v>261</v>
      </c>
      <c r="AL84" s="563">
        <v>12</v>
      </c>
      <c r="AM84" s="563">
        <v>130</v>
      </c>
      <c r="AN84" s="563">
        <v>153</v>
      </c>
      <c r="AO84" s="563">
        <v>301</v>
      </c>
      <c r="AP84" s="545">
        <v>0</v>
      </c>
      <c r="AQ84" s="545">
        <v>0</v>
      </c>
      <c r="AR84" s="545">
        <v>0</v>
      </c>
      <c r="AS84" s="545">
        <v>0</v>
      </c>
      <c r="AT84" s="545">
        <v>0</v>
      </c>
      <c r="AU84" s="466"/>
      <c r="AV84" s="510">
        <v>18391</v>
      </c>
      <c r="AW84" s="504">
        <v>3505</v>
      </c>
      <c r="AX84" s="504">
        <v>1604</v>
      </c>
      <c r="AY84" s="504">
        <v>3673</v>
      </c>
      <c r="AZ84" s="504">
        <v>6981</v>
      </c>
      <c r="BA84" s="512">
        <v>2628</v>
      </c>
    </row>
    <row r="85" spans="1:53" ht="15.6" hidden="1">
      <c r="A85" s="481"/>
      <c r="B85" s="501"/>
      <c r="C85" s="482"/>
      <c r="D85" s="513">
        <v>1.451479126347802</v>
      </c>
      <c r="E85" s="514">
        <v>1.5966270389825823</v>
      </c>
      <c r="F85" s="514">
        <v>1.5689798175283385</v>
      </c>
      <c r="G85" s="514">
        <v>2.004423555432679</v>
      </c>
      <c r="H85" s="514">
        <v>1.5897152336190212</v>
      </c>
      <c r="I85" s="513">
        <v>2.2878075753386784</v>
      </c>
      <c r="J85" s="513">
        <v>1.8730992535250208</v>
      </c>
      <c r="K85" s="513">
        <v>1.9560409178877523</v>
      </c>
      <c r="L85" s="513">
        <v>2.0113353607962399</v>
      </c>
      <c r="M85" s="513">
        <v>2.0597179983411666</v>
      </c>
      <c r="N85" s="513">
        <v>1.8661874481614598</v>
      </c>
      <c r="O85" s="513">
        <v>1.8108930052529721</v>
      </c>
      <c r="P85" s="513">
        <v>2.025158971523362</v>
      </c>
      <c r="Q85" s="513">
        <v>1.7555985623444843</v>
      </c>
      <c r="R85" s="513">
        <v>1.9283936964335084</v>
      </c>
      <c r="S85" s="513">
        <v>1.8730992535250208</v>
      </c>
      <c r="T85" s="513">
        <v>1.9007464749792646</v>
      </c>
      <c r="U85" s="513">
        <v>2.045894387614045</v>
      </c>
      <c r="V85" s="513">
        <v>1.5897152336190212</v>
      </c>
      <c r="W85" s="513">
        <v>1.8108930052529721</v>
      </c>
      <c r="X85" s="514">
        <v>8.2388719933646666</v>
      </c>
      <c r="Y85" s="514">
        <v>9.012994194083495</v>
      </c>
      <c r="Z85" s="514">
        <v>8.1835775504561798</v>
      </c>
      <c r="AA85" s="514">
        <v>6.8565109206524744</v>
      </c>
      <c r="AB85" s="514">
        <v>6.4763616256566214</v>
      </c>
      <c r="AC85" s="514">
        <v>5.4257672103953549</v>
      </c>
      <c r="AD85" s="514">
        <v>4.727674868675698</v>
      </c>
      <c r="AE85" s="514">
        <v>4.2507602985899915</v>
      </c>
      <c r="AF85" s="514">
        <v>3.6701686480508711</v>
      </c>
      <c r="AG85" s="514">
        <v>2.4536909040641417</v>
      </c>
      <c r="AH85" s="514">
        <v>1.5136853746198506</v>
      </c>
      <c r="AI85" s="514">
        <v>1.071329831351949</v>
      </c>
      <c r="AJ85" s="514">
        <v>0.51838540226707219</v>
      </c>
      <c r="AK85" s="515">
        <v>0.59441526126624278</v>
      </c>
      <c r="AL85" s="516">
        <v>9.676527508985347E-2</v>
      </c>
      <c r="AM85" s="516">
        <v>0.73265136853746193</v>
      </c>
      <c r="AN85" s="516">
        <v>0.67735692562897432</v>
      </c>
      <c r="AO85" s="517">
        <v>1.5067735692562898</v>
      </c>
      <c r="AP85" s="516">
        <v>50.152059717998341</v>
      </c>
      <c r="AQ85" s="516">
        <v>4.4581144594968203</v>
      </c>
      <c r="AR85" s="517">
        <v>4.5548797345866738</v>
      </c>
      <c r="AS85" s="517">
        <v>22.12468896875864</v>
      </c>
      <c r="AT85" s="517">
        <v>2.0873652197954105</v>
      </c>
      <c r="AU85" s="466"/>
      <c r="AV85" s="510">
        <v>0</v>
      </c>
      <c r="AW85" s="504">
        <v>22.076306331213715</v>
      </c>
      <c r="AX85" s="504">
        <v>11.528891346419686</v>
      </c>
      <c r="AY85" s="504">
        <v>20.652474426320154</v>
      </c>
      <c r="AZ85" s="504">
        <v>35.920652474426319</v>
      </c>
      <c r="BA85" s="512">
        <v>9.8216754216201263</v>
      </c>
    </row>
    <row r="86" spans="1:53" ht="15.6">
      <c r="A86" s="496">
        <v>1</v>
      </c>
      <c r="B86" s="497" t="s">
        <v>124</v>
      </c>
      <c r="C86" s="486">
        <v>14468</v>
      </c>
      <c r="D86" s="472">
        <v>210</v>
      </c>
      <c r="E86" s="473">
        <v>231</v>
      </c>
      <c r="F86" s="473">
        <v>227</v>
      </c>
      <c r="G86" s="473">
        <v>290</v>
      </c>
      <c r="H86" s="473">
        <v>230</v>
      </c>
      <c r="I86" s="473">
        <v>331</v>
      </c>
      <c r="J86" s="473">
        <v>271</v>
      </c>
      <c r="K86" s="473">
        <v>283</v>
      </c>
      <c r="L86" s="473">
        <v>291</v>
      </c>
      <c r="M86" s="473">
        <v>298</v>
      </c>
      <c r="N86" s="473">
        <v>270</v>
      </c>
      <c r="O86" s="473">
        <v>262</v>
      </c>
      <c r="P86" s="473">
        <v>293</v>
      </c>
      <c r="Q86" s="473">
        <v>254</v>
      </c>
      <c r="R86" s="473">
        <v>279</v>
      </c>
      <c r="S86" s="473">
        <v>271</v>
      </c>
      <c r="T86" s="473">
        <v>275</v>
      </c>
      <c r="U86" s="473">
        <v>296</v>
      </c>
      <c r="V86" s="473">
        <v>230</v>
      </c>
      <c r="W86" s="473">
        <v>262</v>
      </c>
      <c r="X86" s="473">
        <v>1192</v>
      </c>
      <c r="Y86" s="473">
        <v>1304</v>
      </c>
      <c r="Z86" s="473">
        <v>1184</v>
      </c>
      <c r="AA86" s="473">
        <v>992</v>
      </c>
      <c r="AB86" s="473">
        <v>937</v>
      </c>
      <c r="AC86" s="473">
        <v>785</v>
      </c>
      <c r="AD86" s="473">
        <v>684</v>
      </c>
      <c r="AE86" s="473">
        <v>615</v>
      </c>
      <c r="AF86" s="473">
        <v>531</v>
      </c>
      <c r="AG86" s="473">
        <v>355</v>
      </c>
      <c r="AH86" s="473">
        <v>219</v>
      </c>
      <c r="AI86" s="473">
        <v>155</v>
      </c>
      <c r="AJ86" s="498">
        <v>75</v>
      </c>
      <c r="AK86" s="499">
        <v>86</v>
      </c>
      <c r="AL86" s="488">
        <v>14</v>
      </c>
      <c r="AM86" s="488">
        <v>106</v>
      </c>
      <c r="AN86" s="488">
        <v>98</v>
      </c>
      <c r="AO86" s="489">
        <v>218</v>
      </c>
      <c r="AP86" s="489">
        <v>7256</v>
      </c>
      <c r="AQ86" s="489">
        <v>645</v>
      </c>
      <c r="AR86" s="489">
        <v>659</v>
      </c>
      <c r="AS86" s="489">
        <v>3201</v>
      </c>
      <c r="AT86" s="489">
        <v>302</v>
      </c>
      <c r="AU86" s="466"/>
      <c r="AV86" s="477">
        <v>14468</v>
      </c>
      <c r="AW86" s="486">
        <v>3194</v>
      </c>
      <c r="AX86" s="486">
        <v>1668</v>
      </c>
      <c r="AY86" s="486">
        <v>2988</v>
      </c>
      <c r="AZ86" s="486">
        <v>5197</v>
      </c>
      <c r="BA86" s="518">
        <v>1421</v>
      </c>
    </row>
    <row r="87" spans="1:53" ht="16.2" thickBot="1">
      <c r="A87" s="500">
        <v>1</v>
      </c>
      <c r="B87" s="501" t="s">
        <v>126</v>
      </c>
      <c r="C87" s="574">
        <v>14468</v>
      </c>
      <c r="D87" s="575">
        <v>210</v>
      </c>
      <c r="E87" s="576">
        <v>231</v>
      </c>
      <c r="F87" s="576">
        <v>227</v>
      </c>
      <c r="G87" s="576">
        <v>290</v>
      </c>
      <c r="H87" s="576">
        <v>230</v>
      </c>
      <c r="I87" s="575">
        <v>331</v>
      </c>
      <c r="J87" s="575">
        <v>271</v>
      </c>
      <c r="K87" s="575">
        <v>283</v>
      </c>
      <c r="L87" s="575">
        <v>291</v>
      </c>
      <c r="M87" s="575">
        <v>298</v>
      </c>
      <c r="N87" s="575">
        <v>270</v>
      </c>
      <c r="O87" s="575">
        <v>262</v>
      </c>
      <c r="P87" s="575">
        <v>293</v>
      </c>
      <c r="Q87" s="575">
        <v>254</v>
      </c>
      <c r="R87" s="575">
        <v>279</v>
      </c>
      <c r="S87" s="575">
        <v>271</v>
      </c>
      <c r="T87" s="575">
        <v>275</v>
      </c>
      <c r="U87" s="575">
        <v>296</v>
      </c>
      <c r="V87" s="575">
        <v>230</v>
      </c>
      <c r="W87" s="575">
        <v>262</v>
      </c>
      <c r="X87" s="576">
        <v>1192</v>
      </c>
      <c r="Y87" s="576">
        <v>1304</v>
      </c>
      <c r="Z87" s="576">
        <v>1184</v>
      </c>
      <c r="AA87" s="576">
        <v>992</v>
      </c>
      <c r="AB87" s="576">
        <v>937</v>
      </c>
      <c r="AC87" s="576">
        <v>785</v>
      </c>
      <c r="AD87" s="576">
        <v>684</v>
      </c>
      <c r="AE87" s="576">
        <v>615</v>
      </c>
      <c r="AF87" s="576">
        <v>531</v>
      </c>
      <c r="AG87" s="576">
        <v>355</v>
      </c>
      <c r="AH87" s="576">
        <v>219</v>
      </c>
      <c r="AI87" s="576">
        <v>155</v>
      </c>
      <c r="AJ87" s="576">
        <v>75</v>
      </c>
      <c r="AK87" s="577">
        <v>86</v>
      </c>
      <c r="AL87" s="578">
        <v>14</v>
      </c>
      <c r="AM87" s="578">
        <v>106</v>
      </c>
      <c r="AN87" s="578">
        <v>98</v>
      </c>
      <c r="AO87" s="579">
        <v>218</v>
      </c>
      <c r="AP87" s="578">
        <v>7256</v>
      </c>
      <c r="AQ87" s="578">
        <v>645</v>
      </c>
      <c r="AR87" s="579">
        <v>659</v>
      </c>
      <c r="AS87" s="579">
        <v>3201</v>
      </c>
      <c r="AT87" s="579">
        <v>302</v>
      </c>
      <c r="AU87" s="466"/>
      <c r="AV87" s="510">
        <v>14468</v>
      </c>
      <c r="AW87" s="504">
        <v>3194</v>
      </c>
      <c r="AX87" s="504">
        <v>1668</v>
      </c>
      <c r="AY87" s="504">
        <v>2988</v>
      </c>
      <c r="AZ87" s="504">
        <v>5197</v>
      </c>
      <c r="BA87" s="512">
        <v>1421</v>
      </c>
    </row>
    <row r="88" spans="1:53" ht="16.2" hidden="1" thickBot="1">
      <c r="A88" s="481"/>
      <c r="B88" s="501"/>
      <c r="C88" s="471"/>
      <c r="D88" s="580"/>
      <c r="E88" s="581"/>
      <c r="F88" s="581"/>
      <c r="G88" s="581"/>
      <c r="H88" s="581"/>
      <c r="I88" s="581"/>
      <c r="J88" s="581"/>
      <c r="K88" s="581"/>
      <c r="L88" s="581"/>
      <c r="M88" s="581"/>
      <c r="N88" s="581"/>
      <c r="O88" s="581"/>
      <c r="P88" s="581"/>
      <c r="Q88" s="581"/>
      <c r="R88" s="581"/>
      <c r="S88" s="581"/>
      <c r="T88" s="581"/>
      <c r="U88" s="581"/>
      <c r="V88" s="581"/>
      <c r="W88" s="581"/>
      <c r="X88" s="581"/>
      <c r="Y88" s="581"/>
      <c r="Z88" s="581"/>
      <c r="AA88" s="581"/>
      <c r="AB88" s="581"/>
      <c r="AC88" s="581"/>
      <c r="AD88" s="581"/>
      <c r="AE88" s="581"/>
      <c r="AF88" s="581"/>
      <c r="AG88" s="581"/>
      <c r="AH88" s="581"/>
      <c r="AI88" s="581"/>
      <c r="AJ88" s="582"/>
      <c r="AK88" s="583"/>
      <c r="AL88" s="584"/>
      <c r="AM88" s="502"/>
      <c r="AN88" s="502"/>
      <c r="AO88" s="572"/>
      <c r="AP88" s="572"/>
      <c r="AQ88" s="572"/>
      <c r="AR88" s="572"/>
      <c r="AS88" s="572"/>
      <c r="AT88" s="572"/>
      <c r="AU88" s="466"/>
      <c r="AV88" s="510">
        <v>0</v>
      </c>
      <c r="AW88" s="504">
        <v>0</v>
      </c>
      <c r="AX88" s="504">
        <v>0</v>
      </c>
      <c r="AY88" s="504">
        <v>0</v>
      </c>
      <c r="AZ88" s="504">
        <v>0</v>
      </c>
      <c r="BA88" s="512">
        <v>0</v>
      </c>
    </row>
    <row r="89" spans="1:53" ht="16.2" hidden="1" thickBot="1">
      <c r="A89" s="481"/>
      <c r="B89" s="501"/>
      <c r="C89" s="482"/>
      <c r="D89" s="513">
        <v>1.1922621397552309</v>
      </c>
      <c r="E89" s="513">
        <v>1.2633241215949467</v>
      </c>
      <c r="F89" s="513">
        <v>1.2791156731148836</v>
      </c>
      <c r="G89" s="513">
        <v>1.3580734307145677</v>
      </c>
      <c r="H89" s="513">
        <v>1.6423213580734306</v>
      </c>
      <c r="I89" s="513">
        <v>1.0738255033557047</v>
      </c>
      <c r="J89" s="513">
        <v>1.5633636004737466</v>
      </c>
      <c r="K89" s="513">
        <v>1.4844058428740623</v>
      </c>
      <c r="L89" s="513">
        <v>1.476510067114094</v>
      </c>
      <c r="M89" s="513">
        <v>1.5791551519936833</v>
      </c>
      <c r="N89" s="513">
        <v>1.3817607579944731</v>
      </c>
      <c r="O89" s="513">
        <v>1.8870904066324516</v>
      </c>
      <c r="P89" s="513">
        <v>1.5317804974338729</v>
      </c>
      <c r="Q89" s="513">
        <v>1.7291748914330833</v>
      </c>
      <c r="R89" s="513">
        <v>1.5475720489538096</v>
      </c>
      <c r="S89" s="513">
        <v>1.8791946308724832</v>
      </c>
      <c r="T89" s="513">
        <v>1.7370706671930518</v>
      </c>
      <c r="U89" s="513">
        <v>1.7133833399131464</v>
      </c>
      <c r="V89" s="513">
        <v>1.760757994472957</v>
      </c>
      <c r="W89" s="513">
        <v>1.5870509277536518</v>
      </c>
      <c r="X89" s="513">
        <v>8.4326885116462691</v>
      </c>
      <c r="Y89" s="513">
        <v>8.3142518752467431</v>
      </c>
      <c r="Z89" s="513">
        <v>6.9403868930122385</v>
      </c>
      <c r="AA89" s="513">
        <v>5.8191867350967232</v>
      </c>
      <c r="AB89" s="513">
        <v>5.7481247532570077</v>
      </c>
      <c r="AC89" s="513">
        <v>5.6928543229372286</v>
      </c>
      <c r="AD89" s="513">
        <v>6.1350177654954603</v>
      </c>
      <c r="AE89" s="513">
        <v>5.6928543229372286</v>
      </c>
      <c r="AF89" s="513">
        <v>4.8085274378207661</v>
      </c>
      <c r="AG89" s="513">
        <v>3.521515988945914</v>
      </c>
      <c r="AH89" s="513">
        <v>2.7793130675088826</v>
      </c>
      <c r="AI89" s="513">
        <v>2.1160679036715355</v>
      </c>
      <c r="AJ89" s="513">
        <v>1.4370311883142519</v>
      </c>
      <c r="AK89" s="573">
        <v>1.8949861823924201</v>
      </c>
      <c r="AL89" s="516">
        <v>0.12633241215949467</v>
      </c>
      <c r="AM89" s="516">
        <v>0.78957757599684164</v>
      </c>
      <c r="AN89" s="516">
        <v>0.67903671535728383</v>
      </c>
      <c r="AO89" s="517">
        <v>1.5475720489538096</v>
      </c>
      <c r="AP89" s="516">
        <v>49.774970390840899</v>
      </c>
      <c r="AQ89" s="516">
        <v>3.9163047769443349</v>
      </c>
      <c r="AR89" s="517">
        <v>4.3031977891827875</v>
      </c>
      <c r="AS89" s="550">
        <v>20.69482826687722</v>
      </c>
      <c r="AT89" s="517">
        <v>2.6135017765495459</v>
      </c>
      <c r="AU89" s="466"/>
      <c r="AV89" s="510">
        <v>0</v>
      </c>
      <c r="AW89" s="504">
        <v>17.181208053691275</v>
      </c>
      <c r="AX89" s="504">
        <v>10.138176075799448</v>
      </c>
      <c r="AY89" s="504">
        <v>20.094749309119621</v>
      </c>
      <c r="AZ89" s="504">
        <v>36.02842479273589</v>
      </c>
      <c r="BA89" s="512">
        <v>16.557441768653771</v>
      </c>
    </row>
    <row r="90" spans="1:53" ht="16.2" thickBot="1">
      <c r="A90" s="496">
        <v>3</v>
      </c>
      <c r="B90" s="497" t="s">
        <v>127</v>
      </c>
      <c r="C90" s="530">
        <v>12665</v>
      </c>
      <c r="D90" s="473">
        <v>151</v>
      </c>
      <c r="E90" s="585">
        <v>160</v>
      </c>
      <c r="F90" s="473">
        <v>162</v>
      </c>
      <c r="G90" s="473">
        <v>172</v>
      </c>
      <c r="H90" s="473">
        <v>208</v>
      </c>
      <c r="I90" s="473">
        <v>136</v>
      </c>
      <c r="J90" s="473">
        <v>198</v>
      </c>
      <c r="K90" s="473">
        <v>188</v>
      </c>
      <c r="L90" s="473">
        <v>187</v>
      </c>
      <c r="M90" s="473">
        <v>200</v>
      </c>
      <c r="N90" s="473">
        <v>175</v>
      </c>
      <c r="O90" s="473">
        <v>239</v>
      </c>
      <c r="P90" s="473">
        <v>194</v>
      </c>
      <c r="Q90" s="473">
        <v>219</v>
      </c>
      <c r="R90" s="473">
        <v>196</v>
      </c>
      <c r="S90" s="473">
        <v>238</v>
      </c>
      <c r="T90" s="473">
        <v>220</v>
      </c>
      <c r="U90" s="473">
        <v>217</v>
      </c>
      <c r="V90" s="473">
        <v>223</v>
      </c>
      <c r="W90" s="473">
        <v>201</v>
      </c>
      <c r="X90" s="473">
        <v>1068</v>
      </c>
      <c r="Y90" s="473">
        <v>1053</v>
      </c>
      <c r="Z90" s="473">
        <v>879</v>
      </c>
      <c r="AA90" s="473">
        <v>737</v>
      </c>
      <c r="AB90" s="473">
        <v>728</v>
      </c>
      <c r="AC90" s="473">
        <v>721</v>
      </c>
      <c r="AD90" s="473">
        <v>777</v>
      </c>
      <c r="AE90" s="473">
        <v>721</v>
      </c>
      <c r="AF90" s="473">
        <v>609</v>
      </c>
      <c r="AG90" s="473">
        <v>446</v>
      </c>
      <c r="AH90" s="473">
        <v>352</v>
      </c>
      <c r="AI90" s="473">
        <v>268</v>
      </c>
      <c r="AJ90" s="498">
        <v>182</v>
      </c>
      <c r="AK90" s="499">
        <v>240</v>
      </c>
      <c r="AL90" s="488">
        <v>16</v>
      </c>
      <c r="AM90" s="488">
        <v>100</v>
      </c>
      <c r="AN90" s="488">
        <v>86</v>
      </c>
      <c r="AO90" s="489">
        <v>196</v>
      </c>
      <c r="AP90" s="586">
        <v>6304</v>
      </c>
      <c r="AQ90" s="586">
        <v>496</v>
      </c>
      <c r="AR90" s="529">
        <v>545</v>
      </c>
      <c r="AS90" s="558">
        <v>2621</v>
      </c>
      <c r="AT90" s="487">
        <v>331</v>
      </c>
      <c r="AU90" s="466"/>
      <c r="AV90" s="477">
        <v>12665</v>
      </c>
      <c r="AW90" s="486">
        <v>2176</v>
      </c>
      <c r="AX90" s="486">
        <v>1284</v>
      </c>
      <c r="AY90" s="486">
        <v>2545</v>
      </c>
      <c r="AZ90" s="486">
        <v>4563</v>
      </c>
      <c r="BA90" s="518">
        <v>2097</v>
      </c>
    </row>
    <row r="91" spans="1:53" ht="15.6">
      <c r="A91" s="587">
        <v>1</v>
      </c>
      <c r="B91" s="588" t="s">
        <v>129</v>
      </c>
      <c r="C91" s="589">
        <v>5506</v>
      </c>
      <c r="D91" s="590">
        <v>66</v>
      </c>
      <c r="E91" s="590">
        <v>70</v>
      </c>
      <c r="F91" s="590">
        <v>70</v>
      </c>
      <c r="G91" s="590">
        <v>75</v>
      </c>
      <c r="H91" s="590">
        <v>90</v>
      </c>
      <c r="I91" s="590">
        <v>59</v>
      </c>
      <c r="J91" s="590">
        <v>86</v>
      </c>
      <c r="K91" s="590">
        <v>82</v>
      </c>
      <c r="L91" s="590">
        <v>81</v>
      </c>
      <c r="M91" s="590">
        <v>87</v>
      </c>
      <c r="N91" s="590">
        <v>76</v>
      </c>
      <c r="O91" s="590">
        <v>104</v>
      </c>
      <c r="P91" s="590">
        <v>84</v>
      </c>
      <c r="Q91" s="590">
        <v>95</v>
      </c>
      <c r="R91" s="590">
        <v>85</v>
      </c>
      <c r="S91" s="590">
        <v>103</v>
      </c>
      <c r="T91" s="590">
        <v>96</v>
      </c>
      <c r="U91" s="590">
        <v>94</v>
      </c>
      <c r="V91" s="590">
        <v>97</v>
      </c>
      <c r="W91" s="590">
        <v>88</v>
      </c>
      <c r="X91" s="590">
        <v>465</v>
      </c>
      <c r="Y91" s="590">
        <v>458</v>
      </c>
      <c r="Z91" s="590">
        <v>382</v>
      </c>
      <c r="AA91" s="590">
        <v>321</v>
      </c>
      <c r="AB91" s="590">
        <v>316</v>
      </c>
      <c r="AC91" s="590">
        <v>314</v>
      </c>
      <c r="AD91" s="590">
        <v>338</v>
      </c>
      <c r="AE91" s="590">
        <v>314</v>
      </c>
      <c r="AF91" s="590">
        <v>264</v>
      </c>
      <c r="AG91" s="590">
        <v>194</v>
      </c>
      <c r="AH91" s="590">
        <v>152</v>
      </c>
      <c r="AI91" s="590">
        <v>116</v>
      </c>
      <c r="AJ91" s="590">
        <v>79</v>
      </c>
      <c r="AK91" s="590">
        <v>105</v>
      </c>
      <c r="AL91" s="590">
        <v>7</v>
      </c>
      <c r="AM91" s="590">
        <v>44</v>
      </c>
      <c r="AN91" s="590">
        <v>37</v>
      </c>
      <c r="AO91" s="590">
        <v>85</v>
      </c>
      <c r="AP91" s="590">
        <v>2740</v>
      </c>
      <c r="AQ91" s="590">
        <v>216</v>
      </c>
      <c r="AR91" s="590">
        <v>238</v>
      </c>
      <c r="AS91" s="590">
        <v>1140</v>
      </c>
      <c r="AT91" s="590">
        <v>144</v>
      </c>
      <c r="AU91" s="466"/>
      <c r="AV91" s="510">
        <v>5506</v>
      </c>
      <c r="AW91" s="504">
        <v>946</v>
      </c>
      <c r="AX91" s="504">
        <v>557</v>
      </c>
      <c r="AY91" s="504">
        <v>1108</v>
      </c>
      <c r="AZ91" s="504">
        <v>1985</v>
      </c>
      <c r="BA91" s="512">
        <v>910</v>
      </c>
    </row>
    <row r="92" spans="1:53" ht="15.6">
      <c r="A92" s="587">
        <v>2</v>
      </c>
      <c r="B92" s="591" t="s">
        <v>131</v>
      </c>
      <c r="C92" s="471">
        <v>4235</v>
      </c>
      <c r="D92" s="592">
        <v>50</v>
      </c>
      <c r="E92" s="592">
        <v>53</v>
      </c>
      <c r="F92" s="592">
        <v>54</v>
      </c>
      <c r="G92" s="592">
        <v>57</v>
      </c>
      <c r="H92" s="592">
        <v>70</v>
      </c>
      <c r="I92" s="592">
        <v>46</v>
      </c>
      <c r="J92" s="592">
        <v>67</v>
      </c>
      <c r="K92" s="592">
        <v>62</v>
      </c>
      <c r="L92" s="592">
        <v>63</v>
      </c>
      <c r="M92" s="592">
        <v>67</v>
      </c>
      <c r="N92" s="592">
        <v>59</v>
      </c>
      <c r="O92" s="592">
        <v>80</v>
      </c>
      <c r="P92" s="592">
        <v>65</v>
      </c>
      <c r="Q92" s="592">
        <v>73</v>
      </c>
      <c r="R92" s="592">
        <v>66</v>
      </c>
      <c r="S92" s="592">
        <v>80</v>
      </c>
      <c r="T92" s="592">
        <v>74</v>
      </c>
      <c r="U92" s="592">
        <v>72</v>
      </c>
      <c r="V92" s="592">
        <v>74</v>
      </c>
      <c r="W92" s="592">
        <v>67</v>
      </c>
      <c r="X92" s="592">
        <v>357</v>
      </c>
      <c r="Y92" s="592">
        <v>352</v>
      </c>
      <c r="Z92" s="592">
        <v>294</v>
      </c>
      <c r="AA92" s="592">
        <v>246</v>
      </c>
      <c r="AB92" s="592">
        <v>243</v>
      </c>
      <c r="AC92" s="592">
        <v>241</v>
      </c>
      <c r="AD92" s="592">
        <v>260</v>
      </c>
      <c r="AE92" s="592">
        <v>241</v>
      </c>
      <c r="AF92" s="592">
        <v>204</v>
      </c>
      <c r="AG92" s="592">
        <v>149</v>
      </c>
      <c r="AH92" s="592">
        <v>118</v>
      </c>
      <c r="AI92" s="592">
        <v>90</v>
      </c>
      <c r="AJ92" s="592">
        <v>61</v>
      </c>
      <c r="AK92" s="592">
        <v>80</v>
      </c>
      <c r="AL92" s="592">
        <v>5</v>
      </c>
      <c r="AM92" s="592">
        <v>33</v>
      </c>
      <c r="AN92" s="592">
        <v>29</v>
      </c>
      <c r="AO92" s="592">
        <v>66</v>
      </c>
      <c r="AP92" s="592">
        <v>2108</v>
      </c>
      <c r="AQ92" s="592">
        <v>166</v>
      </c>
      <c r="AR92" s="592">
        <v>182</v>
      </c>
      <c r="AS92" s="592">
        <v>876</v>
      </c>
      <c r="AT92" s="592">
        <v>111</v>
      </c>
      <c r="AU92" s="466"/>
      <c r="AV92" s="510">
        <v>4235</v>
      </c>
      <c r="AW92" s="504">
        <v>728</v>
      </c>
      <c r="AX92" s="504">
        <v>430</v>
      </c>
      <c r="AY92" s="504">
        <v>850</v>
      </c>
      <c r="AZ92" s="504">
        <v>1525</v>
      </c>
      <c r="BA92" s="512">
        <v>702</v>
      </c>
    </row>
    <row r="93" spans="1:53" ht="15.6">
      <c r="A93" s="587">
        <v>3</v>
      </c>
      <c r="B93" s="591" t="s">
        <v>133</v>
      </c>
      <c r="C93" s="471">
        <v>847</v>
      </c>
      <c r="D93" s="592">
        <v>10</v>
      </c>
      <c r="E93" s="592">
        <v>11</v>
      </c>
      <c r="F93" s="592">
        <v>11</v>
      </c>
      <c r="G93" s="592">
        <v>12</v>
      </c>
      <c r="H93" s="592">
        <v>14</v>
      </c>
      <c r="I93" s="592">
        <v>9</v>
      </c>
      <c r="J93" s="592">
        <v>13</v>
      </c>
      <c r="K93" s="592">
        <v>13</v>
      </c>
      <c r="L93" s="592">
        <v>12</v>
      </c>
      <c r="M93" s="592">
        <v>13</v>
      </c>
      <c r="N93" s="592">
        <v>12</v>
      </c>
      <c r="O93" s="592">
        <v>16</v>
      </c>
      <c r="P93" s="592">
        <v>13</v>
      </c>
      <c r="Q93" s="592">
        <v>15</v>
      </c>
      <c r="R93" s="592">
        <v>13</v>
      </c>
      <c r="S93" s="592">
        <v>16</v>
      </c>
      <c r="T93" s="592">
        <v>14</v>
      </c>
      <c r="U93" s="592">
        <v>15</v>
      </c>
      <c r="V93" s="592">
        <v>15</v>
      </c>
      <c r="W93" s="592">
        <v>13</v>
      </c>
      <c r="X93" s="592">
        <v>71</v>
      </c>
      <c r="Y93" s="592">
        <v>70</v>
      </c>
      <c r="Z93" s="592">
        <v>59</v>
      </c>
      <c r="AA93" s="592">
        <v>49</v>
      </c>
      <c r="AB93" s="592">
        <v>49</v>
      </c>
      <c r="AC93" s="592">
        <v>48</v>
      </c>
      <c r="AD93" s="592">
        <v>52</v>
      </c>
      <c r="AE93" s="592">
        <v>48</v>
      </c>
      <c r="AF93" s="592">
        <v>41</v>
      </c>
      <c r="AG93" s="592">
        <v>30</v>
      </c>
      <c r="AH93" s="592">
        <v>24</v>
      </c>
      <c r="AI93" s="592">
        <v>18</v>
      </c>
      <c r="AJ93" s="592">
        <v>12</v>
      </c>
      <c r="AK93" s="592">
        <v>16</v>
      </c>
      <c r="AL93" s="592">
        <v>1</v>
      </c>
      <c r="AM93" s="592">
        <v>7</v>
      </c>
      <c r="AN93" s="592">
        <v>6</v>
      </c>
      <c r="AO93" s="592">
        <v>13</v>
      </c>
      <c r="AP93" s="592">
        <v>422</v>
      </c>
      <c r="AQ93" s="592">
        <v>33</v>
      </c>
      <c r="AR93" s="592">
        <v>36</v>
      </c>
      <c r="AS93" s="592">
        <v>175</v>
      </c>
      <c r="AT93" s="592">
        <v>22</v>
      </c>
      <c r="AU93" s="466"/>
      <c r="AV93" s="510">
        <v>847</v>
      </c>
      <c r="AW93" s="504">
        <v>146</v>
      </c>
      <c r="AX93" s="504">
        <v>86</v>
      </c>
      <c r="AY93" s="504">
        <v>169</v>
      </c>
      <c r="AZ93" s="504">
        <v>305</v>
      </c>
      <c r="BA93" s="512">
        <v>141</v>
      </c>
    </row>
    <row r="94" spans="1:53" ht="16.2" thickBot="1">
      <c r="A94" s="587">
        <v>4</v>
      </c>
      <c r="B94" s="591" t="s">
        <v>134</v>
      </c>
      <c r="C94" s="543">
        <v>2077</v>
      </c>
      <c r="D94" s="593">
        <v>25</v>
      </c>
      <c r="E94" s="593">
        <v>26</v>
      </c>
      <c r="F94" s="593">
        <v>27</v>
      </c>
      <c r="G94" s="593">
        <v>28</v>
      </c>
      <c r="H94" s="593">
        <v>34</v>
      </c>
      <c r="I94" s="593">
        <v>22</v>
      </c>
      <c r="J94" s="593">
        <v>32</v>
      </c>
      <c r="K94" s="593">
        <v>31</v>
      </c>
      <c r="L94" s="593">
        <v>31</v>
      </c>
      <c r="M94" s="593">
        <v>33</v>
      </c>
      <c r="N94" s="593">
        <v>28</v>
      </c>
      <c r="O94" s="593">
        <v>39</v>
      </c>
      <c r="P94" s="593">
        <v>32</v>
      </c>
      <c r="Q94" s="593">
        <v>36</v>
      </c>
      <c r="R94" s="593">
        <v>32</v>
      </c>
      <c r="S94" s="593">
        <v>39</v>
      </c>
      <c r="T94" s="593">
        <v>36</v>
      </c>
      <c r="U94" s="593">
        <v>36</v>
      </c>
      <c r="V94" s="593">
        <v>37</v>
      </c>
      <c r="W94" s="593">
        <v>33</v>
      </c>
      <c r="X94" s="593">
        <v>175</v>
      </c>
      <c r="Y94" s="593">
        <v>173</v>
      </c>
      <c r="Z94" s="593">
        <v>144</v>
      </c>
      <c r="AA94" s="593">
        <v>121</v>
      </c>
      <c r="AB94" s="593">
        <v>120</v>
      </c>
      <c r="AC94" s="593">
        <v>118</v>
      </c>
      <c r="AD94" s="593">
        <v>127</v>
      </c>
      <c r="AE94" s="593">
        <v>118</v>
      </c>
      <c r="AF94" s="593">
        <v>100</v>
      </c>
      <c r="AG94" s="593">
        <v>73</v>
      </c>
      <c r="AH94" s="593">
        <v>58</v>
      </c>
      <c r="AI94" s="593">
        <v>44</v>
      </c>
      <c r="AJ94" s="593">
        <v>30</v>
      </c>
      <c r="AK94" s="593">
        <v>39</v>
      </c>
      <c r="AL94" s="593">
        <v>3</v>
      </c>
      <c r="AM94" s="593">
        <v>16</v>
      </c>
      <c r="AN94" s="593">
        <v>14</v>
      </c>
      <c r="AO94" s="593">
        <v>32</v>
      </c>
      <c r="AP94" s="593">
        <v>1034</v>
      </c>
      <c r="AQ94" s="593">
        <v>81</v>
      </c>
      <c r="AR94" s="593">
        <v>89</v>
      </c>
      <c r="AS94" s="593">
        <v>430</v>
      </c>
      <c r="AT94" s="593">
        <v>54</v>
      </c>
      <c r="AU94" s="466"/>
      <c r="AV94" s="510">
        <v>2077</v>
      </c>
      <c r="AW94" s="504">
        <v>356</v>
      </c>
      <c r="AX94" s="504">
        <v>211</v>
      </c>
      <c r="AY94" s="504">
        <v>418</v>
      </c>
      <c r="AZ94" s="504">
        <v>748</v>
      </c>
      <c r="BA94" s="512">
        <v>344</v>
      </c>
    </row>
    <row r="95" spans="1:53" ht="16.2" hidden="1" thickBot="1">
      <c r="A95" s="481"/>
      <c r="B95" s="501"/>
      <c r="C95" s="508">
        <v>12665</v>
      </c>
      <c r="D95" s="522">
        <v>151</v>
      </c>
      <c r="E95" s="522">
        <v>160</v>
      </c>
      <c r="F95" s="522">
        <v>162</v>
      </c>
      <c r="G95" s="522">
        <v>172</v>
      </c>
      <c r="H95" s="522">
        <v>208</v>
      </c>
      <c r="I95" s="522">
        <v>136</v>
      </c>
      <c r="J95" s="522">
        <v>198</v>
      </c>
      <c r="K95" s="522">
        <v>188</v>
      </c>
      <c r="L95" s="522">
        <v>187</v>
      </c>
      <c r="M95" s="522">
        <v>200</v>
      </c>
      <c r="N95" s="522">
        <v>175</v>
      </c>
      <c r="O95" s="522">
        <v>239</v>
      </c>
      <c r="P95" s="522">
        <v>194</v>
      </c>
      <c r="Q95" s="522">
        <v>219</v>
      </c>
      <c r="R95" s="522">
        <v>196</v>
      </c>
      <c r="S95" s="522">
        <v>238</v>
      </c>
      <c r="T95" s="522">
        <v>220</v>
      </c>
      <c r="U95" s="522">
        <v>217</v>
      </c>
      <c r="V95" s="522">
        <v>223</v>
      </c>
      <c r="W95" s="522">
        <v>201</v>
      </c>
      <c r="X95" s="522">
        <v>1068</v>
      </c>
      <c r="Y95" s="522">
        <v>1053</v>
      </c>
      <c r="Z95" s="522">
        <v>879</v>
      </c>
      <c r="AA95" s="522">
        <v>737</v>
      </c>
      <c r="AB95" s="522">
        <v>728</v>
      </c>
      <c r="AC95" s="522">
        <v>721</v>
      </c>
      <c r="AD95" s="522">
        <v>777</v>
      </c>
      <c r="AE95" s="522">
        <v>721</v>
      </c>
      <c r="AF95" s="522">
        <v>609</v>
      </c>
      <c r="AG95" s="522">
        <v>446</v>
      </c>
      <c r="AH95" s="522">
        <v>352</v>
      </c>
      <c r="AI95" s="522">
        <v>268</v>
      </c>
      <c r="AJ95" s="522">
        <v>182</v>
      </c>
      <c r="AK95" s="522">
        <v>240</v>
      </c>
      <c r="AL95" s="545">
        <v>0</v>
      </c>
      <c r="AM95" s="545">
        <v>0</v>
      </c>
      <c r="AN95" s="545">
        <v>0</v>
      </c>
      <c r="AO95" s="545">
        <v>0</v>
      </c>
      <c r="AP95" s="545">
        <v>0</v>
      </c>
      <c r="AQ95" s="545">
        <v>0</v>
      </c>
      <c r="AR95" s="545">
        <v>0</v>
      </c>
      <c r="AS95" s="545">
        <v>0</v>
      </c>
      <c r="AT95" s="545">
        <v>0</v>
      </c>
      <c r="AU95" s="594"/>
      <c r="AV95" s="510">
        <v>12665</v>
      </c>
      <c r="AW95" s="504">
        <v>2176</v>
      </c>
      <c r="AX95" s="504">
        <v>1284</v>
      </c>
      <c r="AY95" s="504">
        <v>2545</v>
      </c>
      <c r="AZ95" s="504">
        <v>4563</v>
      </c>
      <c r="BA95" s="512">
        <v>2097</v>
      </c>
    </row>
    <row r="96" spans="1:53" ht="16.2" hidden="1" thickBot="1">
      <c r="A96" s="481"/>
      <c r="B96" s="501"/>
      <c r="C96" s="482"/>
      <c r="D96" s="546">
        <v>1.3598579376176232</v>
      </c>
      <c r="E96" s="547">
        <v>1.6041014023350619</v>
      </c>
      <c r="F96" s="547">
        <v>1.7539512574998672</v>
      </c>
      <c r="G96" s="547">
        <v>1.8383155460375333</v>
      </c>
      <c r="H96" s="547">
        <v>1.8790227901571064</v>
      </c>
      <c r="I96" s="546">
        <v>1.8914119514108896</v>
      </c>
      <c r="J96" s="546">
        <v>1.7928886214403286</v>
      </c>
      <c r="K96" s="546">
        <v>1.8837424706347381</v>
      </c>
      <c r="L96" s="546">
        <v>1.8070476628732235</v>
      </c>
      <c r="M96" s="546">
        <v>1.8023279823955918</v>
      </c>
      <c r="N96" s="546">
        <v>1.8046878226344076</v>
      </c>
      <c r="O96" s="546">
        <v>1.7710600992312819</v>
      </c>
      <c r="P96" s="546">
        <v>1.7262231346937813</v>
      </c>
      <c r="Q96" s="546">
        <v>1.743331976425196</v>
      </c>
      <c r="R96" s="546">
        <v>1.6223901641858847</v>
      </c>
      <c r="S96" s="546">
        <v>1.6931853713503595</v>
      </c>
      <c r="T96" s="546">
        <v>1.7409721361863801</v>
      </c>
      <c r="U96" s="546">
        <v>1.6630974083054577</v>
      </c>
      <c r="V96" s="546">
        <v>1.5645740783348967</v>
      </c>
      <c r="W96" s="546">
        <v>1.5274065945735473</v>
      </c>
      <c r="X96" s="547">
        <v>8.3497047249901186</v>
      </c>
      <c r="Y96" s="547">
        <v>8.9833218291121693</v>
      </c>
      <c r="Z96" s="547">
        <v>7.9969086092871509</v>
      </c>
      <c r="AA96" s="547">
        <v>7.4706642360312205</v>
      </c>
      <c r="AB96" s="547">
        <v>6.7349840415803852</v>
      </c>
      <c r="AC96" s="547">
        <v>6.0984171371598146</v>
      </c>
      <c r="AD96" s="547">
        <v>5.0642171524987756</v>
      </c>
      <c r="AE96" s="547">
        <v>4.1780971428234306</v>
      </c>
      <c r="AF96" s="547">
        <v>3.4087892249694698</v>
      </c>
      <c r="AG96" s="547">
        <v>2.5745857005480728</v>
      </c>
      <c r="AH96" s="547">
        <v>1.8306460652613818</v>
      </c>
      <c r="AI96" s="547">
        <v>1.2931924508710759</v>
      </c>
      <c r="AJ96" s="547">
        <v>0.78051715898833651</v>
      </c>
      <c r="AK96" s="548">
        <v>0.76635811755544148</v>
      </c>
      <c r="AL96" s="549">
        <v>0.10088317020937683</v>
      </c>
      <c r="AM96" s="549">
        <v>0.72683079355527636</v>
      </c>
      <c r="AN96" s="549">
        <v>0.79408624036152753</v>
      </c>
      <c r="AO96" s="550">
        <v>1.6223901641858847</v>
      </c>
      <c r="AP96" s="549">
        <v>49.99970501997015</v>
      </c>
      <c r="AQ96" s="549">
        <v>4.2583317109431693</v>
      </c>
      <c r="AR96" s="550">
        <v>3.9875400435390524</v>
      </c>
      <c r="AS96" s="550">
        <v>22.482197955198433</v>
      </c>
      <c r="AT96" s="550">
        <v>2.2453879872332645</v>
      </c>
      <c r="AU96" s="466"/>
      <c r="AV96" s="510">
        <v>0</v>
      </c>
      <c r="AW96" s="504">
        <v>21.188415544267649</v>
      </c>
      <c r="AX96" s="504">
        <v>10.18920019114706</v>
      </c>
      <c r="AY96" s="504">
        <v>20.425007227010731</v>
      </c>
      <c r="AZ96" s="504">
        <v>37.543288319380778</v>
      </c>
      <c r="BA96" s="512">
        <v>10.654088718193778</v>
      </c>
    </row>
    <row r="97" spans="1:53" ht="16.2" hidden="1" thickBot="1">
      <c r="A97" s="481"/>
      <c r="B97" s="595"/>
      <c r="C97" s="482"/>
      <c r="D97" s="546"/>
      <c r="E97" s="547"/>
      <c r="F97" s="547"/>
      <c r="G97" s="547"/>
      <c r="H97" s="547"/>
      <c r="I97" s="547"/>
      <c r="J97" s="547"/>
      <c r="K97" s="547"/>
      <c r="L97" s="547"/>
      <c r="M97" s="547"/>
      <c r="N97" s="547"/>
      <c r="O97" s="547"/>
      <c r="P97" s="547"/>
      <c r="Q97" s="547"/>
      <c r="R97" s="547"/>
      <c r="S97" s="547"/>
      <c r="T97" s="547"/>
      <c r="U97" s="547"/>
      <c r="V97" s="547"/>
      <c r="W97" s="547"/>
      <c r="X97" s="547"/>
      <c r="Y97" s="547"/>
      <c r="Z97" s="547"/>
      <c r="AA97" s="547"/>
      <c r="AB97" s="547"/>
      <c r="AC97" s="547"/>
      <c r="AD97" s="547"/>
      <c r="AE97" s="547"/>
      <c r="AF97" s="547"/>
      <c r="AG97" s="547"/>
      <c r="AH97" s="547"/>
      <c r="AI97" s="547"/>
      <c r="AJ97" s="596"/>
      <c r="AK97" s="548"/>
      <c r="AL97" s="549"/>
      <c r="AM97" s="502"/>
      <c r="AN97" s="502"/>
      <c r="AO97" s="550"/>
      <c r="AP97" s="550"/>
      <c r="AQ97" s="550"/>
      <c r="AR97" s="550"/>
      <c r="AS97" s="550"/>
      <c r="AT97" s="550"/>
      <c r="AU97" s="466"/>
      <c r="AV97" s="510">
        <v>0</v>
      </c>
      <c r="AW97" s="504">
        <v>0</v>
      </c>
      <c r="AX97" s="504">
        <v>0</v>
      </c>
      <c r="AY97" s="504">
        <v>0</v>
      </c>
      <c r="AZ97" s="504">
        <v>0</v>
      </c>
      <c r="BA97" s="512">
        <v>0</v>
      </c>
    </row>
    <row r="98" spans="1:53" ht="15.6">
      <c r="A98" s="551">
        <v>6</v>
      </c>
      <c r="B98" s="552" t="s">
        <v>135</v>
      </c>
      <c r="C98" s="464">
        <v>169503</v>
      </c>
      <c r="D98" s="553">
        <v>2305</v>
      </c>
      <c r="E98" s="554">
        <v>2719</v>
      </c>
      <c r="F98" s="554">
        <v>2973</v>
      </c>
      <c r="G98" s="554">
        <v>3116</v>
      </c>
      <c r="H98" s="554">
        <v>3185</v>
      </c>
      <c r="I98" s="554">
        <v>3206</v>
      </c>
      <c r="J98" s="554">
        <v>3039</v>
      </c>
      <c r="K98" s="554">
        <v>3193</v>
      </c>
      <c r="L98" s="554">
        <v>3063</v>
      </c>
      <c r="M98" s="554">
        <v>3055</v>
      </c>
      <c r="N98" s="554">
        <v>3059</v>
      </c>
      <c r="O98" s="554">
        <v>3002</v>
      </c>
      <c r="P98" s="554">
        <v>2926</v>
      </c>
      <c r="Q98" s="554">
        <v>2955</v>
      </c>
      <c r="R98" s="554">
        <v>2750</v>
      </c>
      <c r="S98" s="554">
        <v>2870</v>
      </c>
      <c r="T98" s="554">
        <v>2951</v>
      </c>
      <c r="U98" s="554">
        <v>2819</v>
      </c>
      <c r="V98" s="554">
        <v>2652</v>
      </c>
      <c r="W98" s="554">
        <v>2589</v>
      </c>
      <c r="X98" s="554">
        <v>14153</v>
      </c>
      <c r="Y98" s="554">
        <v>15227</v>
      </c>
      <c r="Z98" s="554">
        <v>13555</v>
      </c>
      <c r="AA98" s="554">
        <v>12663</v>
      </c>
      <c r="AB98" s="554">
        <v>11416</v>
      </c>
      <c r="AC98" s="554">
        <v>10337</v>
      </c>
      <c r="AD98" s="554">
        <v>8584</v>
      </c>
      <c r="AE98" s="554">
        <v>7082</v>
      </c>
      <c r="AF98" s="554">
        <v>5778</v>
      </c>
      <c r="AG98" s="554">
        <v>4364</v>
      </c>
      <c r="AH98" s="554">
        <v>3103</v>
      </c>
      <c r="AI98" s="554">
        <v>2192</v>
      </c>
      <c r="AJ98" s="555">
        <v>1323</v>
      </c>
      <c r="AK98" s="556">
        <v>1299</v>
      </c>
      <c r="AL98" s="557">
        <v>171</v>
      </c>
      <c r="AM98" s="557">
        <v>1232</v>
      </c>
      <c r="AN98" s="557">
        <v>1346</v>
      </c>
      <c r="AO98" s="558">
        <v>2750</v>
      </c>
      <c r="AP98" s="558">
        <v>84751</v>
      </c>
      <c r="AQ98" s="558">
        <v>7218</v>
      </c>
      <c r="AR98" s="558">
        <v>6759</v>
      </c>
      <c r="AS98" s="558">
        <v>38108</v>
      </c>
      <c r="AT98" s="558">
        <v>3806</v>
      </c>
      <c r="AU98" s="466"/>
      <c r="AV98" s="477">
        <v>169503</v>
      </c>
      <c r="AW98" s="486">
        <v>35915</v>
      </c>
      <c r="AX98" s="486">
        <v>17271</v>
      </c>
      <c r="AY98" s="486">
        <v>34621</v>
      </c>
      <c r="AZ98" s="486">
        <v>63637</v>
      </c>
      <c r="BA98" s="518">
        <v>18059</v>
      </c>
    </row>
    <row r="99" spans="1:53" ht="15.6">
      <c r="A99" s="500">
        <v>1</v>
      </c>
      <c r="B99" s="501" t="s">
        <v>137</v>
      </c>
      <c r="C99" s="471">
        <v>49157</v>
      </c>
      <c r="D99" s="502">
        <v>668</v>
      </c>
      <c r="E99" s="502">
        <v>789</v>
      </c>
      <c r="F99" s="502">
        <v>862</v>
      </c>
      <c r="G99" s="502">
        <v>904</v>
      </c>
      <c r="H99" s="502">
        <v>924</v>
      </c>
      <c r="I99" s="502">
        <v>930</v>
      </c>
      <c r="J99" s="502">
        <v>881</v>
      </c>
      <c r="K99" s="502">
        <v>926</v>
      </c>
      <c r="L99" s="502">
        <v>888</v>
      </c>
      <c r="M99" s="502">
        <v>886</v>
      </c>
      <c r="N99" s="502">
        <v>887</v>
      </c>
      <c r="O99" s="502">
        <v>871</v>
      </c>
      <c r="P99" s="502">
        <v>848</v>
      </c>
      <c r="Q99" s="502">
        <v>857</v>
      </c>
      <c r="R99" s="502">
        <v>798</v>
      </c>
      <c r="S99" s="502">
        <v>832</v>
      </c>
      <c r="T99" s="502">
        <v>855</v>
      </c>
      <c r="U99" s="502">
        <v>818</v>
      </c>
      <c r="V99" s="502">
        <v>769</v>
      </c>
      <c r="W99" s="502">
        <v>751</v>
      </c>
      <c r="X99" s="502">
        <v>4104</v>
      </c>
      <c r="Y99" s="502">
        <v>4416</v>
      </c>
      <c r="Z99" s="502">
        <v>3931</v>
      </c>
      <c r="AA99" s="502">
        <v>3672</v>
      </c>
      <c r="AB99" s="502">
        <v>3311</v>
      </c>
      <c r="AC99" s="502">
        <v>2998</v>
      </c>
      <c r="AD99" s="502">
        <v>2489</v>
      </c>
      <c r="AE99" s="502">
        <v>2053</v>
      </c>
      <c r="AF99" s="502">
        <v>1676</v>
      </c>
      <c r="AG99" s="502">
        <v>1266</v>
      </c>
      <c r="AH99" s="502">
        <v>900</v>
      </c>
      <c r="AI99" s="502">
        <v>636</v>
      </c>
      <c r="AJ99" s="502">
        <v>384</v>
      </c>
      <c r="AK99" s="502">
        <v>377</v>
      </c>
      <c r="AL99" s="502">
        <v>49</v>
      </c>
      <c r="AM99" s="502">
        <v>356</v>
      </c>
      <c r="AN99" s="502">
        <v>390</v>
      </c>
      <c r="AO99" s="502">
        <v>798</v>
      </c>
      <c r="AP99" s="502">
        <v>24579</v>
      </c>
      <c r="AQ99" s="502">
        <v>2094</v>
      </c>
      <c r="AR99" s="502">
        <v>1960</v>
      </c>
      <c r="AS99" s="502">
        <v>11051</v>
      </c>
      <c r="AT99" s="502">
        <v>1104</v>
      </c>
      <c r="AU99" s="466"/>
      <c r="AV99" s="510">
        <v>49157</v>
      </c>
      <c r="AW99" s="504">
        <v>10416</v>
      </c>
      <c r="AX99" s="504">
        <v>5008</v>
      </c>
      <c r="AY99" s="504">
        <v>10040</v>
      </c>
      <c r="AZ99" s="504">
        <v>18454</v>
      </c>
      <c r="BA99" s="512">
        <v>5239</v>
      </c>
    </row>
    <row r="100" spans="1:53" ht="15.6">
      <c r="A100" s="500">
        <v>2</v>
      </c>
      <c r="B100" s="501" t="s">
        <v>139</v>
      </c>
      <c r="C100" s="471">
        <v>45766</v>
      </c>
      <c r="D100" s="502">
        <v>622</v>
      </c>
      <c r="E100" s="502">
        <v>734</v>
      </c>
      <c r="F100" s="502">
        <v>803</v>
      </c>
      <c r="G100" s="502">
        <v>841</v>
      </c>
      <c r="H100" s="502">
        <v>860</v>
      </c>
      <c r="I100" s="502">
        <v>866</v>
      </c>
      <c r="J100" s="502">
        <v>821</v>
      </c>
      <c r="K100" s="502">
        <v>862</v>
      </c>
      <c r="L100" s="502">
        <v>827</v>
      </c>
      <c r="M100" s="502">
        <v>825</v>
      </c>
      <c r="N100" s="502">
        <v>826</v>
      </c>
      <c r="O100" s="502">
        <v>811</v>
      </c>
      <c r="P100" s="502">
        <v>790</v>
      </c>
      <c r="Q100" s="502">
        <v>798</v>
      </c>
      <c r="R100" s="502">
        <v>743</v>
      </c>
      <c r="S100" s="502">
        <v>775</v>
      </c>
      <c r="T100" s="502">
        <v>797</v>
      </c>
      <c r="U100" s="502">
        <v>761</v>
      </c>
      <c r="V100" s="502">
        <v>716</v>
      </c>
      <c r="W100" s="502">
        <v>699</v>
      </c>
      <c r="X100" s="502">
        <v>3821</v>
      </c>
      <c r="Y100" s="502">
        <v>4111</v>
      </c>
      <c r="Z100" s="502">
        <v>3660</v>
      </c>
      <c r="AA100" s="502">
        <v>3419</v>
      </c>
      <c r="AB100" s="502">
        <v>3082</v>
      </c>
      <c r="AC100" s="502">
        <v>2791</v>
      </c>
      <c r="AD100" s="502">
        <v>2318</v>
      </c>
      <c r="AE100" s="502">
        <v>1912</v>
      </c>
      <c r="AF100" s="502">
        <v>1560</v>
      </c>
      <c r="AG100" s="502">
        <v>1178</v>
      </c>
      <c r="AH100" s="502">
        <v>838</v>
      </c>
      <c r="AI100" s="502">
        <v>592</v>
      </c>
      <c r="AJ100" s="502">
        <v>357</v>
      </c>
      <c r="AK100" s="502">
        <v>350</v>
      </c>
      <c r="AL100" s="502">
        <v>46</v>
      </c>
      <c r="AM100" s="502">
        <v>333</v>
      </c>
      <c r="AN100" s="502">
        <v>363</v>
      </c>
      <c r="AO100" s="502">
        <v>743</v>
      </c>
      <c r="AP100" s="502">
        <v>22883</v>
      </c>
      <c r="AQ100" s="502">
        <v>1949</v>
      </c>
      <c r="AR100" s="502">
        <v>1825</v>
      </c>
      <c r="AS100" s="502">
        <v>10289</v>
      </c>
      <c r="AT100" s="502">
        <v>1028</v>
      </c>
      <c r="AU100" s="466"/>
      <c r="AV100" s="510">
        <v>45766</v>
      </c>
      <c r="AW100" s="504">
        <v>9698</v>
      </c>
      <c r="AX100" s="504">
        <v>4664</v>
      </c>
      <c r="AY100" s="504">
        <v>9347</v>
      </c>
      <c r="AZ100" s="504">
        <v>17182</v>
      </c>
      <c r="BA100" s="512">
        <v>4875</v>
      </c>
    </row>
    <row r="101" spans="1:53" ht="15.6">
      <c r="A101" s="500">
        <v>3</v>
      </c>
      <c r="B101" s="501" t="s">
        <v>141</v>
      </c>
      <c r="C101" s="471">
        <v>18645</v>
      </c>
      <c r="D101" s="502">
        <v>254</v>
      </c>
      <c r="E101" s="502">
        <v>299</v>
      </c>
      <c r="F101" s="502">
        <v>327</v>
      </c>
      <c r="G101" s="502">
        <v>343</v>
      </c>
      <c r="H101" s="502">
        <v>350</v>
      </c>
      <c r="I101" s="502">
        <v>353</v>
      </c>
      <c r="J101" s="502">
        <v>334</v>
      </c>
      <c r="K101" s="502">
        <v>351</v>
      </c>
      <c r="L101" s="502">
        <v>337</v>
      </c>
      <c r="M101" s="502">
        <v>336</v>
      </c>
      <c r="N101" s="502">
        <v>336</v>
      </c>
      <c r="O101" s="502">
        <v>330</v>
      </c>
      <c r="P101" s="502">
        <v>322</v>
      </c>
      <c r="Q101" s="502">
        <v>325</v>
      </c>
      <c r="R101" s="502">
        <v>302</v>
      </c>
      <c r="S101" s="502">
        <v>316</v>
      </c>
      <c r="T101" s="502">
        <v>325</v>
      </c>
      <c r="U101" s="502">
        <v>310</v>
      </c>
      <c r="V101" s="502">
        <v>292</v>
      </c>
      <c r="W101" s="502">
        <v>285</v>
      </c>
      <c r="X101" s="502">
        <v>1557</v>
      </c>
      <c r="Y101" s="502">
        <v>1675</v>
      </c>
      <c r="Z101" s="502">
        <v>1491</v>
      </c>
      <c r="AA101" s="502">
        <v>1393</v>
      </c>
      <c r="AB101" s="502">
        <v>1256</v>
      </c>
      <c r="AC101" s="502">
        <v>1137</v>
      </c>
      <c r="AD101" s="502">
        <v>944</v>
      </c>
      <c r="AE101" s="502">
        <v>779</v>
      </c>
      <c r="AF101" s="502">
        <v>636</v>
      </c>
      <c r="AG101" s="502">
        <v>480</v>
      </c>
      <c r="AH101" s="502">
        <v>341</v>
      </c>
      <c r="AI101" s="502">
        <v>241</v>
      </c>
      <c r="AJ101" s="502">
        <v>145</v>
      </c>
      <c r="AK101" s="502">
        <v>143</v>
      </c>
      <c r="AL101" s="502">
        <v>19</v>
      </c>
      <c r="AM101" s="502">
        <v>136</v>
      </c>
      <c r="AN101" s="502">
        <v>148</v>
      </c>
      <c r="AO101" s="502">
        <v>302</v>
      </c>
      <c r="AP101" s="502">
        <v>9322</v>
      </c>
      <c r="AQ101" s="502">
        <v>794</v>
      </c>
      <c r="AR101" s="502">
        <v>743</v>
      </c>
      <c r="AS101" s="502">
        <v>4192</v>
      </c>
      <c r="AT101" s="502">
        <v>419</v>
      </c>
      <c r="AU101" s="466"/>
      <c r="AV101" s="510">
        <v>18645</v>
      </c>
      <c r="AW101" s="504">
        <v>3950</v>
      </c>
      <c r="AX101" s="504">
        <v>1900</v>
      </c>
      <c r="AY101" s="504">
        <v>3809</v>
      </c>
      <c r="AZ101" s="504">
        <v>7000</v>
      </c>
      <c r="BA101" s="512">
        <v>1986</v>
      </c>
    </row>
    <row r="102" spans="1:53" ht="15.6">
      <c r="A102" s="500">
        <v>4</v>
      </c>
      <c r="B102" s="501" t="s">
        <v>143</v>
      </c>
      <c r="C102" s="471">
        <v>10170</v>
      </c>
      <c r="D102" s="502">
        <v>139</v>
      </c>
      <c r="E102" s="502">
        <v>163</v>
      </c>
      <c r="F102" s="502">
        <v>178</v>
      </c>
      <c r="G102" s="502">
        <v>187</v>
      </c>
      <c r="H102" s="502">
        <v>191</v>
      </c>
      <c r="I102" s="502">
        <v>192</v>
      </c>
      <c r="J102" s="502">
        <v>182</v>
      </c>
      <c r="K102" s="502">
        <v>192</v>
      </c>
      <c r="L102" s="502">
        <v>184</v>
      </c>
      <c r="M102" s="502">
        <v>183</v>
      </c>
      <c r="N102" s="502">
        <v>184</v>
      </c>
      <c r="O102" s="502">
        <v>180</v>
      </c>
      <c r="P102" s="502">
        <v>176</v>
      </c>
      <c r="Q102" s="502">
        <v>177</v>
      </c>
      <c r="R102" s="502">
        <v>165</v>
      </c>
      <c r="S102" s="502">
        <v>172</v>
      </c>
      <c r="T102" s="502">
        <v>177</v>
      </c>
      <c r="U102" s="502">
        <v>169</v>
      </c>
      <c r="V102" s="502">
        <v>159</v>
      </c>
      <c r="W102" s="502">
        <v>155</v>
      </c>
      <c r="X102" s="502">
        <v>849</v>
      </c>
      <c r="Y102" s="502">
        <v>914</v>
      </c>
      <c r="Z102" s="502">
        <v>813</v>
      </c>
      <c r="AA102" s="502">
        <v>760</v>
      </c>
      <c r="AB102" s="502">
        <v>685</v>
      </c>
      <c r="AC102" s="502">
        <v>620</v>
      </c>
      <c r="AD102" s="502">
        <v>515</v>
      </c>
      <c r="AE102" s="502">
        <v>425</v>
      </c>
      <c r="AF102" s="502">
        <v>347</v>
      </c>
      <c r="AG102" s="502">
        <v>262</v>
      </c>
      <c r="AH102" s="502">
        <v>186</v>
      </c>
      <c r="AI102" s="502">
        <v>132</v>
      </c>
      <c r="AJ102" s="502">
        <v>79</v>
      </c>
      <c r="AK102" s="502">
        <v>78</v>
      </c>
      <c r="AL102" s="502">
        <v>10</v>
      </c>
      <c r="AM102" s="502">
        <v>74</v>
      </c>
      <c r="AN102" s="502">
        <v>81</v>
      </c>
      <c r="AO102" s="502">
        <v>165</v>
      </c>
      <c r="AP102" s="502">
        <v>5085</v>
      </c>
      <c r="AQ102" s="502">
        <v>433</v>
      </c>
      <c r="AR102" s="502">
        <v>406</v>
      </c>
      <c r="AS102" s="502">
        <v>2286</v>
      </c>
      <c r="AT102" s="502">
        <v>228</v>
      </c>
      <c r="AU102" s="466"/>
      <c r="AV102" s="510">
        <v>10170</v>
      </c>
      <c r="AW102" s="504">
        <v>2155</v>
      </c>
      <c r="AX102" s="504">
        <v>1036</v>
      </c>
      <c r="AY102" s="504">
        <v>2077</v>
      </c>
      <c r="AZ102" s="504">
        <v>3818</v>
      </c>
      <c r="BA102" s="512">
        <v>1084</v>
      </c>
    </row>
    <row r="103" spans="1:53" ht="15.6">
      <c r="A103" s="500">
        <v>5</v>
      </c>
      <c r="B103" s="501" t="s">
        <v>145</v>
      </c>
      <c r="C103" s="471">
        <v>11865</v>
      </c>
      <c r="D103" s="502">
        <v>161</v>
      </c>
      <c r="E103" s="502">
        <v>190</v>
      </c>
      <c r="F103" s="502">
        <v>208</v>
      </c>
      <c r="G103" s="502">
        <v>218</v>
      </c>
      <c r="H103" s="502">
        <v>223</v>
      </c>
      <c r="I103" s="502">
        <v>224</v>
      </c>
      <c r="J103" s="502">
        <v>213</v>
      </c>
      <c r="K103" s="502">
        <v>224</v>
      </c>
      <c r="L103" s="502">
        <v>214</v>
      </c>
      <c r="M103" s="502">
        <v>214</v>
      </c>
      <c r="N103" s="502">
        <v>214</v>
      </c>
      <c r="O103" s="502">
        <v>210</v>
      </c>
      <c r="P103" s="502">
        <v>205</v>
      </c>
      <c r="Q103" s="502">
        <v>207</v>
      </c>
      <c r="R103" s="502">
        <v>192</v>
      </c>
      <c r="S103" s="502">
        <v>201</v>
      </c>
      <c r="T103" s="502">
        <v>207</v>
      </c>
      <c r="U103" s="502">
        <v>197</v>
      </c>
      <c r="V103" s="502">
        <v>186</v>
      </c>
      <c r="W103" s="502">
        <v>181</v>
      </c>
      <c r="X103" s="502">
        <v>991</v>
      </c>
      <c r="Y103" s="502">
        <v>1066</v>
      </c>
      <c r="Z103" s="502">
        <v>949</v>
      </c>
      <c r="AA103" s="502">
        <v>886</v>
      </c>
      <c r="AB103" s="502">
        <v>799</v>
      </c>
      <c r="AC103" s="502">
        <v>724</v>
      </c>
      <c r="AD103" s="502">
        <v>601</v>
      </c>
      <c r="AE103" s="502">
        <v>496</v>
      </c>
      <c r="AF103" s="502">
        <v>404</v>
      </c>
      <c r="AG103" s="502">
        <v>305</v>
      </c>
      <c r="AH103" s="502">
        <v>217</v>
      </c>
      <c r="AI103" s="502">
        <v>153</v>
      </c>
      <c r="AJ103" s="502">
        <v>93</v>
      </c>
      <c r="AK103" s="502">
        <v>92</v>
      </c>
      <c r="AL103" s="502">
        <v>12</v>
      </c>
      <c r="AM103" s="502">
        <v>86</v>
      </c>
      <c r="AN103" s="502">
        <v>94</v>
      </c>
      <c r="AO103" s="502">
        <v>192</v>
      </c>
      <c r="AP103" s="502">
        <v>5932</v>
      </c>
      <c r="AQ103" s="502">
        <v>505</v>
      </c>
      <c r="AR103" s="502">
        <v>473</v>
      </c>
      <c r="AS103" s="502">
        <v>2668</v>
      </c>
      <c r="AT103" s="502">
        <v>266</v>
      </c>
      <c r="AU103" s="466"/>
      <c r="AV103" s="510">
        <v>11865</v>
      </c>
      <c r="AW103" s="504">
        <v>2513</v>
      </c>
      <c r="AX103" s="504">
        <v>1209</v>
      </c>
      <c r="AY103" s="504">
        <v>2424</v>
      </c>
      <c r="AZ103" s="504">
        <v>4455</v>
      </c>
      <c r="BA103" s="512">
        <v>1264</v>
      </c>
    </row>
    <row r="104" spans="1:53" ht="15.6">
      <c r="A104" s="500">
        <v>6</v>
      </c>
      <c r="B104" s="501" t="s">
        <v>147</v>
      </c>
      <c r="C104" s="471">
        <v>13560</v>
      </c>
      <c r="D104" s="502">
        <v>184</v>
      </c>
      <c r="E104" s="502">
        <v>218</v>
      </c>
      <c r="F104" s="502">
        <v>238</v>
      </c>
      <c r="G104" s="502">
        <v>249</v>
      </c>
      <c r="H104" s="502">
        <v>255</v>
      </c>
      <c r="I104" s="502">
        <v>256</v>
      </c>
      <c r="J104" s="502">
        <v>243</v>
      </c>
      <c r="K104" s="502">
        <v>255</v>
      </c>
      <c r="L104" s="502">
        <v>245</v>
      </c>
      <c r="M104" s="502">
        <v>244</v>
      </c>
      <c r="N104" s="502">
        <v>245</v>
      </c>
      <c r="O104" s="502">
        <v>240</v>
      </c>
      <c r="P104" s="502">
        <v>234</v>
      </c>
      <c r="Q104" s="502">
        <v>236</v>
      </c>
      <c r="R104" s="502">
        <v>220</v>
      </c>
      <c r="S104" s="502">
        <v>230</v>
      </c>
      <c r="T104" s="502">
        <v>236</v>
      </c>
      <c r="U104" s="502">
        <v>226</v>
      </c>
      <c r="V104" s="502">
        <v>212</v>
      </c>
      <c r="W104" s="502">
        <v>207</v>
      </c>
      <c r="X104" s="502">
        <v>1133</v>
      </c>
      <c r="Y104" s="502">
        <v>1218</v>
      </c>
      <c r="Z104" s="502">
        <v>1084</v>
      </c>
      <c r="AA104" s="502">
        <v>1013</v>
      </c>
      <c r="AB104" s="502">
        <v>913</v>
      </c>
      <c r="AC104" s="502">
        <v>827</v>
      </c>
      <c r="AD104" s="502">
        <v>687</v>
      </c>
      <c r="AE104" s="502">
        <v>567</v>
      </c>
      <c r="AF104" s="502">
        <v>462</v>
      </c>
      <c r="AG104" s="502">
        <v>349</v>
      </c>
      <c r="AH104" s="502">
        <v>249</v>
      </c>
      <c r="AI104" s="502">
        <v>175</v>
      </c>
      <c r="AJ104" s="502">
        <v>106</v>
      </c>
      <c r="AK104" s="502">
        <v>104</v>
      </c>
      <c r="AL104" s="502">
        <v>14</v>
      </c>
      <c r="AM104" s="502">
        <v>99</v>
      </c>
      <c r="AN104" s="502">
        <v>108</v>
      </c>
      <c r="AO104" s="502">
        <v>220</v>
      </c>
      <c r="AP104" s="502">
        <v>6780</v>
      </c>
      <c r="AQ104" s="502">
        <v>577</v>
      </c>
      <c r="AR104" s="502">
        <v>541</v>
      </c>
      <c r="AS104" s="502">
        <v>3049</v>
      </c>
      <c r="AT104" s="502">
        <v>304</v>
      </c>
      <c r="AU104" s="466"/>
      <c r="AV104" s="510">
        <v>13560</v>
      </c>
      <c r="AW104" s="504">
        <v>2872</v>
      </c>
      <c r="AX104" s="504">
        <v>1382</v>
      </c>
      <c r="AY104" s="504">
        <v>2770</v>
      </c>
      <c r="AZ104" s="504">
        <v>5091</v>
      </c>
      <c r="BA104" s="512">
        <v>1445</v>
      </c>
    </row>
    <row r="105" spans="1:53" ht="15.6">
      <c r="A105" s="481"/>
      <c r="B105" s="501" t="s">
        <v>67</v>
      </c>
      <c r="C105" s="471">
        <v>20340</v>
      </c>
      <c r="D105" s="502">
        <v>277</v>
      </c>
      <c r="E105" s="502">
        <v>326</v>
      </c>
      <c r="F105" s="502">
        <v>357</v>
      </c>
      <c r="G105" s="502">
        <v>374</v>
      </c>
      <c r="H105" s="502">
        <v>382</v>
      </c>
      <c r="I105" s="502">
        <v>385</v>
      </c>
      <c r="J105" s="502">
        <v>365</v>
      </c>
      <c r="K105" s="502">
        <v>383</v>
      </c>
      <c r="L105" s="502">
        <v>368</v>
      </c>
      <c r="M105" s="502">
        <v>367</v>
      </c>
      <c r="N105" s="502">
        <v>367</v>
      </c>
      <c r="O105" s="502">
        <v>360</v>
      </c>
      <c r="P105" s="502">
        <v>351</v>
      </c>
      <c r="Q105" s="502">
        <v>355</v>
      </c>
      <c r="R105" s="502">
        <v>330</v>
      </c>
      <c r="S105" s="502">
        <v>344</v>
      </c>
      <c r="T105" s="502">
        <v>354</v>
      </c>
      <c r="U105" s="502">
        <v>338</v>
      </c>
      <c r="V105" s="502">
        <v>318</v>
      </c>
      <c r="W105" s="502">
        <v>311</v>
      </c>
      <c r="X105" s="502">
        <v>1698</v>
      </c>
      <c r="Y105" s="502">
        <v>1827</v>
      </c>
      <c r="Z105" s="502">
        <v>1627</v>
      </c>
      <c r="AA105" s="502">
        <v>1520</v>
      </c>
      <c r="AB105" s="502">
        <v>1370</v>
      </c>
      <c r="AC105" s="502">
        <v>1240</v>
      </c>
      <c r="AD105" s="502">
        <v>1030</v>
      </c>
      <c r="AE105" s="502">
        <v>850</v>
      </c>
      <c r="AF105" s="502">
        <v>693</v>
      </c>
      <c r="AG105" s="502">
        <v>524</v>
      </c>
      <c r="AH105" s="502">
        <v>372</v>
      </c>
      <c r="AI105" s="502">
        <v>263</v>
      </c>
      <c r="AJ105" s="502">
        <v>159</v>
      </c>
      <c r="AK105" s="502">
        <v>155</v>
      </c>
      <c r="AL105" s="502">
        <v>21</v>
      </c>
      <c r="AM105" s="502">
        <v>148</v>
      </c>
      <c r="AN105" s="502">
        <v>162</v>
      </c>
      <c r="AO105" s="502">
        <v>330</v>
      </c>
      <c r="AP105" s="502">
        <v>10170</v>
      </c>
      <c r="AQ105" s="502">
        <v>866</v>
      </c>
      <c r="AR105" s="502">
        <v>811</v>
      </c>
      <c r="AS105" s="502">
        <v>4573</v>
      </c>
      <c r="AT105" s="502">
        <v>457</v>
      </c>
      <c r="AU105" s="466"/>
      <c r="AV105" s="510">
        <v>20340</v>
      </c>
      <c r="AW105" s="504">
        <v>4311</v>
      </c>
      <c r="AX105" s="504">
        <v>2072</v>
      </c>
      <c r="AY105" s="504">
        <v>4154</v>
      </c>
      <c r="AZ105" s="504">
        <v>7637</v>
      </c>
      <c r="BA105" s="512">
        <v>2166</v>
      </c>
    </row>
    <row r="106" spans="1:53" ht="15.6" hidden="1">
      <c r="A106" s="481"/>
      <c r="B106" s="507"/>
      <c r="C106" s="508">
        <v>169503</v>
      </c>
      <c r="D106" s="522">
        <v>2305</v>
      </c>
      <c r="E106" s="522">
        <v>2719</v>
      </c>
      <c r="F106" s="522">
        <v>2973</v>
      </c>
      <c r="G106" s="522">
        <v>3116</v>
      </c>
      <c r="H106" s="522">
        <v>3185</v>
      </c>
      <c r="I106" s="522">
        <v>3206</v>
      </c>
      <c r="J106" s="522">
        <v>3039</v>
      </c>
      <c r="K106" s="522">
        <v>3193</v>
      </c>
      <c r="L106" s="522">
        <v>3063</v>
      </c>
      <c r="M106" s="522">
        <v>3055</v>
      </c>
      <c r="N106" s="522">
        <v>3059</v>
      </c>
      <c r="O106" s="522">
        <v>3002</v>
      </c>
      <c r="P106" s="522">
        <v>2926</v>
      </c>
      <c r="Q106" s="522">
        <v>2955</v>
      </c>
      <c r="R106" s="522">
        <v>2750</v>
      </c>
      <c r="S106" s="522">
        <v>2870</v>
      </c>
      <c r="T106" s="522">
        <v>2951</v>
      </c>
      <c r="U106" s="522">
        <v>2819</v>
      </c>
      <c r="V106" s="522">
        <v>2652</v>
      </c>
      <c r="W106" s="522">
        <v>2589</v>
      </c>
      <c r="X106" s="522">
        <v>14153</v>
      </c>
      <c r="Y106" s="522">
        <v>15227</v>
      </c>
      <c r="Z106" s="522">
        <v>13555</v>
      </c>
      <c r="AA106" s="522">
        <v>12663</v>
      </c>
      <c r="AB106" s="522">
        <v>11416</v>
      </c>
      <c r="AC106" s="522">
        <v>10337</v>
      </c>
      <c r="AD106" s="522">
        <v>8584</v>
      </c>
      <c r="AE106" s="522">
        <v>7082</v>
      </c>
      <c r="AF106" s="522">
        <v>5778</v>
      </c>
      <c r="AG106" s="522">
        <v>4364</v>
      </c>
      <c r="AH106" s="522">
        <v>3103</v>
      </c>
      <c r="AI106" s="522">
        <v>2192</v>
      </c>
      <c r="AJ106" s="522">
        <v>1323</v>
      </c>
      <c r="AK106" s="522">
        <v>1299</v>
      </c>
      <c r="AL106" s="522">
        <v>171</v>
      </c>
      <c r="AM106" s="522">
        <v>1232</v>
      </c>
      <c r="AN106" s="522">
        <v>1346</v>
      </c>
      <c r="AO106" s="522">
        <v>2750</v>
      </c>
      <c r="AP106" s="545">
        <v>0</v>
      </c>
      <c r="AQ106" s="545">
        <v>0</v>
      </c>
      <c r="AR106" s="545">
        <v>0</v>
      </c>
      <c r="AS106" s="545">
        <v>0</v>
      </c>
      <c r="AT106" s="545">
        <v>0</v>
      </c>
      <c r="AU106" s="466"/>
      <c r="AV106" s="510">
        <v>169503</v>
      </c>
      <c r="AW106" s="504">
        <v>35915</v>
      </c>
      <c r="AX106" s="504">
        <v>17271</v>
      </c>
      <c r="AY106" s="504">
        <v>34621</v>
      </c>
      <c r="AZ106" s="504">
        <v>63637</v>
      </c>
      <c r="BA106" s="512">
        <v>18059</v>
      </c>
    </row>
    <row r="107" spans="1:53" ht="15.6" hidden="1">
      <c r="A107" s="481"/>
      <c r="B107" s="507"/>
      <c r="C107" s="597"/>
      <c r="D107" s="546">
        <v>1.1602095480510255</v>
      </c>
      <c r="E107" s="547">
        <v>1.3190477599865826</v>
      </c>
      <c r="F107" s="547">
        <v>1.453221653298606</v>
      </c>
      <c r="G107" s="547">
        <v>1.6248853109184005</v>
      </c>
      <c r="H107" s="547">
        <v>1.5755566736713331</v>
      </c>
      <c r="I107" s="546">
        <v>1.5804895373960399</v>
      </c>
      <c r="J107" s="546">
        <v>1.7166365761979459</v>
      </c>
      <c r="K107" s="546">
        <v>1.7945758230483124</v>
      </c>
      <c r="L107" s="546">
        <v>1.7659652134450134</v>
      </c>
      <c r="M107" s="546">
        <v>1.8162804234370222</v>
      </c>
      <c r="N107" s="546">
        <v>1.7472203312911279</v>
      </c>
      <c r="O107" s="546">
        <v>1.7146634307080633</v>
      </c>
      <c r="P107" s="546">
        <v>1.7787906591292508</v>
      </c>
      <c r="Q107" s="546">
        <v>1.7580726314854827</v>
      </c>
      <c r="R107" s="546">
        <v>1.5331340456388551</v>
      </c>
      <c r="S107" s="546">
        <v>1.6811199573800575</v>
      </c>
      <c r="T107" s="546">
        <v>1.6673079389508785</v>
      </c>
      <c r="U107" s="546">
        <v>1.6574422115014651</v>
      </c>
      <c r="V107" s="546">
        <v>1.6120598652341631</v>
      </c>
      <c r="W107" s="546">
        <v>1.6110732924892217</v>
      </c>
      <c r="X107" s="547">
        <v>8.267479602608498</v>
      </c>
      <c r="Y107" s="547">
        <v>8.9787985517112112</v>
      </c>
      <c r="Z107" s="547">
        <v>7.9172462781543196</v>
      </c>
      <c r="AA107" s="547">
        <v>6.9513915608567398</v>
      </c>
      <c r="AB107" s="547">
        <v>7.1358806641607719</v>
      </c>
      <c r="AC107" s="547">
        <v>6.6100373911070331</v>
      </c>
      <c r="AD107" s="547">
        <v>5.6619409832183978</v>
      </c>
      <c r="AE107" s="547">
        <v>4.3882755694991173</v>
      </c>
      <c r="AF107" s="547">
        <v>3.5181184084608477</v>
      </c>
      <c r="AG107" s="547">
        <v>2.7406990854470656</v>
      </c>
      <c r="AH107" s="547">
        <v>1.9672260534130483</v>
      </c>
      <c r="AI107" s="547">
        <v>1.4315170529098964</v>
      </c>
      <c r="AJ107" s="547">
        <v>0.93132467122463269</v>
      </c>
      <c r="AK107" s="548">
        <v>0.9323112439695741</v>
      </c>
      <c r="AL107" s="549">
        <v>7.3992955870601118E-2</v>
      </c>
      <c r="AM107" s="549">
        <v>0.62252740205799073</v>
      </c>
      <c r="AN107" s="549">
        <v>0.64028571146693503</v>
      </c>
      <c r="AO107" s="550">
        <v>1.3328597784157614</v>
      </c>
      <c r="AP107" s="549">
        <v>50.713785380965064</v>
      </c>
      <c r="AQ107" s="549">
        <v>4.1307800830694248</v>
      </c>
      <c r="AR107" s="550">
        <v>4.0410019632797622</v>
      </c>
      <c r="AS107" s="550">
        <v>23.167687769457682</v>
      </c>
      <c r="AT107" s="550">
        <v>1.8577164787245588</v>
      </c>
      <c r="AU107" s="466"/>
      <c r="AV107" s="510">
        <v>0</v>
      </c>
      <c r="AW107" s="504">
        <v>19.268752281449476</v>
      </c>
      <c r="AX107" s="504">
        <v>10.07586744408599</v>
      </c>
      <c r="AY107" s="504">
        <v>20.469411312043093</v>
      </c>
      <c r="AZ107" s="504">
        <v>38.66477244699638</v>
      </c>
      <c r="BA107" s="512">
        <v>11.521196515425066</v>
      </c>
    </row>
    <row r="108" spans="1:53" ht="15.6">
      <c r="A108" s="496">
        <v>5</v>
      </c>
      <c r="B108" s="497" t="s">
        <v>148</v>
      </c>
      <c r="C108" s="486">
        <v>101361</v>
      </c>
      <c r="D108" s="472">
        <v>1176</v>
      </c>
      <c r="E108" s="473">
        <v>1337</v>
      </c>
      <c r="F108" s="473">
        <v>1473</v>
      </c>
      <c r="G108" s="473">
        <v>1647</v>
      </c>
      <c r="H108" s="473">
        <v>1597</v>
      </c>
      <c r="I108" s="473">
        <v>1602</v>
      </c>
      <c r="J108" s="473">
        <v>1740</v>
      </c>
      <c r="K108" s="473">
        <v>1819</v>
      </c>
      <c r="L108" s="473">
        <v>1790</v>
      </c>
      <c r="M108" s="473">
        <v>1841</v>
      </c>
      <c r="N108" s="473">
        <v>1771</v>
      </c>
      <c r="O108" s="473">
        <v>1738</v>
      </c>
      <c r="P108" s="473">
        <v>1803</v>
      </c>
      <c r="Q108" s="473">
        <v>1782</v>
      </c>
      <c r="R108" s="473">
        <v>1554</v>
      </c>
      <c r="S108" s="473">
        <v>1704</v>
      </c>
      <c r="T108" s="473">
        <v>1690</v>
      </c>
      <c r="U108" s="473">
        <v>1680</v>
      </c>
      <c r="V108" s="473">
        <v>1634</v>
      </c>
      <c r="W108" s="473">
        <v>1633</v>
      </c>
      <c r="X108" s="473">
        <v>8380</v>
      </c>
      <c r="Y108" s="473">
        <v>9101</v>
      </c>
      <c r="Z108" s="473">
        <v>8025</v>
      </c>
      <c r="AA108" s="473">
        <v>7046</v>
      </c>
      <c r="AB108" s="473">
        <v>7233</v>
      </c>
      <c r="AC108" s="473">
        <v>6700</v>
      </c>
      <c r="AD108" s="473">
        <v>5739</v>
      </c>
      <c r="AE108" s="473">
        <v>4448</v>
      </c>
      <c r="AF108" s="473">
        <v>3566</v>
      </c>
      <c r="AG108" s="473">
        <v>2778</v>
      </c>
      <c r="AH108" s="473">
        <v>1994</v>
      </c>
      <c r="AI108" s="473">
        <v>1451</v>
      </c>
      <c r="AJ108" s="498">
        <v>944</v>
      </c>
      <c r="AK108" s="499">
        <v>945</v>
      </c>
      <c r="AL108" s="488">
        <v>75</v>
      </c>
      <c r="AM108" s="488">
        <v>631</v>
      </c>
      <c r="AN108" s="488">
        <v>649</v>
      </c>
      <c r="AO108" s="489">
        <v>1351</v>
      </c>
      <c r="AP108" s="489">
        <v>51404</v>
      </c>
      <c r="AQ108" s="489">
        <v>4187</v>
      </c>
      <c r="AR108" s="489">
        <v>4096</v>
      </c>
      <c r="AS108" s="489">
        <v>23483</v>
      </c>
      <c r="AT108" s="489">
        <v>1883</v>
      </c>
      <c r="AU108" s="466"/>
      <c r="AV108" s="477">
        <v>101361</v>
      </c>
      <c r="AW108" s="486">
        <v>19531</v>
      </c>
      <c r="AX108" s="486">
        <v>10213</v>
      </c>
      <c r="AY108" s="486">
        <v>20748</v>
      </c>
      <c r="AZ108" s="486">
        <v>39191</v>
      </c>
      <c r="BA108" s="518">
        <v>11678</v>
      </c>
    </row>
    <row r="109" spans="1:53" ht="15.6">
      <c r="A109" s="500">
        <v>1</v>
      </c>
      <c r="B109" s="501" t="s">
        <v>150</v>
      </c>
      <c r="C109" s="471">
        <v>28381</v>
      </c>
      <c r="D109" s="502">
        <v>329</v>
      </c>
      <c r="E109" s="502">
        <v>375</v>
      </c>
      <c r="F109" s="502">
        <v>412</v>
      </c>
      <c r="G109" s="502">
        <v>461</v>
      </c>
      <c r="H109" s="502">
        <v>447</v>
      </c>
      <c r="I109" s="502">
        <v>450</v>
      </c>
      <c r="J109" s="502">
        <v>487</v>
      </c>
      <c r="K109" s="502">
        <v>509</v>
      </c>
      <c r="L109" s="502">
        <v>501</v>
      </c>
      <c r="M109" s="502">
        <v>515</v>
      </c>
      <c r="N109" s="502">
        <v>496</v>
      </c>
      <c r="O109" s="502">
        <v>487</v>
      </c>
      <c r="P109" s="502">
        <v>505</v>
      </c>
      <c r="Q109" s="502">
        <v>499</v>
      </c>
      <c r="R109" s="502">
        <v>435</v>
      </c>
      <c r="S109" s="502">
        <v>477</v>
      </c>
      <c r="T109" s="502">
        <v>473</v>
      </c>
      <c r="U109" s="502">
        <v>470</v>
      </c>
      <c r="V109" s="502">
        <v>459</v>
      </c>
      <c r="W109" s="502">
        <v>458</v>
      </c>
      <c r="X109" s="502">
        <v>2346</v>
      </c>
      <c r="Y109" s="502">
        <v>2548</v>
      </c>
      <c r="Z109" s="502">
        <v>2247</v>
      </c>
      <c r="AA109" s="502">
        <v>1973</v>
      </c>
      <c r="AB109" s="502">
        <v>2025</v>
      </c>
      <c r="AC109" s="502">
        <v>1876</v>
      </c>
      <c r="AD109" s="502">
        <v>1607</v>
      </c>
      <c r="AE109" s="502">
        <v>1245</v>
      </c>
      <c r="AF109" s="502">
        <v>998</v>
      </c>
      <c r="AG109" s="502">
        <v>778</v>
      </c>
      <c r="AH109" s="502">
        <v>558</v>
      </c>
      <c r="AI109" s="502">
        <v>406</v>
      </c>
      <c r="AJ109" s="502">
        <v>264</v>
      </c>
      <c r="AK109" s="502">
        <v>265</v>
      </c>
      <c r="AL109" s="502">
        <v>21</v>
      </c>
      <c r="AM109" s="502">
        <v>177</v>
      </c>
      <c r="AN109" s="502">
        <v>181</v>
      </c>
      <c r="AO109" s="502">
        <v>379</v>
      </c>
      <c r="AP109" s="502">
        <v>14393</v>
      </c>
      <c r="AQ109" s="502">
        <v>1173</v>
      </c>
      <c r="AR109" s="502">
        <v>1147</v>
      </c>
      <c r="AS109" s="502">
        <v>6576</v>
      </c>
      <c r="AT109" s="502">
        <v>528</v>
      </c>
      <c r="AU109" s="466"/>
      <c r="AV109" s="510">
        <v>28381</v>
      </c>
      <c r="AW109" s="504">
        <v>5469</v>
      </c>
      <c r="AX109" s="504">
        <v>2859</v>
      </c>
      <c r="AY109" s="504">
        <v>5811</v>
      </c>
      <c r="AZ109" s="504">
        <v>10973</v>
      </c>
      <c r="BA109" s="512">
        <v>3269</v>
      </c>
    </row>
    <row r="110" spans="1:53" ht="15.6">
      <c r="A110" s="500">
        <v>2</v>
      </c>
      <c r="B110" s="501" t="s">
        <v>152</v>
      </c>
      <c r="C110" s="471">
        <v>24327</v>
      </c>
      <c r="D110" s="502">
        <v>259</v>
      </c>
      <c r="E110" s="502">
        <v>294</v>
      </c>
      <c r="F110" s="502">
        <v>324</v>
      </c>
      <c r="G110" s="502">
        <v>362</v>
      </c>
      <c r="H110" s="502">
        <v>351</v>
      </c>
      <c r="I110" s="502">
        <v>352</v>
      </c>
      <c r="J110" s="502">
        <v>383</v>
      </c>
      <c r="K110" s="502">
        <v>400</v>
      </c>
      <c r="L110" s="502">
        <v>394</v>
      </c>
      <c r="M110" s="502">
        <v>405</v>
      </c>
      <c r="N110" s="502">
        <v>390</v>
      </c>
      <c r="O110" s="502">
        <v>382</v>
      </c>
      <c r="P110" s="502">
        <v>397</v>
      </c>
      <c r="Q110" s="502">
        <v>392</v>
      </c>
      <c r="R110" s="502">
        <v>342</v>
      </c>
      <c r="S110" s="502">
        <v>375</v>
      </c>
      <c r="T110" s="502">
        <v>372</v>
      </c>
      <c r="U110" s="502">
        <v>370</v>
      </c>
      <c r="V110" s="502">
        <v>359</v>
      </c>
      <c r="W110" s="502">
        <v>359</v>
      </c>
      <c r="X110" s="502">
        <v>1844</v>
      </c>
      <c r="Y110" s="502">
        <v>2002</v>
      </c>
      <c r="Z110" s="502">
        <v>1765</v>
      </c>
      <c r="AA110" s="502">
        <v>1550</v>
      </c>
      <c r="AB110" s="502">
        <v>1591</v>
      </c>
      <c r="AC110" s="502">
        <v>1474</v>
      </c>
      <c r="AD110" s="502">
        <v>1263</v>
      </c>
      <c r="AE110" s="502">
        <v>979</v>
      </c>
      <c r="AF110" s="502">
        <v>785</v>
      </c>
      <c r="AG110" s="502">
        <v>611</v>
      </c>
      <c r="AH110" s="502">
        <v>438</v>
      </c>
      <c r="AI110" s="502">
        <v>319</v>
      </c>
      <c r="AJ110" s="502">
        <v>208</v>
      </c>
      <c r="AK110" s="502">
        <v>208</v>
      </c>
      <c r="AL110" s="502">
        <v>16</v>
      </c>
      <c r="AM110" s="502">
        <v>139</v>
      </c>
      <c r="AN110" s="502">
        <v>143</v>
      </c>
      <c r="AO110" s="502">
        <v>297</v>
      </c>
      <c r="AP110" s="502">
        <v>11309</v>
      </c>
      <c r="AQ110" s="502">
        <v>921</v>
      </c>
      <c r="AR110" s="502">
        <v>901</v>
      </c>
      <c r="AS110" s="502">
        <v>5166</v>
      </c>
      <c r="AT110" s="502">
        <v>414</v>
      </c>
      <c r="AU110" s="466"/>
      <c r="AV110" s="510">
        <v>24327</v>
      </c>
      <c r="AW110" s="504">
        <v>4296</v>
      </c>
      <c r="AX110" s="504">
        <v>2248</v>
      </c>
      <c r="AY110" s="504">
        <v>4564</v>
      </c>
      <c r="AZ110" s="504">
        <v>8622</v>
      </c>
      <c r="BA110" s="512">
        <v>2569</v>
      </c>
    </row>
    <row r="111" spans="1:53" ht="15.6">
      <c r="A111" s="500">
        <v>3</v>
      </c>
      <c r="B111" s="501" t="s">
        <v>154</v>
      </c>
      <c r="C111" s="471">
        <v>22299</v>
      </c>
      <c r="D111" s="502">
        <v>282</v>
      </c>
      <c r="E111" s="502">
        <v>321</v>
      </c>
      <c r="F111" s="502">
        <v>354</v>
      </c>
      <c r="G111" s="502">
        <v>395</v>
      </c>
      <c r="H111" s="502">
        <v>383</v>
      </c>
      <c r="I111" s="502">
        <v>384</v>
      </c>
      <c r="J111" s="502">
        <v>418</v>
      </c>
      <c r="K111" s="502">
        <v>437</v>
      </c>
      <c r="L111" s="502">
        <v>430</v>
      </c>
      <c r="M111" s="502">
        <v>442</v>
      </c>
      <c r="N111" s="502">
        <v>425</v>
      </c>
      <c r="O111" s="502">
        <v>417</v>
      </c>
      <c r="P111" s="502">
        <v>433</v>
      </c>
      <c r="Q111" s="502">
        <v>428</v>
      </c>
      <c r="R111" s="502">
        <v>373</v>
      </c>
      <c r="S111" s="502">
        <v>409</v>
      </c>
      <c r="T111" s="502">
        <v>406</v>
      </c>
      <c r="U111" s="502">
        <v>403</v>
      </c>
      <c r="V111" s="502">
        <v>392</v>
      </c>
      <c r="W111" s="502">
        <v>392</v>
      </c>
      <c r="X111" s="502">
        <v>2011</v>
      </c>
      <c r="Y111" s="502">
        <v>2184</v>
      </c>
      <c r="Z111" s="502">
        <v>1926</v>
      </c>
      <c r="AA111" s="502">
        <v>1691</v>
      </c>
      <c r="AB111" s="502">
        <v>1736</v>
      </c>
      <c r="AC111" s="502">
        <v>1608</v>
      </c>
      <c r="AD111" s="502">
        <v>1377</v>
      </c>
      <c r="AE111" s="502">
        <v>1067</v>
      </c>
      <c r="AF111" s="502">
        <v>856</v>
      </c>
      <c r="AG111" s="502">
        <v>667</v>
      </c>
      <c r="AH111" s="502">
        <v>479</v>
      </c>
      <c r="AI111" s="502">
        <v>348</v>
      </c>
      <c r="AJ111" s="502">
        <v>226</v>
      </c>
      <c r="AK111" s="502">
        <v>227</v>
      </c>
      <c r="AL111" s="502">
        <v>18</v>
      </c>
      <c r="AM111" s="502">
        <v>151</v>
      </c>
      <c r="AN111" s="502">
        <v>156</v>
      </c>
      <c r="AO111" s="502">
        <v>324</v>
      </c>
      <c r="AP111" s="502">
        <v>12337</v>
      </c>
      <c r="AQ111" s="502">
        <v>1005</v>
      </c>
      <c r="AR111" s="502">
        <v>983</v>
      </c>
      <c r="AS111" s="502">
        <v>5636</v>
      </c>
      <c r="AT111" s="502">
        <v>452</v>
      </c>
      <c r="AU111" s="466"/>
      <c r="AV111" s="510">
        <v>22299</v>
      </c>
      <c r="AW111" s="504">
        <v>4688</v>
      </c>
      <c r="AX111" s="504">
        <v>2452</v>
      </c>
      <c r="AY111" s="504">
        <v>4979</v>
      </c>
      <c r="AZ111" s="504">
        <v>9405</v>
      </c>
      <c r="BA111" s="512">
        <v>2803</v>
      </c>
    </row>
    <row r="112" spans="1:53" ht="15.6">
      <c r="A112" s="500">
        <v>4</v>
      </c>
      <c r="B112" s="501" t="s">
        <v>156</v>
      </c>
      <c r="C112" s="471">
        <v>4054</v>
      </c>
      <c r="D112" s="502">
        <v>47</v>
      </c>
      <c r="E112" s="502">
        <v>53</v>
      </c>
      <c r="F112" s="502">
        <v>59</v>
      </c>
      <c r="G112" s="502">
        <v>66</v>
      </c>
      <c r="H112" s="502">
        <v>64</v>
      </c>
      <c r="I112" s="502">
        <v>64</v>
      </c>
      <c r="J112" s="502">
        <v>70</v>
      </c>
      <c r="K112" s="502">
        <v>73</v>
      </c>
      <c r="L112" s="502">
        <v>72</v>
      </c>
      <c r="M112" s="502">
        <v>74</v>
      </c>
      <c r="N112" s="502">
        <v>71</v>
      </c>
      <c r="O112" s="502">
        <v>70</v>
      </c>
      <c r="P112" s="502">
        <v>72</v>
      </c>
      <c r="Q112" s="502">
        <v>71</v>
      </c>
      <c r="R112" s="502">
        <v>62</v>
      </c>
      <c r="S112" s="502">
        <v>68</v>
      </c>
      <c r="T112" s="502">
        <v>68</v>
      </c>
      <c r="U112" s="502">
        <v>67</v>
      </c>
      <c r="V112" s="502">
        <v>65</v>
      </c>
      <c r="W112" s="502">
        <v>65</v>
      </c>
      <c r="X112" s="502">
        <v>335</v>
      </c>
      <c r="Y112" s="502">
        <v>364</v>
      </c>
      <c r="Z112" s="502">
        <v>321</v>
      </c>
      <c r="AA112" s="502">
        <v>282</v>
      </c>
      <c r="AB112" s="502">
        <v>289</v>
      </c>
      <c r="AC112" s="502">
        <v>268</v>
      </c>
      <c r="AD112" s="502">
        <v>230</v>
      </c>
      <c r="AE112" s="502">
        <v>178</v>
      </c>
      <c r="AF112" s="502">
        <v>142</v>
      </c>
      <c r="AG112" s="502">
        <v>111</v>
      </c>
      <c r="AH112" s="502">
        <v>80</v>
      </c>
      <c r="AI112" s="502">
        <v>58</v>
      </c>
      <c r="AJ112" s="502">
        <v>38</v>
      </c>
      <c r="AK112" s="502">
        <v>37</v>
      </c>
      <c r="AL112" s="502">
        <v>3</v>
      </c>
      <c r="AM112" s="502">
        <v>25</v>
      </c>
      <c r="AN112" s="502">
        <v>26</v>
      </c>
      <c r="AO112" s="502">
        <v>54</v>
      </c>
      <c r="AP112" s="502">
        <v>2056</v>
      </c>
      <c r="AQ112" s="502">
        <v>167</v>
      </c>
      <c r="AR112" s="502">
        <v>164</v>
      </c>
      <c r="AS112" s="502">
        <v>939</v>
      </c>
      <c r="AT112" s="502">
        <v>75</v>
      </c>
      <c r="AU112" s="466"/>
      <c r="AV112" s="510">
        <v>4054</v>
      </c>
      <c r="AW112" s="504">
        <v>783</v>
      </c>
      <c r="AX112" s="504">
        <v>408</v>
      </c>
      <c r="AY112" s="504">
        <v>829</v>
      </c>
      <c r="AZ112" s="504">
        <v>1568</v>
      </c>
      <c r="BA112" s="512">
        <v>466</v>
      </c>
    </row>
    <row r="113" spans="1:53" ht="15.6">
      <c r="A113" s="500">
        <v>5</v>
      </c>
      <c r="B113" s="501" t="s">
        <v>158</v>
      </c>
      <c r="C113" s="471">
        <v>6082</v>
      </c>
      <c r="D113" s="502">
        <v>71</v>
      </c>
      <c r="E113" s="502">
        <v>80</v>
      </c>
      <c r="F113" s="502">
        <v>88</v>
      </c>
      <c r="G113" s="502">
        <v>99</v>
      </c>
      <c r="H113" s="502">
        <v>96</v>
      </c>
      <c r="I113" s="502">
        <v>96</v>
      </c>
      <c r="J113" s="502">
        <v>104</v>
      </c>
      <c r="K113" s="502">
        <v>109</v>
      </c>
      <c r="L113" s="502">
        <v>107</v>
      </c>
      <c r="M113" s="502">
        <v>110</v>
      </c>
      <c r="N113" s="502">
        <v>106</v>
      </c>
      <c r="O113" s="502">
        <v>104</v>
      </c>
      <c r="P113" s="502">
        <v>108</v>
      </c>
      <c r="Q113" s="502">
        <v>107</v>
      </c>
      <c r="R113" s="502">
        <v>93</v>
      </c>
      <c r="S113" s="502">
        <v>102</v>
      </c>
      <c r="T113" s="502">
        <v>101</v>
      </c>
      <c r="U113" s="502">
        <v>101</v>
      </c>
      <c r="V113" s="502">
        <v>98</v>
      </c>
      <c r="W113" s="502">
        <v>98</v>
      </c>
      <c r="X113" s="502">
        <v>503</v>
      </c>
      <c r="Y113" s="502">
        <v>547</v>
      </c>
      <c r="Z113" s="502">
        <v>482</v>
      </c>
      <c r="AA113" s="502">
        <v>423</v>
      </c>
      <c r="AB113" s="502">
        <v>434</v>
      </c>
      <c r="AC113" s="502">
        <v>402</v>
      </c>
      <c r="AD113" s="502">
        <v>344</v>
      </c>
      <c r="AE113" s="502">
        <v>267</v>
      </c>
      <c r="AF113" s="502">
        <v>214</v>
      </c>
      <c r="AG113" s="502">
        <v>167</v>
      </c>
      <c r="AH113" s="502">
        <v>120</v>
      </c>
      <c r="AI113" s="502">
        <v>87</v>
      </c>
      <c r="AJ113" s="502">
        <v>57</v>
      </c>
      <c r="AK113" s="502">
        <v>57</v>
      </c>
      <c r="AL113" s="502">
        <v>5</v>
      </c>
      <c r="AM113" s="502">
        <v>38</v>
      </c>
      <c r="AN113" s="502">
        <v>39</v>
      </c>
      <c r="AO113" s="502">
        <v>81</v>
      </c>
      <c r="AP113" s="502">
        <v>3084</v>
      </c>
      <c r="AQ113" s="502">
        <v>251</v>
      </c>
      <c r="AR113" s="502">
        <v>246</v>
      </c>
      <c r="AS113" s="502">
        <v>1409</v>
      </c>
      <c r="AT113" s="502">
        <v>113</v>
      </c>
      <c r="AU113" s="466"/>
      <c r="AV113" s="510">
        <v>6082</v>
      </c>
      <c r="AW113" s="504">
        <v>1170</v>
      </c>
      <c r="AX113" s="504">
        <v>612</v>
      </c>
      <c r="AY113" s="504">
        <v>1246</v>
      </c>
      <c r="AZ113" s="504">
        <v>2352</v>
      </c>
      <c r="BA113" s="512">
        <v>702</v>
      </c>
    </row>
    <row r="114" spans="1:53" ht="15.6">
      <c r="A114" s="481"/>
      <c r="B114" s="501" t="s">
        <v>67</v>
      </c>
      <c r="C114" s="471">
        <v>16218</v>
      </c>
      <c r="D114" s="502">
        <v>188</v>
      </c>
      <c r="E114" s="502">
        <v>214</v>
      </c>
      <c r="F114" s="502">
        <v>236</v>
      </c>
      <c r="G114" s="502">
        <v>264</v>
      </c>
      <c r="H114" s="502">
        <v>256</v>
      </c>
      <c r="I114" s="502">
        <v>256</v>
      </c>
      <c r="J114" s="502">
        <v>278</v>
      </c>
      <c r="K114" s="502">
        <v>291</v>
      </c>
      <c r="L114" s="502">
        <v>286</v>
      </c>
      <c r="M114" s="502">
        <v>295</v>
      </c>
      <c r="N114" s="502">
        <v>283</v>
      </c>
      <c r="O114" s="502">
        <v>278</v>
      </c>
      <c r="P114" s="502">
        <v>288</v>
      </c>
      <c r="Q114" s="502">
        <v>285</v>
      </c>
      <c r="R114" s="502">
        <v>249</v>
      </c>
      <c r="S114" s="502">
        <v>273</v>
      </c>
      <c r="T114" s="502">
        <v>270</v>
      </c>
      <c r="U114" s="502">
        <v>269</v>
      </c>
      <c r="V114" s="502">
        <v>261</v>
      </c>
      <c r="W114" s="502">
        <v>261</v>
      </c>
      <c r="X114" s="502">
        <v>1341</v>
      </c>
      <c r="Y114" s="502">
        <v>1456</v>
      </c>
      <c r="Z114" s="502">
        <v>1284</v>
      </c>
      <c r="AA114" s="502">
        <v>1127</v>
      </c>
      <c r="AB114" s="502">
        <v>1158</v>
      </c>
      <c r="AC114" s="502">
        <v>1072</v>
      </c>
      <c r="AD114" s="502">
        <v>918</v>
      </c>
      <c r="AE114" s="502">
        <v>712</v>
      </c>
      <c r="AF114" s="502">
        <v>571</v>
      </c>
      <c r="AG114" s="502">
        <v>444</v>
      </c>
      <c r="AH114" s="502">
        <v>319</v>
      </c>
      <c r="AI114" s="502">
        <v>233</v>
      </c>
      <c r="AJ114" s="502">
        <v>151</v>
      </c>
      <c r="AK114" s="502">
        <v>151</v>
      </c>
      <c r="AL114" s="502">
        <v>12</v>
      </c>
      <c r="AM114" s="502">
        <v>101</v>
      </c>
      <c r="AN114" s="502">
        <v>104</v>
      </c>
      <c r="AO114" s="502">
        <v>216</v>
      </c>
      <c r="AP114" s="502">
        <v>8225</v>
      </c>
      <c r="AQ114" s="502">
        <v>670</v>
      </c>
      <c r="AR114" s="502">
        <v>655</v>
      </c>
      <c r="AS114" s="502">
        <v>3757</v>
      </c>
      <c r="AT114" s="502">
        <v>301</v>
      </c>
      <c r="AU114" s="466"/>
      <c r="AV114" s="510">
        <v>16218</v>
      </c>
      <c r="AW114" s="504">
        <v>3125</v>
      </c>
      <c r="AX114" s="504">
        <v>1634</v>
      </c>
      <c r="AY114" s="504">
        <v>3319</v>
      </c>
      <c r="AZ114" s="504">
        <v>6271</v>
      </c>
      <c r="BA114" s="512">
        <v>1869</v>
      </c>
    </row>
    <row r="115" spans="1:53" ht="15.6" hidden="1">
      <c r="A115" s="481"/>
      <c r="B115" s="501"/>
      <c r="C115" s="508">
        <v>101361</v>
      </c>
      <c r="D115" s="522">
        <v>1176</v>
      </c>
      <c r="E115" s="509">
        <v>1337</v>
      </c>
      <c r="F115" s="509">
        <v>1473</v>
      </c>
      <c r="G115" s="509">
        <v>1647</v>
      </c>
      <c r="H115" s="509">
        <v>1597</v>
      </c>
      <c r="I115" s="522">
        <v>1602</v>
      </c>
      <c r="J115" s="522">
        <v>1740</v>
      </c>
      <c r="K115" s="522">
        <v>1819</v>
      </c>
      <c r="L115" s="522">
        <v>1790</v>
      </c>
      <c r="M115" s="522">
        <v>1841</v>
      </c>
      <c r="N115" s="522">
        <v>1771</v>
      </c>
      <c r="O115" s="522">
        <v>1738</v>
      </c>
      <c r="P115" s="522">
        <v>1803</v>
      </c>
      <c r="Q115" s="522">
        <v>1782</v>
      </c>
      <c r="R115" s="522">
        <v>1554</v>
      </c>
      <c r="S115" s="522">
        <v>1704</v>
      </c>
      <c r="T115" s="522">
        <v>1690</v>
      </c>
      <c r="U115" s="522">
        <v>1680</v>
      </c>
      <c r="V115" s="522">
        <v>1634</v>
      </c>
      <c r="W115" s="522">
        <v>1633</v>
      </c>
      <c r="X115" s="509">
        <v>8380</v>
      </c>
      <c r="Y115" s="509">
        <v>9101</v>
      </c>
      <c r="Z115" s="509">
        <v>8025</v>
      </c>
      <c r="AA115" s="509">
        <v>7046</v>
      </c>
      <c r="AB115" s="509">
        <v>7233</v>
      </c>
      <c r="AC115" s="509">
        <v>6700</v>
      </c>
      <c r="AD115" s="509">
        <v>5739</v>
      </c>
      <c r="AE115" s="509">
        <v>4448</v>
      </c>
      <c r="AF115" s="509">
        <v>3566</v>
      </c>
      <c r="AG115" s="509">
        <v>2778</v>
      </c>
      <c r="AH115" s="509">
        <v>1994</v>
      </c>
      <c r="AI115" s="509">
        <v>1451</v>
      </c>
      <c r="AJ115" s="509">
        <v>944</v>
      </c>
      <c r="AK115" s="563">
        <v>945</v>
      </c>
      <c r="AL115" s="563">
        <v>75</v>
      </c>
      <c r="AM115" s="563">
        <v>631</v>
      </c>
      <c r="AN115" s="563">
        <v>649</v>
      </c>
      <c r="AO115" s="563">
        <v>1351</v>
      </c>
      <c r="AP115" s="545">
        <v>0</v>
      </c>
      <c r="AQ115" s="545">
        <v>0</v>
      </c>
      <c r="AR115" s="545">
        <v>0</v>
      </c>
      <c r="AS115" s="545">
        <v>0</v>
      </c>
      <c r="AT115" s="545">
        <v>0</v>
      </c>
      <c r="AU115" s="466"/>
      <c r="AV115" s="510">
        <v>101361</v>
      </c>
      <c r="AW115" s="504">
        <v>19531</v>
      </c>
      <c r="AX115" s="504">
        <v>10213</v>
      </c>
      <c r="AY115" s="504">
        <v>20748</v>
      </c>
      <c r="AZ115" s="504">
        <v>39191</v>
      </c>
      <c r="BA115" s="512">
        <v>11678</v>
      </c>
    </row>
    <row r="116" spans="1:53" ht="15.6" hidden="1">
      <c r="A116" s="481"/>
      <c r="B116" s="501"/>
      <c r="C116" s="482"/>
      <c r="D116" s="546">
        <v>1.1067558219967719</v>
      </c>
      <c r="E116" s="547">
        <v>1.5481405843407228</v>
      </c>
      <c r="F116" s="547">
        <v>1.4427352679600778</v>
      </c>
      <c r="G116" s="547">
        <v>1.4789683454659244</v>
      </c>
      <c r="H116" s="547">
        <v>1.7984782107447543</v>
      </c>
      <c r="I116" s="546">
        <v>1.7787147139233834</v>
      </c>
      <c r="J116" s="546">
        <v>1.4690865970552389</v>
      </c>
      <c r="K116" s="546">
        <v>1.4559109325076585</v>
      </c>
      <c r="L116" s="546">
        <v>1.6897789782272143</v>
      </c>
      <c r="M116" s="546">
        <v>1.5777858295727791</v>
      </c>
      <c r="N116" s="546">
        <v>1.5184953391086662</v>
      </c>
      <c r="O116" s="546">
        <v>1.6239006554893112</v>
      </c>
      <c r="P116" s="546">
        <v>1.5613162488883032</v>
      </c>
      <c r="Q116" s="546">
        <v>1.449323100233868</v>
      </c>
      <c r="R116" s="546">
        <v>1.4526170163707632</v>
      </c>
      <c r="S116" s="546">
        <v>1.6107249909417307</v>
      </c>
      <c r="T116" s="546">
        <v>1.7358938041437466</v>
      </c>
      <c r="U116" s="546">
        <v>1.4460291840969728</v>
      </c>
      <c r="V116" s="546">
        <v>1.3900326097697553</v>
      </c>
      <c r="W116" s="546">
        <v>1.3702691129483844</v>
      </c>
      <c r="X116" s="547">
        <v>7.6781185151026055</v>
      </c>
      <c r="Y116" s="547">
        <v>7.6451793537336536</v>
      </c>
      <c r="Z116" s="547">
        <v>6.6570045126651074</v>
      </c>
      <c r="AA116" s="547">
        <v>6.3078494021542211</v>
      </c>
      <c r="AB116" s="547">
        <v>6.8118185710991801</v>
      </c>
      <c r="AC116" s="547">
        <v>6.7821733258671237</v>
      </c>
      <c r="AD116" s="547">
        <v>6.1497414275832538</v>
      </c>
      <c r="AE116" s="547">
        <v>5.6391844263645048</v>
      </c>
      <c r="AF116" s="547">
        <v>4.9968707796699494</v>
      </c>
      <c r="AG116" s="547">
        <v>4.0449290161072495</v>
      </c>
      <c r="AH116" s="547">
        <v>2.7965348002239865</v>
      </c>
      <c r="AI116" s="547">
        <v>1.8050660430185448</v>
      </c>
      <c r="AJ116" s="547">
        <v>1.1001679897229817</v>
      </c>
      <c r="AK116" s="548">
        <v>1.0804044929016108</v>
      </c>
      <c r="AL116" s="549">
        <v>8.2347903422378868E-2</v>
      </c>
      <c r="AM116" s="549">
        <v>0.63901973055766004</v>
      </c>
      <c r="AN116" s="549">
        <v>0.66537105965282128</v>
      </c>
      <c r="AO116" s="550">
        <v>1.3966204420435455</v>
      </c>
      <c r="AP116" s="549">
        <v>50.818538160018448</v>
      </c>
      <c r="AQ116" s="549">
        <v>3.7155374024177346</v>
      </c>
      <c r="AR116" s="550">
        <v>3.5738990085312428</v>
      </c>
      <c r="AS116" s="550">
        <v>21.239171250699957</v>
      </c>
      <c r="AT116" s="550">
        <v>3.3729701241806382</v>
      </c>
      <c r="AU116" s="466"/>
      <c r="AV116" s="510">
        <v>0</v>
      </c>
      <c r="AW116" s="504">
        <v>18.488751276392502</v>
      </c>
      <c r="AX116" s="504">
        <v>9.2559043446753861</v>
      </c>
      <c r="AY116" s="504">
        <v>18.0835995915544</v>
      </c>
      <c r="AZ116" s="504">
        <v>38.34777166573339</v>
      </c>
      <c r="BA116" s="512">
        <v>15.823973121644322</v>
      </c>
    </row>
    <row r="117" spans="1:53" ht="15.6">
      <c r="A117" s="496">
        <v>1</v>
      </c>
      <c r="B117" s="497" t="s">
        <v>159</v>
      </c>
      <c r="C117" s="486">
        <v>30359</v>
      </c>
      <c r="D117" s="472">
        <v>336</v>
      </c>
      <c r="E117" s="473">
        <v>470</v>
      </c>
      <c r="F117" s="473">
        <v>438</v>
      </c>
      <c r="G117" s="473">
        <v>449</v>
      </c>
      <c r="H117" s="473">
        <v>546</v>
      </c>
      <c r="I117" s="473">
        <v>540</v>
      </c>
      <c r="J117" s="473">
        <v>446</v>
      </c>
      <c r="K117" s="473">
        <v>442</v>
      </c>
      <c r="L117" s="473">
        <v>513</v>
      </c>
      <c r="M117" s="473">
        <v>479</v>
      </c>
      <c r="N117" s="473">
        <v>461</v>
      </c>
      <c r="O117" s="473">
        <v>493</v>
      </c>
      <c r="P117" s="473">
        <v>474</v>
      </c>
      <c r="Q117" s="473">
        <v>440</v>
      </c>
      <c r="R117" s="473">
        <v>441</v>
      </c>
      <c r="S117" s="473">
        <v>489</v>
      </c>
      <c r="T117" s="473">
        <v>527</v>
      </c>
      <c r="U117" s="473">
        <v>439</v>
      </c>
      <c r="V117" s="473">
        <v>422</v>
      </c>
      <c r="W117" s="473">
        <v>416</v>
      </c>
      <c r="X117" s="473">
        <v>2331</v>
      </c>
      <c r="Y117" s="473">
        <v>2321</v>
      </c>
      <c r="Z117" s="473">
        <v>2021</v>
      </c>
      <c r="AA117" s="473">
        <v>1915</v>
      </c>
      <c r="AB117" s="473">
        <v>2068</v>
      </c>
      <c r="AC117" s="473">
        <v>2059</v>
      </c>
      <c r="AD117" s="473">
        <v>1867</v>
      </c>
      <c r="AE117" s="473">
        <v>1712</v>
      </c>
      <c r="AF117" s="473">
        <v>1517</v>
      </c>
      <c r="AG117" s="473">
        <v>1228</v>
      </c>
      <c r="AH117" s="473">
        <v>849</v>
      </c>
      <c r="AI117" s="473">
        <v>548</v>
      </c>
      <c r="AJ117" s="498">
        <v>334</v>
      </c>
      <c r="AK117" s="499">
        <v>328</v>
      </c>
      <c r="AL117" s="488">
        <v>25</v>
      </c>
      <c r="AM117" s="488">
        <v>194</v>
      </c>
      <c r="AN117" s="488">
        <v>202</v>
      </c>
      <c r="AO117" s="489">
        <v>424</v>
      </c>
      <c r="AP117" s="489">
        <v>15428</v>
      </c>
      <c r="AQ117" s="489">
        <v>1128</v>
      </c>
      <c r="AR117" s="489">
        <v>1085</v>
      </c>
      <c r="AS117" s="489">
        <v>6448</v>
      </c>
      <c r="AT117" s="489">
        <v>1024</v>
      </c>
      <c r="AU117" s="466"/>
      <c r="AV117" s="477">
        <v>30359</v>
      </c>
      <c r="AW117" s="486">
        <v>5613</v>
      </c>
      <c r="AX117" s="486">
        <v>2810</v>
      </c>
      <c r="AY117" s="486">
        <v>5490</v>
      </c>
      <c r="AZ117" s="486">
        <v>11642</v>
      </c>
      <c r="BA117" s="518">
        <v>4804</v>
      </c>
    </row>
    <row r="118" spans="1:53" ht="15.6">
      <c r="A118" s="500">
        <v>1</v>
      </c>
      <c r="B118" s="501" t="s">
        <v>161</v>
      </c>
      <c r="C118" s="471">
        <v>30359</v>
      </c>
      <c r="D118" s="540">
        <v>336</v>
      </c>
      <c r="E118" s="540">
        <v>470</v>
      </c>
      <c r="F118" s="540">
        <v>438</v>
      </c>
      <c r="G118" s="540">
        <v>449</v>
      </c>
      <c r="H118" s="540">
        <v>546</v>
      </c>
      <c r="I118" s="540">
        <v>540</v>
      </c>
      <c r="J118" s="540">
        <v>446</v>
      </c>
      <c r="K118" s="540">
        <v>442</v>
      </c>
      <c r="L118" s="540">
        <v>513</v>
      </c>
      <c r="M118" s="540">
        <v>479</v>
      </c>
      <c r="N118" s="540">
        <v>461</v>
      </c>
      <c r="O118" s="540">
        <v>493</v>
      </c>
      <c r="P118" s="540">
        <v>474</v>
      </c>
      <c r="Q118" s="540">
        <v>440</v>
      </c>
      <c r="R118" s="540">
        <v>441</v>
      </c>
      <c r="S118" s="540">
        <v>489</v>
      </c>
      <c r="T118" s="540">
        <v>527</v>
      </c>
      <c r="U118" s="540">
        <v>439</v>
      </c>
      <c r="V118" s="540">
        <v>422</v>
      </c>
      <c r="W118" s="540">
        <v>416</v>
      </c>
      <c r="X118" s="540">
        <v>2331</v>
      </c>
      <c r="Y118" s="540">
        <v>2321</v>
      </c>
      <c r="Z118" s="540">
        <v>2021</v>
      </c>
      <c r="AA118" s="540">
        <v>1915</v>
      </c>
      <c r="AB118" s="540">
        <v>2068</v>
      </c>
      <c r="AC118" s="540">
        <v>2059</v>
      </c>
      <c r="AD118" s="540">
        <v>1867</v>
      </c>
      <c r="AE118" s="540">
        <v>1712</v>
      </c>
      <c r="AF118" s="540">
        <v>1517</v>
      </c>
      <c r="AG118" s="540">
        <v>1228</v>
      </c>
      <c r="AH118" s="540">
        <v>849</v>
      </c>
      <c r="AI118" s="540">
        <v>548</v>
      </c>
      <c r="AJ118" s="540">
        <v>334</v>
      </c>
      <c r="AK118" s="540">
        <v>328</v>
      </c>
      <c r="AL118" s="598">
        <v>25</v>
      </c>
      <c r="AM118" s="598">
        <v>194</v>
      </c>
      <c r="AN118" s="598">
        <v>202</v>
      </c>
      <c r="AO118" s="599">
        <v>424</v>
      </c>
      <c r="AP118" s="600">
        <v>15428</v>
      </c>
      <c r="AQ118" s="540">
        <v>1128</v>
      </c>
      <c r="AR118" s="540">
        <v>1085</v>
      </c>
      <c r="AS118" s="540">
        <v>6448</v>
      </c>
      <c r="AT118" s="540">
        <v>1024</v>
      </c>
      <c r="AU118" s="466"/>
      <c r="AV118" s="510">
        <v>30359</v>
      </c>
      <c r="AW118" s="504">
        <v>5613</v>
      </c>
      <c r="AX118" s="504">
        <v>2810</v>
      </c>
      <c r="AY118" s="504">
        <v>5490</v>
      </c>
      <c r="AZ118" s="504">
        <v>11642</v>
      </c>
      <c r="BA118" s="512">
        <v>4804</v>
      </c>
    </row>
    <row r="119" spans="1:53" ht="15.6" hidden="1">
      <c r="A119" s="500"/>
      <c r="B119" s="501"/>
      <c r="C119" s="508"/>
      <c r="D119" s="522"/>
      <c r="E119" s="509"/>
      <c r="F119" s="509"/>
      <c r="G119" s="509"/>
      <c r="H119" s="509"/>
      <c r="I119" s="509"/>
      <c r="J119" s="509"/>
      <c r="K119" s="509"/>
      <c r="L119" s="509"/>
      <c r="M119" s="509"/>
      <c r="N119" s="509"/>
      <c r="O119" s="509"/>
      <c r="P119" s="509"/>
      <c r="Q119" s="509"/>
      <c r="R119" s="509"/>
      <c r="S119" s="509"/>
      <c r="T119" s="509"/>
      <c r="U119" s="509"/>
      <c r="V119" s="509"/>
      <c r="W119" s="509"/>
      <c r="X119" s="509"/>
      <c r="Y119" s="509"/>
      <c r="Z119" s="509"/>
      <c r="AA119" s="509"/>
      <c r="AB119" s="509"/>
      <c r="AC119" s="509"/>
      <c r="AD119" s="509"/>
      <c r="AE119" s="509"/>
      <c r="AF119" s="509"/>
      <c r="AG119" s="509"/>
      <c r="AH119" s="509"/>
      <c r="AI119" s="509"/>
      <c r="AJ119" s="601"/>
      <c r="AK119" s="563"/>
      <c r="AL119" s="528"/>
      <c r="AM119" s="502"/>
      <c r="AN119" s="502"/>
      <c r="AO119" s="602"/>
      <c r="AP119" s="602"/>
      <c r="AQ119" s="602"/>
      <c r="AR119" s="602"/>
      <c r="AS119" s="602"/>
      <c r="AT119" s="602"/>
      <c r="AU119" s="466"/>
      <c r="AV119" s="510">
        <v>0</v>
      </c>
      <c r="AW119" s="504">
        <v>0</v>
      </c>
      <c r="AX119" s="504">
        <v>0</v>
      </c>
      <c r="AY119" s="504">
        <v>0</v>
      </c>
      <c r="AZ119" s="504">
        <v>0</v>
      </c>
      <c r="BA119" s="512">
        <v>0</v>
      </c>
    </row>
    <row r="120" spans="1:53" ht="15.6" hidden="1">
      <c r="A120" s="481"/>
      <c r="B120" s="501"/>
      <c r="C120" s="482"/>
      <c r="D120" s="546">
        <v>1.1930823117338003</v>
      </c>
      <c r="E120" s="547">
        <v>1.2040280210157619</v>
      </c>
      <c r="F120" s="547">
        <v>1.1711908931698773</v>
      </c>
      <c r="G120" s="547">
        <v>1.3134851138353765</v>
      </c>
      <c r="H120" s="547">
        <v>1.2149737302977233</v>
      </c>
      <c r="I120" s="546">
        <v>1.0617338003502628</v>
      </c>
      <c r="J120" s="546">
        <v>1.4448336252189142</v>
      </c>
      <c r="K120" s="546">
        <v>1.3791593695271454</v>
      </c>
      <c r="L120" s="546">
        <v>1.4119964973730297</v>
      </c>
      <c r="M120" s="546">
        <v>1.4776707530647986</v>
      </c>
      <c r="N120" s="546">
        <v>1.2368651488616462</v>
      </c>
      <c r="O120" s="546">
        <v>1.2806479859894921</v>
      </c>
      <c r="P120" s="546">
        <v>1.4010507880910683</v>
      </c>
      <c r="Q120" s="546">
        <v>1.6856392294220666</v>
      </c>
      <c r="R120" s="546">
        <v>1.160245183887916</v>
      </c>
      <c r="S120" s="546">
        <v>1.5105078809106831</v>
      </c>
      <c r="T120" s="546">
        <v>1.5214535901926445</v>
      </c>
      <c r="U120" s="546">
        <v>1.4995621716287215</v>
      </c>
      <c r="V120" s="546">
        <v>1.2697022767075306</v>
      </c>
      <c r="W120" s="546">
        <v>1.2259194395796849</v>
      </c>
      <c r="X120" s="547">
        <v>7.9794220665499127</v>
      </c>
      <c r="Y120" s="547">
        <v>7.1256567425569175</v>
      </c>
      <c r="Z120" s="547">
        <v>5.7793345008756569</v>
      </c>
      <c r="AA120" s="547">
        <v>5.637040280210158</v>
      </c>
      <c r="AB120" s="547">
        <v>6.1186514886164627</v>
      </c>
      <c r="AC120" s="547">
        <v>6.5674255691768826</v>
      </c>
      <c r="AD120" s="547">
        <v>7.1366024518388791</v>
      </c>
      <c r="AE120" s="547">
        <v>6.862959719789842</v>
      </c>
      <c r="AF120" s="547">
        <v>6.1295971978984234</v>
      </c>
      <c r="AG120" s="547">
        <v>5.1444833625218918</v>
      </c>
      <c r="AH120" s="547">
        <v>3.2399299474605954</v>
      </c>
      <c r="AI120" s="547">
        <v>2.4190017513134849</v>
      </c>
      <c r="AJ120" s="547">
        <v>1.4776707530647986</v>
      </c>
      <c r="AK120" s="548">
        <v>1.7184763572679509</v>
      </c>
      <c r="AL120" s="549">
        <v>5.4728546409807358E-2</v>
      </c>
      <c r="AM120" s="549">
        <v>0.55823117338003503</v>
      </c>
      <c r="AN120" s="549">
        <v>0.54728546409807355</v>
      </c>
      <c r="AO120" s="550">
        <v>1.2040280210157619</v>
      </c>
      <c r="AP120" s="549">
        <v>50.328371278458846</v>
      </c>
      <c r="AQ120" s="549">
        <v>3.3274956217162872</v>
      </c>
      <c r="AR120" s="550">
        <v>3.3274956217162872</v>
      </c>
      <c r="AS120" s="550">
        <v>19.800788091068302</v>
      </c>
      <c r="AT120" s="550">
        <v>1.5761821366024518</v>
      </c>
      <c r="AU120" s="466"/>
      <c r="AV120" s="510">
        <v>0</v>
      </c>
      <c r="AW120" s="504">
        <v>15.389667250437828</v>
      </c>
      <c r="AX120" s="504">
        <v>8.7784588441331</v>
      </c>
      <c r="AY120" s="504">
        <v>17.600700525394046</v>
      </c>
      <c r="AZ120" s="504">
        <v>38.102014010507887</v>
      </c>
      <c r="BA120" s="512">
        <v>20.129159369527144</v>
      </c>
    </row>
    <row r="121" spans="1:53" ht="15.6">
      <c r="A121" s="603">
        <v>1</v>
      </c>
      <c r="B121" s="604" t="s">
        <v>162</v>
      </c>
      <c r="C121" s="486">
        <v>9136</v>
      </c>
      <c r="D121" s="472">
        <v>109</v>
      </c>
      <c r="E121" s="473">
        <v>110</v>
      </c>
      <c r="F121" s="473">
        <v>107</v>
      </c>
      <c r="G121" s="473">
        <v>120</v>
      </c>
      <c r="H121" s="473">
        <v>111</v>
      </c>
      <c r="I121" s="472">
        <v>97</v>
      </c>
      <c r="J121" s="473">
        <v>132</v>
      </c>
      <c r="K121" s="473">
        <v>126</v>
      </c>
      <c r="L121" s="473">
        <v>129</v>
      </c>
      <c r="M121" s="473">
        <v>135</v>
      </c>
      <c r="N121" s="473">
        <v>113</v>
      </c>
      <c r="O121" s="473">
        <v>117</v>
      </c>
      <c r="P121" s="473">
        <v>128</v>
      </c>
      <c r="Q121" s="473">
        <v>154</v>
      </c>
      <c r="R121" s="473">
        <v>106</v>
      </c>
      <c r="S121" s="473">
        <v>138</v>
      </c>
      <c r="T121" s="473">
        <v>139</v>
      </c>
      <c r="U121" s="473">
        <v>137</v>
      </c>
      <c r="V121" s="473">
        <v>116</v>
      </c>
      <c r="W121" s="473">
        <v>112</v>
      </c>
      <c r="X121" s="473">
        <v>729</v>
      </c>
      <c r="Y121" s="473">
        <v>651</v>
      </c>
      <c r="Z121" s="473">
        <v>528</v>
      </c>
      <c r="AA121" s="473">
        <v>515</v>
      </c>
      <c r="AB121" s="473">
        <v>559</v>
      </c>
      <c r="AC121" s="473">
        <v>600</v>
      </c>
      <c r="AD121" s="473">
        <v>652</v>
      </c>
      <c r="AE121" s="473">
        <v>627</v>
      </c>
      <c r="AF121" s="473">
        <v>560</v>
      </c>
      <c r="AG121" s="473">
        <v>470</v>
      </c>
      <c r="AH121" s="473">
        <v>296</v>
      </c>
      <c r="AI121" s="473">
        <v>221</v>
      </c>
      <c r="AJ121" s="498">
        <v>135</v>
      </c>
      <c r="AK121" s="499">
        <v>157</v>
      </c>
      <c r="AL121" s="488">
        <v>5</v>
      </c>
      <c r="AM121" s="488">
        <v>51</v>
      </c>
      <c r="AN121" s="488">
        <v>50</v>
      </c>
      <c r="AO121" s="489">
        <v>110</v>
      </c>
      <c r="AP121" s="489">
        <v>4598</v>
      </c>
      <c r="AQ121" s="489">
        <v>304</v>
      </c>
      <c r="AR121" s="489">
        <v>304</v>
      </c>
      <c r="AS121" s="489">
        <v>1809</v>
      </c>
      <c r="AT121" s="489">
        <v>144</v>
      </c>
      <c r="AU121" s="466"/>
      <c r="AV121" s="477">
        <v>9136</v>
      </c>
      <c r="AW121" s="486">
        <v>1406</v>
      </c>
      <c r="AX121" s="486">
        <v>802</v>
      </c>
      <c r="AY121" s="486">
        <v>1608</v>
      </c>
      <c r="AZ121" s="486">
        <v>3481</v>
      </c>
      <c r="BA121" s="518">
        <v>1839</v>
      </c>
    </row>
    <row r="122" spans="1:53" ht="15.6">
      <c r="A122" s="605" t="s">
        <v>163</v>
      </c>
      <c r="B122" s="501" t="s">
        <v>165</v>
      </c>
      <c r="C122" s="606">
        <v>9136</v>
      </c>
      <c r="D122" s="502">
        <v>109</v>
      </c>
      <c r="E122" s="502">
        <v>110</v>
      </c>
      <c r="F122" s="502">
        <v>107</v>
      </c>
      <c r="G122" s="502">
        <v>120</v>
      </c>
      <c r="H122" s="502">
        <v>111</v>
      </c>
      <c r="I122" s="502">
        <v>97</v>
      </c>
      <c r="J122" s="502">
        <v>132</v>
      </c>
      <c r="K122" s="502">
        <v>126</v>
      </c>
      <c r="L122" s="502">
        <v>129</v>
      </c>
      <c r="M122" s="502">
        <v>135</v>
      </c>
      <c r="N122" s="502">
        <v>113</v>
      </c>
      <c r="O122" s="502">
        <v>117</v>
      </c>
      <c r="P122" s="502">
        <v>128</v>
      </c>
      <c r="Q122" s="502">
        <v>154</v>
      </c>
      <c r="R122" s="502">
        <v>106</v>
      </c>
      <c r="S122" s="502">
        <v>138</v>
      </c>
      <c r="T122" s="502">
        <v>139</v>
      </c>
      <c r="U122" s="502">
        <v>137</v>
      </c>
      <c r="V122" s="502">
        <v>116</v>
      </c>
      <c r="W122" s="502">
        <v>112</v>
      </c>
      <c r="X122" s="502">
        <v>729</v>
      </c>
      <c r="Y122" s="502">
        <v>651</v>
      </c>
      <c r="Z122" s="502">
        <v>528</v>
      </c>
      <c r="AA122" s="502">
        <v>515</v>
      </c>
      <c r="AB122" s="502">
        <v>559</v>
      </c>
      <c r="AC122" s="502">
        <v>600</v>
      </c>
      <c r="AD122" s="502">
        <v>652</v>
      </c>
      <c r="AE122" s="502">
        <v>627</v>
      </c>
      <c r="AF122" s="502">
        <v>560</v>
      </c>
      <c r="AG122" s="502">
        <v>470</v>
      </c>
      <c r="AH122" s="502">
        <v>296</v>
      </c>
      <c r="AI122" s="502">
        <v>221</v>
      </c>
      <c r="AJ122" s="502">
        <v>135</v>
      </c>
      <c r="AK122" s="502">
        <v>157</v>
      </c>
      <c r="AL122" s="502">
        <v>5</v>
      </c>
      <c r="AM122" s="502">
        <v>51</v>
      </c>
      <c r="AN122" s="502">
        <v>50</v>
      </c>
      <c r="AO122" s="502">
        <v>110</v>
      </c>
      <c r="AP122" s="502">
        <v>4598</v>
      </c>
      <c r="AQ122" s="502">
        <v>304</v>
      </c>
      <c r="AR122" s="502">
        <v>304</v>
      </c>
      <c r="AS122" s="502">
        <v>1809</v>
      </c>
      <c r="AT122" s="502">
        <v>144</v>
      </c>
      <c r="AU122" s="466"/>
      <c r="AV122" s="510">
        <v>9136</v>
      </c>
      <c r="AW122" s="504">
        <v>1406</v>
      </c>
      <c r="AX122" s="504">
        <v>802</v>
      </c>
      <c r="AY122" s="504">
        <v>1608</v>
      </c>
      <c r="AZ122" s="504">
        <v>3481</v>
      </c>
      <c r="BA122" s="512">
        <v>1839</v>
      </c>
    </row>
    <row r="123" spans="1:53" ht="15.6" hidden="1">
      <c r="A123" s="481"/>
      <c r="B123" s="501"/>
      <c r="C123" s="482"/>
      <c r="D123" s="546">
        <v>1.4261526439176868</v>
      </c>
      <c r="E123" s="547">
        <v>1.6410523573847355</v>
      </c>
      <c r="F123" s="547">
        <v>1.6215160197968221</v>
      </c>
      <c r="G123" s="547">
        <v>1.5954675696796041</v>
      </c>
      <c r="H123" s="547">
        <v>1.5759312320916905</v>
      </c>
      <c r="I123" s="546">
        <v>1.4717374316228184</v>
      </c>
      <c r="J123" s="546">
        <v>1.5498827819744725</v>
      </c>
      <c r="K123" s="546">
        <v>1.6475644699140402</v>
      </c>
      <c r="L123" s="546">
        <v>1.5563948945037771</v>
      </c>
      <c r="M123" s="546">
        <v>1.3610315186246418</v>
      </c>
      <c r="N123" s="546">
        <v>1.4977858817400365</v>
      </c>
      <c r="O123" s="546">
        <v>1.4391768689762958</v>
      </c>
      <c r="P123" s="546">
        <v>1.5759312320916905</v>
      </c>
      <c r="Q123" s="546">
        <v>1.5368585569158635</v>
      </c>
      <c r="R123" s="546">
        <v>1.5433706694451681</v>
      </c>
      <c r="S123" s="546">
        <v>1.2177650429799427</v>
      </c>
      <c r="T123" s="546">
        <v>1.3480072935660328</v>
      </c>
      <c r="U123" s="546">
        <v>1.4001041938004688</v>
      </c>
      <c r="V123" s="546">
        <v>1.1396196926282887</v>
      </c>
      <c r="W123" s="546">
        <v>1.2568377181557697</v>
      </c>
      <c r="X123" s="547">
        <v>6.8116697056525135</v>
      </c>
      <c r="Y123" s="547">
        <v>7.7429017973430581</v>
      </c>
      <c r="Z123" s="547">
        <v>6.5642094295389422</v>
      </c>
      <c r="AA123" s="547">
        <v>5.9585829643136234</v>
      </c>
      <c r="AB123" s="547">
        <v>5.5222714248502216</v>
      </c>
      <c r="AC123" s="547">
        <v>6.1799947903099763</v>
      </c>
      <c r="AD123" s="547">
        <v>6.1669705652513676</v>
      </c>
      <c r="AE123" s="547">
        <v>5.6460015629070073</v>
      </c>
      <c r="AF123" s="547">
        <v>5.0468872102109925</v>
      </c>
      <c r="AG123" s="547">
        <v>4.4412607449856729</v>
      </c>
      <c r="AH123" s="547">
        <v>3.49700442823652</v>
      </c>
      <c r="AI123" s="547">
        <v>2.6634540244855431</v>
      </c>
      <c r="AJ123" s="547">
        <v>2.1815576973170097</v>
      </c>
      <c r="AK123" s="548">
        <v>2.1750455847877053</v>
      </c>
      <c r="AL123" s="549">
        <v>7.8145350351654083E-2</v>
      </c>
      <c r="AM123" s="549">
        <v>0.75540505339932273</v>
      </c>
      <c r="AN123" s="549">
        <v>0.92471997916123994</v>
      </c>
      <c r="AO123" s="550">
        <v>1.7778067205001302</v>
      </c>
      <c r="AP123" s="549">
        <v>50.774941390987237</v>
      </c>
      <c r="AQ123" s="549">
        <v>3.7379525918207865</v>
      </c>
      <c r="AR123" s="550">
        <v>3.1388382391247722</v>
      </c>
      <c r="AS123" s="550">
        <v>19.54936181297213</v>
      </c>
      <c r="AT123" s="550">
        <v>2.0448033342016152</v>
      </c>
      <c r="AU123" s="466"/>
      <c r="AV123" s="510">
        <v>0</v>
      </c>
      <c r="AW123" s="504">
        <v>18.383693670226624</v>
      </c>
      <c r="AX123" s="504">
        <v>8.6220369887991666</v>
      </c>
      <c r="AY123" s="504">
        <v>16.951028913779631</v>
      </c>
      <c r="AZ123" s="504">
        <v>36.038030737171141</v>
      </c>
      <c r="BA123" s="512">
        <v>20.005209690023449</v>
      </c>
    </row>
    <row r="124" spans="1:53" ht="15.6">
      <c r="A124" s="496">
        <v>3</v>
      </c>
      <c r="B124" s="497" t="s">
        <v>166</v>
      </c>
      <c r="C124" s="486">
        <v>15356</v>
      </c>
      <c r="D124" s="472">
        <v>219</v>
      </c>
      <c r="E124" s="473">
        <v>252</v>
      </c>
      <c r="F124" s="473">
        <v>249</v>
      </c>
      <c r="G124" s="473">
        <v>245</v>
      </c>
      <c r="H124" s="473">
        <v>242</v>
      </c>
      <c r="I124" s="472">
        <v>226</v>
      </c>
      <c r="J124" s="473">
        <v>238</v>
      </c>
      <c r="K124" s="473">
        <v>253</v>
      </c>
      <c r="L124" s="473">
        <v>239</v>
      </c>
      <c r="M124" s="473">
        <v>209</v>
      </c>
      <c r="N124" s="473">
        <v>230</v>
      </c>
      <c r="O124" s="473">
        <v>221</v>
      </c>
      <c r="P124" s="473">
        <v>242</v>
      </c>
      <c r="Q124" s="473">
        <v>236</v>
      </c>
      <c r="R124" s="473">
        <v>237</v>
      </c>
      <c r="S124" s="473">
        <v>187</v>
      </c>
      <c r="T124" s="473">
        <v>207</v>
      </c>
      <c r="U124" s="473">
        <v>215</v>
      </c>
      <c r="V124" s="473">
        <v>175</v>
      </c>
      <c r="W124" s="473">
        <v>193</v>
      </c>
      <c r="X124" s="473">
        <v>1046</v>
      </c>
      <c r="Y124" s="473">
        <v>1189</v>
      </c>
      <c r="Z124" s="473">
        <v>1008</v>
      </c>
      <c r="AA124" s="473">
        <v>915</v>
      </c>
      <c r="AB124" s="473">
        <v>848</v>
      </c>
      <c r="AC124" s="473">
        <v>949</v>
      </c>
      <c r="AD124" s="473">
        <v>947</v>
      </c>
      <c r="AE124" s="473">
        <v>867</v>
      </c>
      <c r="AF124" s="473">
        <v>775</v>
      </c>
      <c r="AG124" s="473">
        <v>682</v>
      </c>
      <c r="AH124" s="473">
        <v>537</v>
      </c>
      <c r="AI124" s="473">
        <v>409</v>
      </c>
      <c r="AJ124" s="498">
        <v>335</v>
      </c>
      <c r="AK124" s="499">
        <v>334</v>
      </c>
      <c r="AL124" s="488">
        <v>12</v>
      </c>
      <c r="AM124" s="488">
        <v>116</v>
      </c>
      <c r="AN124" s="488">
        <v>142</v>
      </c>
      <c r="AO124" s="489">
        <v>273</v>
      </c>
      <c r="AP124" s="489">
        <v>7797</v>
      </c>
      <c r="AQ124" s="489">
        <v>574</v>
      </c>
      <c r="AR124" s="489">
        <v>482</v>
      </c>
      <c r="AS124" s="489">
        <v>3002</v>
      </c>
      <c r="AT124" s="489">
        <v>314</v>
      </c>
      <c r="AU124" s="466"/>
      <c r="AV124" s="477">
        <v>15356</v>
      </c>
      <c r="AW124" s="486">
        <v>2823</v>
      </c>
      <c r="AX124" s="486">
        <v>1324</v>
      </c>
      <c r="AY124" s="486">
        <v>2603</v>
      </c>
      <c r="AZ124" s="486">
        <v>5534</v>
      </c>
      <c r="BA124" s="518">
        <v>3072</v>
      </c>
    </row>
    <row r="125" spans="1:53" ht="15.6">
      <c r="A125" s="500">
        <v>1</v>
      </c>
      <c r="B125" s="501" t="s">
        <v>168</v>
      </c>
      <c r="C125" s="471">
        <v>7986</v>
      </c>
      <c r="D125" s="502">
        <v>113</v>
      </c>
      <c r="E125" s="502">
        <v>131</v>
      </c>
      <c r="F125" s="502">
        <v>129</v>
      </c>
      <c r="G125" s="502">
        <v>127</v>
      </c>
      <c r="H125" s="502">
        <v>126</v>
      </c>
      <c r="I125" s="502">
        <v>118</v>
      </c>
      <c r="J125" s="502">
        <v>124</v>
      </c>
      <c r="K125" s="502">
        <v>132</v>
      </c>
      <c r="L125" s="502">
        <v>124</v>
      </c>
      <c r="M125" s="502">
        <v>109</v>
      </c>
      <c r="N125" s="502">
        <v>120</v>
      </c>
      <c r="O125" s="502">
        <v>115</v>
      </c>
      <c r="P125" s="502">
        <v>126</v>
      </c>
      <c r="Q125" s="502">
        <v>123</v>
      </c>
      <c r="R125" s="502">
        <v>123</v>
      </c>
      <c r="S125" s="502">
        <v>97</v>
      </c>
      <c r="T125" s="502">
        <v>107</v>
      </c>
      <c r="U125" s="502">
        <v>112</v>
      </c>
      <c r="V125" s="502">
        <v>91</v>
      </c>
      <c r="W125" s="502">
        <v>101</v>
      </c>
      <c r="X125" s="502">
        <v>544</v>
      </c>
      <c r="Y125" s="502">
        <v>618</v>
      </c>
      <c r="Z125" s="502">
        <v>524</v>
      </c>
      <c r="AA125" s="502">
        <v>476</v>
      </c>
      <c r="AB125" s="502">
        <v>441</v>
      </c>
      <c r="AC125" s="502">
        <v>494</v>
      </c>
      <c r="AD125" s="502">
        <v>492</v>
      </c>
      <c r="AE125" s="502">
        <v>451</v>
      </c>
      <c r="AF125" s="502">
        <v>403</v>
      </c>
      <c r="AG125" s="502">
        <v>355</v>
      </c>
      <c r="AH125" s="502">
        <v>280</v>
      </c>
      <c r="AI125" s="502">
        <v>212</v>
      </c>
      <c r="AJ125" s="502">
        <v>174</v>
      </c>
      <c r="AK125" s="502">
        <v>174</v>
      </c>
      <c r="AL125" s="502">
        <v>6</v>
      </c>
      <c r="AM125" s="502">
        <v>60</v>
      </c>
      <c r="AN125" s="502">
        <v>74</v>
      </c>
      <c r="AO125" s="502">
        <v>142</v>
      </c>
      <c r="AP125" s="502">
        <v>4055</v>
      </c>
      <c r="AQ125" s="502">
        <v>299</v>
      </c>
      <c r="AR125" s="502">
        <v>251</v>
      </c>
      <c r="AS125" s="502">
        <v>1561</v>
      </c>
      <c r="AT125" s="502">
        <v>163</v>
      </c>
      <c r="AU125" s="466"/>
      <c r="AV125" s="510">
        <v>7986</v>
      </c>
      <c r="AW125" s="504">
        <v>1468</v>
      </c>
      <c r="AX125" s="504">
        <v>688</v>
      </c>
      <c r="AY125" s="504">
        <v>1354</v>
      </c>
      <c r="AZ125" s="504">
        <v>2878</v>
      </c>
      <c r="BA125" s="512">
        <v>1598</v>
      </c>
    </row>
    <row r="126" spans="1:53" ht="15.6">
      <c r="A126" s="500">
        <v>2</v>
      </c>
      <c r="B126" s="501" t="s">
        <v>170</v>
      </c>
      <c r="C126" s="471">
        <v>1228</v>
      </c>
      <c r="D126" s="502">
        <v>18</v>
      </c>
      <c r="E126" s="502">
        <v>20</v>
      </c>
      <c r="F126" s="502">
        <v>20</v>
      </c>
      <c r="G126" s="502">
        <v>20</v>
      </c>
      <c r="H126" s="502">
        <v>19</v>
      </c>
      <c r="I126" s="502">
        <v>18</v>
      </c>
      <c r="J126" s="502">
        <v>19</v>
      </c>
      <c r="K126" s="502">
        <v>20</v>
      </c>
      <c r="L126" s="502">
        <v>19</v>
      </c>
      <c r="M126" s="502">
        <v>16</v>
      </c>
      <c r="N126" s="502">
        <v>18</v>
      </c>
      <c r="O126" s="502">
        <v>17</v>
      </c>
      <c r="P126" s="502">
        <v>19</v>
      </c>
      <c r="Q126" s="502">
        <v>19</v>
      </c>
      <c r="R126" s="502">
        <v>19</v>
      </c>
      <c r="S126" s="502">
        <v>15</v>
      </c>
      <c r="T126" s="502">
        <v>17</v>
      </c>
      <c r="U126" s="502">
        <v>17</v>
      </c>
      <c r="V126" s="502">
        <v>14</v>
      </c>
      <c r="W126" s="502">
        <v>15</v>
      </c>
      <c r="X126" s="502">
        <v>84</v>
      </c>
      <c r="Y126" s="502">
        <v>95</v>
      </c>
      <c r="Z126" s="502">
        <v>81</v>
      </c>
      <c r="AA126" s="502">
        <v>73</v>
      </c>
      <c r="AB126" s="502">
        <v>68</v>
      </c>
      <c r="AC126" s="502">
        <v>76</v>
      </c>
      <c r="AD126" s="502">
        <v>76</v>
      </c>
      <c r="AE126" s="502">
        <v>69</v>
      </c>
      <c r="AF126" s="502">
        <v>62</v>
      </c>
      <c r="AG126" s="502">
        <v>55</v>
      </c>
      <c r="AH126" s="502">
        <v>43</v>
      </c>
      <c r="AI126" s="502">
        <v>33</v>
      </c>
      <c r="AJ126" s="502">
        <v>27</v>
      </c>
      <c r="AK126" s="502">
        <v>27</v>
      </c>
      <c r="AL126" s="502">
        <v>1</v>
      </c>
      <c r="AM126" s="502">
        <v>9</v>
      </c>
      <c r="AN126" s="502">
        <v>11</v>
      </c>
      <c r="AO126" s="502">
        <v>22</v>
      </c>
      <c r="AP126" s="502">
        <v>624</v>
      </c>
      <c r="AQ126" s="502">
        <v>46</v>
      </c>
      <c r="AR126" s="502">
        <v>39</v>
      </c>
      <c r="AS126" s="502">
        <v>240</v>
      </c>
      <c r="AT126" s="502">
        <v>25</v>
      </c>
      <c r="AU126" s="466"/>
      <c r="AV126" s="510">
        <v>1228</v>
      </c>
      <c r="AW126" s="504">
        <v>224</v>
      </c>
      <c r="AX126" s="504">
        <v>106</v>
      </c>
      <c r="AY126" s="504">
        <v>208</v>
      </c>
      <c r="AZ126" s="504">
        <v>443</v>
      </c>
      <c r="BA126" s="512">
        <v>247</v>
      </c>
    </row>
    <row r="127" spans="1:53" ht="15.6">
      <c r="A127" s="500">
        <v>3</v>
      </c>
      <c r="B127" s="501" t="s">
        <v>172</v>
      </c>
      <c r="C127" s="471">
        <v>1382</v>
      </c>
      <c r="D127" s="502">
        <v>20</v>
      </c>
      <c r="E127" s="502">
        <v>23</v>
      </c>
      <c r="F127" s="502">
        <v>23</v>
      </c>
      <c r="G127" s="502">
        <v>22</v>
      </c>
      <c r="H127" s="502">
        <v>22</v>
      </c>
      <c r="I127" s="502">
        <v>20</v>
      </c>
      <c r="J127" s="502">
        <v>21</v>
      </c>
      <c r="K127" s="502">
        <v>23</v>
      </c>
      <c r="L127" s="502">
        <v>22</v>
      </c>
      <c r="M127" s="502">
        <v>19</v>
      </c>
      <c r="N127" s="502">
        <v>21</v>
      </c>
      <c r="O127" s="502">
        <v>20</v>
      </c>
      <c r="P127" s="502">
        <v>22</v>
      </c>
      <c r="Q127" s="502">
        <v>21</v>
      </c>
      <c r="R127" s="502">
        <v>21</v>
      </c>
      <c r="S127" s="502">
        <v>17</v>
      </c>
      <c r="T127" s="502">
        <v>19</v>
      </c>
      <c r="U127" s="502">
        <v>19</v>
      </c>
      <c r="V127" s="502">
        <v>16</v>
      </c>
      <c r="W127" s="502">
        <v>17</v>
      </c>
      <c r="X127" s="502">
        <v>94</v>
      </c>
      <c r="Y127" s="502">
        <v>107</v>
      </c>
      <c r="Z127" s="502">
        <v>91</v>
      </c>
      <c r="AA127" s="502">
        <v>82</v>
      </c>
      <c r="AB127" s="502">
        <v>76</v>
      </c>
      <c r="AC127" s="502">
        <v>85</v>
      </c>
      <c r="AD127" s="502">
        <v>85</v>
      </c>
      <c r="AE127" s="502">
        <v>78</v>
      </c>
      <c r="AF127" s="502">
        <v>70</v>
      </c>
      <c r="AG127" s="502">
        <v>61</v>
      </c>
      <c r="AH127" s="502">
        <v>48</v>
      </c>
      <c r="AI127" s="502">
        <v>37</v>
      </c>
      <c r="AJ127" s="502">
        <v>30</v>
      </c>
      <c r="AK127" s="502">
        <v>30</v>
      </c>
      <c r="AL127" s="502">
        <v>1</v>
      </c>
      <c r="AM127" s="502">
        <v>10</v>
      </c>
      <c r="AN127" s="502">
        <v>13</v>
      </c>
      <c r="AO127" s="502">
        <v>25</v>
      </c>
      <c r="AP127" s="502">
        <v>702</v>
      </c>
      <c r="AQ127" s="502">
        <v>52</v>
      </c>
      <c r="AR127" s="502">
        <v>43</v>
      </c>
      <c r="AS127" s="502">
        <v>270</v>
      </c>
      <c r="AT127" s="502">
        <v>28</v>
      </c>
      <c r="AU127" s="466"/>
      <c r="AV127" s="510">
        <v>1382</v>
      </c>
      <c r="AW127" s="504">
        <v>256</v>
      </c>
      <c r="AX127" s="504">
        <v>119</v>
      </c>
      <c r="AY127" s="504">
        <v>234</v>
      </c>
      <c r="AZ127" s="504">
        <v>497</v>
      </c>
      <c r="BA127" s="512">
        <v>276</v>
      </c>
    </row>
    <row r="128" spans="1:53" ht="15.6">
      <c r="A128" s="481"/>
      <c r="B128" s="501" t="s">
        <v>67</v>
      </c>
      <c r="C128" s="471">
        <v>4760</v>
      </c>
      <c r="D128" s="502">
        <v>68</v>
      </c>
      <c r="E128" s="502">
        <v>78</v>
      </c>
      <c r="F128" s="502">
        <v>77</v>
      </c>
      <c r="G128" s="502">
        <v>76</v>
      </c>
      <c r="H128" s="502">
        <v>75</v>
      </c>
      <c r="I128" s="502">
        <v>70</v>
      </c>
      <c r="J128" s="502">
        <v>74</v>
      </c>
      <c r="K128" s="502">
        <v>78</v>
      </c>
      <c r="L128" s="502">
        <v>74</v>
      </c>
      <c r="M128" s="502">
        <v>65</v>
      </c>
      <c r="N128" s="502">
        <v>71</v>
      </c>
      <c r="O128" s="502">
        <v>69</v>
      </c>
      <c r="P128" s="502">
        <v>75</v>
      </c>
      <c r="Q128" s="502">
        <v>73</v>
      </c>
      <c r="R128" s="502">
        <v>73</v>
      </c>
      <c r="S128" s="502">
        <v>58</v>
      </c>
      <c r="T128" s="502">
        <v>64</v>
      </c>
      <c r="U128" s="502">
        <v>67</v>
      </c>
      <c r="V128" s="502">
        <v>54</v>
      </c>
      <c r="W128" s="502">
        <v>60</v>
      </c>
      <c r="X128" s="502">
        <v>324</v>
      </c>
      <c r="Y128" s="502">
        <v>369</v>
      </c>
      <c r="Z128" s="502">
        <v>312</v>
      </c>
      <c r="AA128" s="502">
        <v>284</v>
      </c>
      <c r="AB128" s="502">
        <v>263</v>
      </c>
      <c r="AC128" s="502">
        <v>294</v>
      </c>
      <c r="AD128" s="502">
        <v>294</v>
      </c>
      <c r="AE128" s="502">
        <v>269</v>
      </c>
      <c r="AF128" s="502">
        <v>240</v>
      </c>
      <c r="AG128" s="502">
        <v>211</v>
      </c>
      <c r="AH128" s="502">
        <v>166</v>
      </c>
      <c r="AI128" s="502">
        <v>127</v>
      </c>
      <c r="AJ128" s="502">
        <v>104</v>
      </c>
      <c r="AK128" s="502">
        <v>104</v>
      </c>
      <c r="AL128" s="502">
        <v>4</v>
      </c>
      <c r="AM128" s="502">
        <v>36</v>
      </c>
      <c r="AN128" s="502">
        <v>44</v>
      </c>
      <c r="AO128" s="502">
        <v>85</v>
      </c>
      <c r="AP128" s="502">
        <v>2417</v>
      </c>
      <c r="AQ128" s="502">
        <v>178</v>
      </c>
      <c r="AR128" s="502">
        <v>149</v>
      </c>
      <c r="AS128" s="502">
        <v>931</v>
      </c>
      <c r="AT128" s="502">
        <v>97</v>
      </c>
      <c r="AU128" s="466"/>
      <c r="AV128" s="510">
        <v>4760</v>
      </c>
      <c r="AW128" s="504">
        <v>875</v>
      </c>
      <c r="AX128" s="504">
        <v>410</v>
      </c>
      <c r="AY128" s="504">
        <v>807</v>
      </c>
      <c r="AZ128" s="504">
        <v>1716</v>
      </c>
      <c r="BA128" s="512">
        <v>952</v>
      </c>
    </row>
    <row r="129" spans="1:53" ht="15.6" hidden="1">
      <c r="A129" s="481"/>
      <c r="B129" s="507"/>
      <c r="C129" s="508">
        <v>15356</v>
      </c>
      <c r="D129" s="522">
        <v>219</v>
      </c>
      <c r="E129" s="522">
        <v>252</v>
      </c>
      <c r="F129" s="522">
        <v>249</v>
      </c>
      <c r="G129" s="522">
        <v>245</v>
      </c>
      <c r="H129" s="522">
        <v>242</v>
      </c>
      <c r="I129" s="522">
        <v>226</v>
      </c>
      <c r="J129" s="522">
        <v>238</v>
      </c>
      <c r="K129" s="522">
        <v>253</v>
      </c>
      <c r="L129" s="522">
        <v>239</v>
      </c>
      <c r="M129" s="522">
        <v>209</v>
      </c>
      <c r="N129" s="522">
        <v>230</v>
      </c>
      <c r="O129" s="522">
        <v>221</v>
      </c>
      <c r="P129" s="522">
        <v>242</v>
      </c>
      <c r="Q129" s="522">
        <v>236</v>
      </c>
      <c r="R129" s="522">
        <v>237</v>
      </c>
      <c r="S129" s="522">
        <v>187</v>
      </c>
      <c r="T129" s="522">
        <v>207</v>
      </c>
      <c r="U129" s="522">
        <v>215</v>
      </c>
      <c r="V129" s="522">
        <v>175</v>
      </c>
      <c r="W129" s="522">
        <v>193</v>
      </c>
      <c r="X129" s="522">
        <v>1046</v>
      </c>
      <c r="Y129" s="522">
        <v>1189</v>
      </c>
      <c r="Z129" s="522">
        <v>1008</v>
      </c>
      <c r="AA129" s="522">
        <v>915</v>
      </c>
      <c r="AB129" s="522">
        <v>848</v>
      </c>
      <c r="AC129" s="522">
        <v>949</v>
      </c>
      <c r="AD129" s="522">
        <v>947</v>
      </c>
      <c r="AE129" s="522">
        <v>867</v>
      </c>
      <c r="AF129" s="522">
        <v>775</v>
      </c>
      <c r="AG129" s="522">
        <v>682</v>
      </c>
      <c r="AH129" s="522">
        <v>537</v>
      </c>
      <c r="AI129" s="522">
        <v>409</v>
      </c>
      <c r="AJ129" s="522">
        <v>335</v>
      </c>
      <c r="AK129" s="570">
        <v>334</v>
      </c>
      <c r="AL129" s="570">
        <v>12</v>
      </c>
      <c r="AM129" s="570">
        <v>115</v>
      </c>
      <c r="AN129" s="570">
        <v>142</v>
      </c>
      <c r="AO129" s="570">
        <v>274</v>
      </c>
      <c r="AP129" s="545">
        <v>-1</v>
      </c>
      <c r="AQ129" s="545">
        <v>-1</v>
      </c>
      <c r="AR129" s="545">
        <v>0</v>
      </c>
      <c r="AS129" s="545">
        <v>0</v>
      </c>
      <c r="AT129" s="545">
        <v>1</v>
      </c>
      <c r="AU129" s="594"/>
      <c r="AV129" s="510">
        <v>15356</v>
      </c>
      <c r="AW129" s="504">
        <v>2823</v>
      </c>
      <c r="AX129" s="504">
        <v>1324</v>
      </c>
      <c r="AY129" s="504">
        <v>2603</v>
      </c>
      <c r="AZ129" s="504">
        <v>5534</v>
      </c>
      <c r="BA129" s="512">
        <v>3072</v>
      </c>
    </row>
    <row r="130" spans="1:53" ht="15.6" hidden="1">
      <c r="A130" s="481"/>
      <c r="B130" s="501"/>
      <c r="C130" s="482"/>
      <c r="D130" s="546">
        <v>1.3331422018348624</v>
      </c>
      <c r="E130" s="547">
        <v>1.4119839449541285</v>
      </c>
      <c r="F130" s="547">
        <v>1.6628440366972477</v>
      </c>
      <c r="G130" s="547">
        <v>1.7094323394495412</v>
      </c>
      <c r="H130" s="547">
        <v>1.745269495412844</v>
      </c>
      <c r="I130" s="546">
        <v>1.7130160550458715</v>
      </c>
      <c r="J130" s="546">
        <v>1.5159116972477065</v>
      </c>
      <c r="K130" s="546">
        <v>1.6305905963302751</v>
      </c>
      <c r="L130" s="546">
        <v>1.6771788990825689</v>
      </c>
      <c r="M130" s="546">
        <v>1.652092889908257</v>
      </c>
      <c r="N130" s="546">
        <v>1.7524369266055047</v>
      </c>
      <c r="O130" s="546">
        <v>1.7058486238532109</v>
      </c>
      <c r="P130" s="546">
        <v>1.759604357798165</v>
      </c>
      <c r="Q130" s="546">
        <v>1.5660837155963303</v>
      </c>
      <c r="R130" s="546">
        <v>1.4084002293577982</v>
      </c>
      <c r="S130" s="546">
        <v>1.5804185779816513</v>
      </c>
      <c r="T130" s="546">
        <v>1.7918577981651376</v>
      </c>
      <c r="U130" s="546">
        <v>1.7058486238532109</v>
      </c>
      <c r="V130" s="546">
        <v>1.3367259174311927</v>
      </c>
      <c r="W130" s="546">
        <v>1.4119839449541285</v>
      </c>
      <c r="X130" s="547">
        <v>7.479214449541284</v>
      </c>
      <c r="Y130" s="547">
        <v>7.6799025229357802</v>
      </c>
      <c r="Z130" s="547">
        <v>7.1602637614678901</v>
      </c>
      <c r="AA130" s="547">
        <v>6.7803899082568808</v>
      </c>
      <c r="AB130" s="547">
        <v>6.6836295871559637</v>
      </c>
      <c r="AC130" s="547">
        <v>5.6873566513761471</v>
      </c>
      <c r="AD130" s="547">
        <v>6.0313933486238529</v>
      </c>
      <c r="AE130" s="547">
        <v>5.4329128440366974</v>
      </c>
      <c r="AF130" s="547">
        <v>4.4294724770642198</v>
      </c>
      <c r="AG130" s="547">
        <v>3.727064220183486</v>
      </c>
      <c r="AH130" s="547">
        <v>2.3007454128440368</v>
      </c>
      <c r="AI130" s="547">
        <v>2.0140481651376145</v>
      </c>
      <c r="AJ130" s="547">
        <v>1.2399655963302751</v>
      </c>
      <c r="AK130" s="548">
        <v>1.2829701834862386</v>
      </c>
      <c r="AL130" s="549">
        <v>0.1003440366972477</v>
      </c>
      <c r="AM130" s="549">
        <v>0.58056192660550454</v>
      </c>
      <c r="AN130" s="549">
        <v>0.75974770642201839</v>
      </c>
      <c r="AO130" s="550">
        <v>1.4334862385321101</v>
      </c>
      <c r="AP130" s="549">
        <v>50.623566513761467</v>
      </c>
      <c r="AQ130" s="549">
        <v>4.0101777522935782</v>
      </c>
      <c r="AR130" s="550">
        <v>3.8202408256880735</v>
      </c>
      <c r="AS130" s="550">
        <v>21.161840596330276</v>
      </c>
      <c r="AT130" s="550">
        <v>2.0463016055045871</v>
      </c>
      <c r="AU130" s="466"/>
      <c r="AV130" s="510">
        <v>0</v>
      </c>
      <c r="AW130" s="504">
        <v>19.509747706422019</v>
      </c>
      <c r="AX130" s="504">
        <v>9.8122133027522924</v>
      </c>
      <c r="AY130" s="504">
        <v>17.907826834862384</v>
      </c>
      <c r="AZ130" s="504">
        <v>37.77594610091743</v>
      </c>
      <c r="BA130" s="512">
        <v>14.994266055045872</v>
      </c>
    </row>
    <row r="131" spans="1:53" ht="15.6">
      <c r="A131" s="496">
        <v>3</v>
      </c>
      <c r="B131" s="497" t="s">
        <v>173</v>
      </c>
      <c r="C131" s="486">
        <v>27904</v>
      </c>
      <c r="D131" s="472">
        <v>372</v>
      </c>
      <c r="E131" s="473">
        <v>394</v>
      </c>
      <c r="F131" s="473">
        <v>464</v>
      </c>
      <c r="G131" s="473">
        <v>477</v>
      </c>
      <c r="H131" s="473">
        <v>487</v>
      </c>
      <c r="I131" s="472">
        <v>478</v>
      </c>
      <c r="J131" s="473">
        <v>423</v>
      </c>
      <c r="K131" s="473">
        <v>455</v>
      </c>
      <c r="L131" s="473">
        <v>468</v>
      </c>
      <c r="M131" s="473">
        <v>461</v>
      </c>
      <c r="N131" s="473">
        <v>489</v>
      </c>
      <c r="O131" s="473">
        <v>476</v>
      </c>
      <c r="P131" s="473">
        <v>491</v>
      </c>
      <c r="Q131" s="473">
        <v>437</v>
      </c>
      <c r="R131" s="473">
        <v>393</v>
      </c>
      <c r="S131" s="473">
        <v>441</v>
      </c>
      <c r="T131" s="473">
        <v>500</v>
      </c>
      <c r="U131" s="473">
        <v>476</v>
      </c>
      <c r="V131" s="473">
        <v>373</v>
      </c>
      <c r="W131" s="473">
        <v>394</v>
      </c>
      <c r="X131" s="473">
        <v>2087</v>
      </c>
      <c r="Y131" s="473">
        <v>2143</v>
      </c>
      <c r="Z131" s="473">
        <v>1998</v>
      </c>
      <c r="AA131" s="473">
        <v>1892</v>
      </c>
      <c r="AB131" s="473">
        <v>1865</v>
      </c>
      <c r="AC131" s="473">
        <v>1587</v>
      </c>
      <c r="AD131" s="473">
        <v>1683</v>
      </c>
      <c r="AE131" s="473">
        <v>1516</v>
      </c>
      <c r="AF131" s="473">
        <v>1236</v>
      </c>
      <c r="AG131" s="473">
        <v>1040</v>
      </c>
      <c r="AH131" s="473">
        <v>642</v>
      </c>
      <c r="AI131" s="473">
        <v>562</v>
      </c>
      <c r="AJ131" s="498">
        <v>346</v>
      </c>
      <c r="AK131" s="498">
        <v>358</v>
      </c>
      <c r="AL131" s="473">
        <v>28</v>
      </c>
      <c r="AM131" s="473">
        <v>162</v>
      </c>
      <c r="AN131" s="473">
        <v>212</v>
      </c>
      <c r="AO131" s="473">
        <v>400</v>
      </c>
      <c r="AP131" s="487">
        <v>14126</v>
      </c>
      <c r="AQ131" s="487">
        <v>1119</v>
      </c>
      <c r="AR131" s="487">
        <v>1066</v>
      </c>
      <c r="AS131" s="489">
        <v>5905</v>
      </c>
      <c r="AT131" s="489">
        <v>571</v>
      </c>
      <c r="AU131" s="466"/>
      <c r="AV131" s="477">
        <v>27904</v>
      </c>
      <c r="AW131" s="486">
        <v>5444</v>
      </c>
      <c r="AX131" s="486">
        <v>2738</v>
      </c>
      <c r="AY131" s="486">
        <v>4997</v>
      </c>
      <c r="AZ131" s="486">
        <v>10541</v>
      </c>
      <c r="BA131" s="518">
        <v>4184</v>
      </c>
    </row>
    <row r="132" spans="1:53" ht="15.6">
      <c r="A132" s="469" t="s">
        <v>163</v>
      </c>
      <c r="B132" s="501" t="s">
        <v>175</v>
      </c>
      <c r="C132" s="471">
        <v>1954</v>
      </c>
      <c r="D132" s="502">
        <v>26</v>
      </c>
      <c r="E132" s="502">
        <v>27</v>
      </c>
      <c r="F132" s="502">
        <v>33</v>
      </c>
      <c r="G132" s="502">
        <v>33</v>
      </c>
      <c r="H132" s="502">
        <v>35</v>
      </c>
      <c r="I132" s="502">
        <v>33</v>
      </c>
      <c r="J132" s="502">
        <v>30</v>
      </c>
      <c r="K132" s="502">
        <v>32</v>
      </c>
      <c r="L132" s="502">
        <v>33</v>
      </c>
      <c r="M132" s="502">
        <v>33</v>
      </c>
      <c r="N132" s="502">
        <v>34</v>
      </c>
      <c r="O132" s="502">
        <v>33</v>
      </c>
      <c r="P132" s="502">
        <v>34</v>
      </c>
      <c r="Q132" s="502">
        <v>31</v>
      </c>
      <c r="R132" s="502">
        <v>27</v>
      </c>
      <c r="S132" s="502">
        <v>31</v>
      </c>
      <c r="T132" s="502">
        <v>35</v>
      </c>
      <c r="U132" s="502">
        <v>33</v>
      </c>
      <c r="V132" s="502">
        <v>26</v>
      </c>
      <c r="W132" s="502">
        <v>27</v>
      </c>
      <c r="X132" s="502">
        <v>147</v>
      </c>
      <c r="Y132" s="502">
        <v>150</v>
      </c>
      <c r="Z132" s="502">
        <v>140</v>
      </c>
      <c r="AA132" s="502">
        <v>133</v>
      </c>
      <c r="AB132" s="502">
        <v>130</v>
      </c>
      <c r="AC132" s="502">
        <v>112</v>
      </c>
      <c r="AD132" s="502">
        <v>118</v>
      </c>
      <c r="AE132" s="502">
        <v>106</v>
      </c>
      <c r="AF132" s="502">
        <v>86</v>
      </c>
      <c r="AG132" s="502">
        <v>73</v>
      </c>
      <c r="AH132" s="502">
        <v>45</v>
      </c>
      <c r="AI132" s="502">
        <v>39</v>
      </c>
      <c r="AJ132" s="502">
        <v>24</v>
      </c>
      <c r="AK132" s="502">
        <v>25</v>
      </c>
      <c r="AL132" s="502">
        <v>2</v>
      </c>
      <c r="AM132" s="502">
        <v>11</v>
      </c>
      <c r="AN132" s="502">
        <v>15</v>
      </c>
      <c r="AO132" s="502">
        <v>28</v>
      </c>
      <c r="AP132" s="502">
        <v>989</v>
      </c>
      <c r="AQ132" s="502">
        <v>78</v>
      </c>
      <c r="AR132" s="502">
        <v>75</v>
      </c>
      <c r="AS132" s="502">
        <v>413</v>
      </c>
      <c r="AT132" s="502">
        <v>40</v>
      </c>
      <c r="AU132" s="466"/>
      <c r="AV132" s="510">
        <v>1954</v>
      </c>
      <c r="AW132" s="504">
        <v>382</v>
      </c>
      <c r="AX132" s="504">
        <v>191</v>
      </c>
      <c r="AY132" s="504">
        <v>350</v>
      </c>
      <c r="AZ132" s="504">
        <v>739</v>
      </c>
      <c r="BA132" s="512">
        <v>292</v>
      </c>
    </row>
    <row r="133" spans="1:53" ht="15.6">
      <c r="A133" s="469" t="s">
        <v>176</v>
      </c>
      <c r="B133" s="501" t="s">
        <v>178</v>
      </c>
      <c r="C133" s="471">
        <v>9766</v>
      </c>
      <c r="D133" s="502">
        <v>130</v>
      </c>
      <c r="E133" s="502">
        <v>138</v>
      </c>
      <c r="F133" s="502">
        <v>162</v>
      </c>
      <c r="G133" s="502">
        <v>167</v>
      </c>
      <c r="H133" s="502">
        <v>170</v>
      </c>
      <c r="I133" s="502">
        <v>167</v>
      </c>
      <c r="J133" s="502">
        <v>148</v>
      </c>
      <c r="K133" s="502">
        <v>159</v>
      </c>
      <c r="L133" s="502">
        <v>164</v>
      </c>
      <c r="M133" s="502">
        <v>161</v>
      </c>
      <c r="N133" s="502">
        <v>171</v>
      </c>
      <c r="O133" s="502">
        <v>167</v>
      </c>
      <c r="P133" s="502">
        <v>172</v>
      </c>
      <c r="Q133" s="502">
        <v>153</v>
      </c>
      <c r="R133" s="502">
        <v>138</v>
      </c>
      <c r="S133" s="502">
        <v>154</v>
      </c>
      <c r="T133" s="502">
        <v>175</v>
      </c>
      <c r="U133" s="502">
        <v>167</v>
      </c>
      <c r="V133" s="502">
        <v>131</v>
      </c>
      <c r="W133" s="502">
        <v>138</v>
      </c>
      <c r="X133" s="502">
        <v>730</v>
      </c>
      <c r="Y133" s="502">
        <v>750</v>
      </c>
      <c r="Z133" s="502">
        <v>699</v>
      </c>
      <c r="AA133" s="502">
        <v>662</v>
      </c>
      <c r="AB133" s="502">
        <v>653</v>
      </c>
      <c r="AC133" s="502">
        <v>555</v>
      </c>
      <c r="AD133" s="502">
        <v>589</v>
      </c>
      <c r="AE133" s="502">
        <v>531</v>
      </c>
      <c r="AF133" s="502">
        <v>433</v>
      </c>
      <c r="AG133" s="502">
        <v>364</v>
      </c>
      <c r="AH133" s="502">
        <v>225</v>
      </c>
      <c r="AI133" s="502">
        <v>197</v>
      </c>
      <c r="AJ133" s="502">
        <v>121</v>
      </c>
      <c r="AK133" s="502">
        <v>125</v>
      </c>
      <c r="AL133" s="502">
        <v>10</v>
      </c>
      <c r="AM133" s="502">
        <v>57</v>
      </c>
      <c r="AN133" s="502">
        <v>74</v>
      </c>
      <c r="AO133" s="502">
        <v>140</v>
      </c>
      <c r="AP133" s="502">
        <v>4944</v>
      </c>
      <c r="AQ133" s="502">
        <v>392</v>
      </c>
      <c r="AR133" s="502">
        <v>373</v>
      </c>
      <c r="AS133" s="502">
        <v>2067</v>
      </c>
      <c r="AT133" s="502">
        <v>200</v>
      </c>
      <c r="AU133" s="466"/>
      <c r="AV133" s="510">
        <v>9766</v>
      </c>
      <c r="AW133" s="504">
        <v>1904</v>
      </c>
      <c r="AX133" s="504">
        <v>959</v>
      </c>
      <c r="AY133" s="504">
        <v>1749</v>
      </c>
      <c r="AZ133" s="504">
        <v>3689</v>
      </c>
      <c r="BA133" s="512">
        <v>1465</v>
      </c>
    </row>
    <row r="134" spans="1:53" ht="16.2" thickBot="1">
      <c r="A134" s="469">
        <v>3</v>
      </c>
      <c r="B134" s="501" t="s">
        <v>180</v>
      </c>
      <c r="C134" s="471">
        <v>16184</v>
      </c>
      <c r="D134" s="502">
        <v>216</v>
      </c>
      <c r="E134" s="502">
        <v>229</v>
      </c>
      <c r="F134" s="502">
        <v>269</v>
      </c>
      <c r="G134" s="502">
        <v>277</v>
      </c>
      <c r="H134" s="502">
        <v>282</v>
      </c>
      <c r="I134" s="502">
        <v>278</v>
      </c>
      <c r="J134" s="502">
        <v>245</v>
      </c>
      <c r="K134" s="502">
        <v>264</v>
      </c>
      <c r="L134" s="502">
        <v>271</v>
      </c>
      <c r="M134" s="502">
        <v>267</v>
      </c>
      <c r="N134" s="502">
        <v>284</v>
      </c>
      <c r="O134" s="502">
        <v>276</v>
      </c>
      <c r="P134" s="502">
        <v>285</v>
      </c>
      <c r="Q134" s="502">
        <v>253</v>
      </c>
      <c r="R134" s="502">
        <v>228</v>
      </c>
      <c r="S134" s="502">
        <v>256</v>
      </c>
      <c r="T134" s="502">
        <v>290</v>
      </c>
      <c r="U134" s="502">
        <v>276</v>
      </c>
      <c r="V134" s="502">
        <v>216</v>
      </c>
      <c r="W134" s="502">
        <v>229</v>
      </c>
      <c r="X134" s="502">
        <v>1210</v>
      </c>
      <c r="Y134" s="502">
        <v>1243</v>
      </c>
      <c r="Z134" s="502">
        <v>1159</v>
      </c>
      <c r="AA134" s="502">
        <v>1097</v>
      </c>
      <c r="AB134" s="502">
        <v>1082</v>
      </c>
      <c r="AC134" s="502">
        <v>920</v>
      </c>
      <c r="AD134" s="502">
        <v>976</v>
      </c>
      <c r="AE134" s="502">
        <v>879</v>
      </c>
      <c r="AF134" s="502">
        <v>717</v>
      </c>
      <c r="AG134" s="502">
        <v>603</v>
      </c>
      <c r="AH134" s="502">
        <v>372</v>
      </c>
      <c r="AI134" s="502">
        <v>326</v>
      </c>
      <c r="AJ134" s="502">
        <v>201</v>
      </c>
      <c r="AK134" s="502">
        <v>208</v>
      </c>
      <c r="AL134" s="502">
        <v>16</v>
      </c>
      <c r="AM134" s="502">
        <v>94</v>
      </c>
      <c r="AN134" s="502">
        <v>123</v>
      </c>
      <c r="AO134" s="502">
        <v>232</v>
      </c>
      <c r="AP134" s="502">
        <v>8193</v>
      </c>
      <c r="AQ134" s="502">
        <v>649</v>
      </c>
      <c r="AR134" s="502">
        <v>618</v>
      </c>
      <c r="AS134" s="502">
        <v>3425</v>
      </c>
      <c r="AT134" s="502">
        <v>331</v>
      </c>
      <c r="AU134" s="466"/>
      <c r="AV134" s="510">
        <v>16184</v>
      </c>
      <c r="AW134" s="504">
        <v>3158</v>
      </c>
      <c r="AX134" s="504">
        <v>1588</v>
      </c>
      <c r="AY134" s="504">
        <v>2898</v>
      </c>
      <c r="AZ134" s="504">
        <v>6113</v>
      </c>
      <c r="BA134" s="512">
        <v>2427</v>
      </c>
    </row>
    <row r="135" spans="1:53" ht="16.2" hidden="1" thickBot="1">
      <c r="A135" s="500"/>
      <c r="B135" s="569"/>
      <c r="C135" s="508">
        <v>27904</v>
      </c>
      <c r="D135" s="522">
        <v>372</v>
      </c>
      <c r="E135" s="509">
        <v>394</v>
      </c>
      <c r="F135" s="509">
        <v>464</v>
      </c>
      <c r="G135" s="509">
        <v>477</v>
      </c>
      <c r="H135" s="509">
        <v>487</v>
      </c>
      <c r="I135" s="522">
        <v>478</v>
      </c>
      <c r="J135" s="522">
        <v>423</v>
      </c>
      <c r="K135" s="522">
        <v>455</v>
      </c>
      <c r="L135" s="522">
        <v>468</v>
      </c>
      <c r="M135" s="522">
        <v>461</v>
      </c>
      <c r="N135" s="522">
        <v>489</v>
      </c>
      <c r="O135" s="522">
        <v>476</v>
      </c>
      <c r="P135" s="522">
        <v>491</v>
      </c>
      <c r="Q135" s="522">
        <v>437</v>
      </c>
      <c r="R135" s="522">
        <v>393</v>
      </c>
      <c r="S135" s="522">
        <v>441</v>
      </c>
      <c r="T135" s="522">
        <v>500</v>
      </c>
      <c r="U135" s="522">
        <v>476</v>
      </c>
      <c r="V135" s="522">
        <v>373</v>
      </c>
      <c r="W135" s="522">
        <v>394</v>
      </c>
      <c r="X135" s="509">
        <v>2087</v>
      </c>
      <c r="Y135" s="509">
        <v>2143</v>
      </c>
      <c r="Z135" s="509">
        <v>1998</v>
      </c>
      <c r="AA135" s="509">
        <v>1892</v>
      </c>
      <c r="AB135" s="509">
        <v>1865</v>
      </c>
      <c r="AC135" s="509">
        <v>1587</v>
      </c>
      <c r="AD135" s="509">
        <v>1683</v>
      </c>
      <c r="AE135" s="509">
        <v>1516</v>
      </c>
      <c r="AF135" s="509">
        <v>1236</v>
      </c>
      <c r="AG135" s="509">
        <v>1040</v>
      </c>
      <c r="AH135" s="509">
        <v>642</v>
      </c>
      <c r="AI135" s="509">
        <v>562</v>
      </c>
      <c r="AJ135" s="509">
        <v>346</v>
      </c>
      <c r="AK135" s="601">
        <v>358</v>
      </c>
      <c r="AL135" s="545">
        <v>0</v>
      </c>
      <c r="AM135" s="545">
        <v>0</v>
      </c>
      <c r="AN135" s="545">
        <v>0</v>
      </c>
      <c r="AO135" s="545">
        <v>0</v>
      </c>
      <c r="AP135" s="545">
        <v>0</v>
      </c>
      <c r="AQ135" s="545">
        <v>0</v>
      </c>
      <c r="AR135" s="545">
        <v>0</v>
      </c>
      <c r="AS135" s="545">
        <v>0</v>
      </c>
      <c r="AT135" s="545">
        <v>0</v>
      </c>
      <c r="AU135" s="466"/>
      <c r="AV135" s="510">
        <v>27904</v>
      </c>
      <c r="AW135" s="504">
        <v>5444</v>
      </c>
      <c r="AX135" s="504">
        <v>2738</v>
      </c>
      <c r="AY135" s="504">
        <v>4997</v>
      </c>
      <c r="AZ135" s="504">
        <v>10541</v>
      </c>
      <c r="BA135" s="512">
        <v>4184</v>
      </c>
    </row>
    <row r="136" spans="1:53" ht="16.2" hidden="1" thickBot="1">
      <c r="A136" s="481"/>
      <c r="B136" s="501"/>
      <c r="C136" s="482"/>
      <c r="D136" s="546">
        <v>1.0243675306534223</v>
      </c>
      <c r="E136" s="547">
        <v>1.2261368927518237</v>
      </c>
      <c r="F136" s="547">
        <v>1.4085053546484556</v>
      </c>
      <c r="G136" s="547">
        <v>1.4085053546484556</v>
      </c>
      <c r="H136" s="547">
        <v>1.5831134564643798</v>
      </c>
      <c r="I136" s="546">
        <v>1.614154896787211</v>
      </c>
      <c r="J136" s="546">
        <v>1.6917584975942883</v>
      </c>
      <c r="K136" s="546">
        <v>1.7266801179574733</v>
      </c>
      <c r="L136" s="546">
        <v>1.6374359770293341</v>
      </c>
      <c r="M136" s="546">
        <v>1.7150395778364116</v>
      </c>
      <c r="N136" s="546">
        <v>1.7422008381188887</v>
      </c>
      <c r="O136" s="546">
        <v>1.8081638988049045</v>
      </c>
      <c r="P136" s="546">
        <v>1.8702467794505666</v>
      </c>
      <c r="Q136" s="546">
        <v>1.7383206580785349</v>
      </c>
      <c r="R136" s="546">
        <v>1.4667080552537637</v>
      </c>
      <c r="S136" s="546">
        <v>1.5365512959801335</v>
      </c>
      <c r="T136" s="546">
        <v>1.5598323762222568</v>
      </c>
      <c r="U136" s="546">
        <v>1.7305602979978272</v>
      </c>
      <c r="V136" s="546">
        <v>1.5055098556573026</v>
      </c>
      <c r="W136" s="546">
        <v>1.5404314760204874</v>
      </c>
      <c r="X136" s="547">
        <v>7.492627657923328</v>
      </c>
      <c r="Y136" s="547">
        <v>7.9815303430079156</v>
      </c>
      <c r="Z136" s="547">
        <v>6.6583889492472448</v>
      </c>
      <c r="AA136" s="547">
        <v>6.7903150706192763</v>
      </c>
      <c r="AB136" s="547">
        <v>7.0231258730405095</v>
      </c>
      <c r="AC136" s="547">
        <v>6.5342231879559209</v>
      </c>
      <c r="AD136" s="547">
        <v>6.0569610429923948</v>
      </c>
      <c r="AE136" s="547">
        <v>5.4206115163743593</v>
      </c>
      <c r="AF136" s="547">
        <v>4.2875989445910294</v>
      </c>
      <c r="AG136" s="547">
        <v>3.4805214961974236</v>
      </c>
      <c r="AH136" s="547">
        <v>2.4522737855036474</v>
      </c>
      <c r="AI136" s="547">
        <v>1.885767499611982</v>
      </c>
      <c r="AJ136" s="547">
        <v>1.2532981530343008</v>
      </c>
      <c r="AK136" s="596">
        <v>1.1485332919447462</v>
      </c>
      <c r="AL136" s="607">
        <v>4.6562160484246468E-2</v>
      </c>
      <c r="AM136" s="607">
        <v>0.51218376532671117</v>
      </c>
      <c r="AN136" s="607">
        <v>0.60142790625485021</v>
      </c>
      <c r="AO136" s="550">
        <v>1.183454912307931</v>
      </c>
      <c r="AP136" s="607">
        <v>50.620828806456622</v>
      </c>
      <c r="AQ136" s="607">
        <v>4.0004656216048424</v>
      </c>
      <c r="AR136" s="550">
        <v>3.8685395002328109</v>
      </c>
      <c r="AS136" s="550">
        <v>21.406953282632315</v>
      </c>
      <c r="AT136" s="550">
        <v>1.7887629986031353</v>
      </c>
      <c r="AU136" s="466"/>
      <c r="AV136" s="510">
        <v>0</v>
      </c>
      <c r="AW136" s="504">
        <v>18.586062393295048</v>
      </c>
      <c r="AX136" s="504">
        <v>9.9022194629830835</v>
      </c>
      <c r="AY136" s="504">
        <v>18.520099332609032</v>
      </c>
      <c r="AZ136" s="504">
        <v>38.483625640229704</v>
      </c>
      <c r="BA136" s="512">
        <v>14.507993170883129</v>
      </c>
    </row>
    <row r="137" spans="1:53" ht="15.6">
      <c r="A137" s="608">
        <v>2</v>
      </c>
      <c r="B137" s="609" t="s">
        <v>181</v>
      </c>
      <c r="C137" s="589">
        <v>25772</v>
      </c>
      <c r="D137" s="472">
        <v>264</v>
      </c>
      <c r="E137" s="473">
        <v>316</v>
      </c>
      <c r="F137" s="473">
        <v>363</v>
      </c>
      <c r="G137" s="473">
        <v>363</v>
      </c>
      <c r="H137" s="473">
        <v>408</v>
      </c>
      <c r="I137" s="472">
        <v>416</v>
      </c>
      <c r="J137" s="473">
        <v>436</v>
      </c>
      <c r="K137" s="473">
        <v>445</v>
      </c>
      <c r="L137" s="473">
        <v>422</v>
      </c>
      <c r="M137" s="473">
        <v>442</v>
      </c>
      <c r="N137" s="473">
        <v>449</v>
      </c>
      <c r="O137" s="473">
        <v>466</v>
      </c>
      <c r="P137" s="473">
        <v>482</v>
      </c>
      <c r="Q137" s="473">
        <v>448</v>
      </c>
      <c r="R137" s="473">
        <v>378</v>
      </c>
      <c r="S137" s="473">
        <v>396</v>
      </c>
      <c r="T137" s="473">
        <v>402</v>
      </c>
      <c r="U137" s="473">
        <v>446</v>
      </c>
      <c r="V137" s="473">
        <v>388</v>
      </c>
      <c r="W137" s="473">
        <v>397</v>
      </c>
      <c r="X137" s="473">
        <v>1931</v>
      </c>
      <c r="Y137" s="473">
        <v>2057</v>
      </c>
      <c r="Z137" s="473">
        <v>1716</v>
      </c>
      <c r="AA137" s="473">
        <v>1750</v>
      </c>
      <c r="AB137" s="473">
        <v>1810</v>
      </c>
      <c r="AC137" s="473">
        <v>1684</v>
      </c>
      <c r="AD137" s="473">
        <v>1561</v>
      </c>
      <c r="AE137" s="473">
        <v>1397</v>
      </c>
      <c r="AF137" s="473">
        <v>1105</v>
      </c>
      <c r="AG137" s="473">
        <v>897</v>
      </c>
      <c r="AH137" s="473">
        <v>632</v>
      </c>
      <c r="AI137" s="473">
        <v>486</v>
      </c>
      <c r="AJ137" s="498">
        <v>323</v>
      </c>
      <c r="AK137" s="498">
        <v>296</v>
      </c>
      <c r="AL137" s="529">
        <v>12</v>
      </c>
      <c r="AM137" s="529">
        <v>132</v>
      </c>
      <c r="AN137" s="529">
        <v>155</v>
      </c>
      <c r="AO137" s="489">
        <v>305</v>
      </c>
      <c r="AP137" s="489">
        <v>13046</v>
      </c>
      <c r="AQ137" s="489">
        <v>1031</v>
      </c>
      <c r="AR137" s="489">
        <v>997</v>
      </c>
      <c r="AS137" s="489">
        <v>5517</v>
      </c>
      <c r="AT137" s="489">
        <v>461</v>
      </c>
      <c r="AU137" s="466"/>
      <c r="AV137" s="477">
        <v>25772</v>
      </c>
      <c r="AW137" s="486">
        <v>4790</v>
      </c>
      <c r="AX137" s="486">
        <v>2552</v>
      </c>
      <c r="AY137" s="486">
        <v>4773</v>
      </c>
      <c r="AZ137" s="486">
        <v>9918</v>
      </c>
      <c r="BA137" s="518">
        <v>3739</v>
      </c>
    </row>
    <row r="138" spans="1:53" ht="15.6">
      <c r="A138" s="610" t="s">
        <v>163</v>
      </c>
      <c r="B138" s="611" t="s">
        <v>183</v>
      </c>
      <c r="C138" s="612">
        <v>14175</v>
      </c>
      <c r="D138" s="502">
        <v>145</v>
      </c>
      <c r="E138" s="502">
        <v>174</v>
      </c>
      <c r="F138" s="502">
        <v>200</v>
      </c>
      <c r="G138" s="502">
        <v>200</v>
      </c>
      <c r="H138" s="502">
        <v>224</v>
      </c>
      <c r="I138" s="502">
        <v>229</v>
      </c>
      <c r="J138" s="502">
        <v>240</v>
      </c>
      <c r="K138" s="502">
        <v>245</v>
      </c>
      <c r="L138" s="502">
        <v>232</v>
      </c>
      <c r="M138" s="502">
        <v>243</v>
      </c>
      <c r="N138" s="502">
        <v>247</v>
      </c>
      <c r="O138" s="502">
        <v>256</v>
      </c>
      <c r="P138" s="502">
        <v>265</v>
      </c>
      <c r="Q138" s="502">
        <v>246</v>
      </c>
      <c r="R138" s="502">
        <v>208</v>
      </c>
      <c r="S138" s="502">
        <v>218</v>
      </c>
      <c r="T138" s="502">
        <v>221</v>
      </c>
      <c r="U138" s="502">
        <v>246</v>
      </c>
      <c r="V138" s="502">
        <v>213</v>
      </c>
      <c r="W138" s="502">
        <v>218</v>
      </c>
      <c r="X138" s="502">
        <v>1062</v>
      </c>
      <c r="Y138" s="502">
        <v>1132</v>
      </c>
      <c r="Z138" s="502">
        <v>944</v>
      </c>
      <c r="AA138" s="502">
        <v>963</v>
      </c>
      <c r="AB138" s="502">
        <v>995</v>
      </c>
      <c r="AC138" s="502">
        <v>926</v>
      </c>
      <c r="AD138" s="502">
        <v>859</v>
      </c>
      <c r="AE138" s="502">
        <v>768</v>
      </c>
      <c r="AF138" s="502">
        <v>608</v>
      </c>
      <c r="AG138" s="502">
        <v>493</v>
      </c>
      <c r="AH138" s="502">
        <v>347</v>
      </c>
      <c r="AI138" s="502">
        <v>267</v>
      </c>
      <c r="AJ138" s="502">
        <v>178</v>
      </c>
      <c r="AK138" s="502">
        <v>163</v>
      </c>
      <c r="AL138" s="502">
        <v>7</v>
      </c>
      <c r="AM138" s="502">
        <v>73</v>
      </c>
      <c r="AN138" s="502">
        <v>85</v>
      </c>
      <c r="AO138" s="502">
        <v>168</v>
      </c>
      <c r="AP138" s="502">
        <v>7176</v>
      </c>
      <c r="AQ138" s="502">
        <v>567</v>
      </c>
      <c r="AR138" s="502">
        <v>548</v>
      </c>
      <c r="AS138" s="502">
        <v>3034</v>
      </c>
      <c r="AT138" s="502">
        <v>254</v>
      </c>
      <c r="AU138" s="466"/>
      <c r="AV138" s="510">
        <v>14175</v>
      </c>
      <c r="AW138" s="504">
        <v>2635</v>
      </c>
      <c r="AX138" s="504">
        <v>1404</v>
      </c>
      <c r="AY138" s="504">
        <v>2625</v>
      </c>
      <c r="AZ138" s="504">
        <v>5455</v>
      </c>
      <c r="BA138" s="512">
        <v>2056</v>
      </c>
    </row>
    <row r="139" spans="1:53" ht="15.6">
      <c r="A139" s="610" t="s">
        <v>176</v>
      </c>
      <c r="B139" s="611" t="s">
        <v>185</v>
      </c>
      <c r="C139" s="613">
        <v>4639</v>
      </c>
      <c r="D139" s="502">
        <v>48</v>
      </c>
      <c r="E139" s="502">
        <v>57</v>
      </c>
      <c r="F139" s="502">
        <v>65</v>
      </c>
      <c r="G139" s="502">
        <v>65</v>
      </c>
      <c r="H139" s="502">
        <v>74</v>
      </c>
      <c r="I139" s="502">
        <v>75</v>
      </c>
      <c r="J139" s="502">
        <v>78</v>
      </c>
      <c r="K139" s="502">
        <v>80</v>
      </c>
      <c r="L139" s="502">
        <v>76</v>
      </c>
      <c r="M139" s="502">
        <v>80</v>
      </c>
      <c r="N139" s="502">
        <v>81</v>
      </c>
      <c r="O139" s="502">
        <v>84</v>
      </c>
      <c r="P139" s="502">
        <v>87</v>
      </c>
      <c r="Q139" s="502">
        <v>81</v>
      </c>
      <c r="R139" s="502">
        <v>68</v>
      </c>
      <c r="S139" s="502">
        <v>71</v>
      </c>
      <c r="T139" s="502">
        <v>72</v>
      </c>
      <c r="U139" s="502">
        <v>80</v>
      </c>
      <c r="V139" s="502">
        <v>70</v>
      </c>
      <c r="W139" s="502">
        <v>72</v>
      </c>
      <c r="X139" s="502">
        <v>348</v>
      </c>
      <c r="Y139" s="502">
        <v>370</v>
      </c>
      <c r="Z139" s="502">
        <v>309</v>
      </c>
      <c r="AA139" s="502">
        <v>315</v>
      </c>
      <c r="AB139" s="502">
        <v>326</v>
      </c>
      <c r="AC139" s="502">
        <v>303</v>
      </c>
      <c r="AD139" s="502">
        <v>281</v>
      </c>
      <c r="AE139" s="502">
        <v>251</v>
      </c>
      <c r="AF139" s="502">
        <v>199</v>
      </c>
      <c r="AG139" s="502">
        <v>161</v>
      </c>
      <c r="AH139" s="502">
        <v>114</v>
      </c>
      <c r="AI139" s="502">
        <v>87</v>
      </c>
      <c r="AJ139" s="502">
        <v>58</v>
      </c>
      <c r="AK139" s="502">
        <v>53</v>
      </c>
      <c r="AL139" s="502">
        <v>2</v>
      </c>
      <c r="AM139" s="502">
        <v>24</v>
      </c>
      <c r="AN139" s="502">
        <v>28</v>
      </c>
      <c r="AO139" s="502">
        <v>55</v>
      </c>
      <c r="AP139" s="502">
        <v>2348</v>
      </c>
      <c r="AQ139" s="502">
        <v>186</v>
      </c>
      <c r="AR139" s="502">
        <v>179</v>
      </c>
      <c r="AS139" s="502">
        <v>993</v>
      </c>
      <c r="AT139" s="502">
        <v>83</v>
      </c>
      <c r="AU139" s="466"/>
      <c r="AV139" s="510">
        <v>4639</v>
      </c>
      <c r="AW139" s="504">
        <v>863</v>
      </c>
      <c r="AX139" s="504">
        <v>459</v>
      </c>
      <c r="AY139" s="504">
        <v>860</v>
      </c>
      <c r="AZ139" s="504">
        <v>1785</v>
      </c>
      <c r="BA139" s="512">
        <v>672</v>
      </c>
    </row>
    <row r="140" spans="1:53" ht="16.2" thickBot="1">
      <c r="A140" s="614"/>
      <c r="B140" s="615" t="s">
        <v>186</v>
      </c>
      <c r="C140" s="616">
        <v>6958</v>
      </c>
      <c r="D140" s="544">
        <v>71</v>
      </c>
      <c r="E140" s="544">
        <v>85</v>
      </c>
      <c r="F140" s="544">
        <v>98</v>
      </c>
      <c r="G140" s="544">
        <v>98</v>
      </c>
      <c r="H140" s="544">
        <v>110</v>
      </c>
      <c r="I140" s="544">
        <v>112</v>
      </c>
      <c r="J140" s="544">
        <v>118</v>
      </c>
      <c r="K140" s="544">
        <v>120</v>
      </c>
      <c r="L140" s="544">
        <v>114</v>
      </c>
      <c r="M140" s="544">
        <v>119</v>
      </c>
      <c r="N140" s="544">
        <v>121</v>
      </c>
      <c r="O140" s="544">
        <v>126</v>
      </c>
      <c r="P140" s="544">
        <v>130</v>
      </c>
      <c r="Q140" s="544">
        <v>121</v>
      </c>
      <c r="R140" s="544">
        <v>102</v>
      </c>
      <c r="S140" s="544">
        <v>107</v>
      </c>
      <c r="T140" s="544">
        <v>109</v>
      </c>
      <c r="U140" s="544">
        <v>120</v>
      </c>
      <c r="V140" s="544">
        <v>105</v>
      </c>
      <c r="W140" s="544">
        <v>107</v>
      </c>
      <c r="X140" s="544">
        <v>521</v>
      </c>
      <c r="Y140" s="544">
        <v>555</v>
      </c>
      <c r="Z140" s="544">
        <v>463</v>
      </c>
      <c r="AA140" s="544">
        <v>472</v>
      </c>
      <c r="AB140" s="544">
        <v>489</v>
      </c>
      <c r="AC140" s="544">
        <v>455</v>
      </c>
      <c r="AD140" s="544">
        <v>421</v>
      </c>
      <c r="AE140" s="544">
        <v>378</v>
      </c>
      <c r="AF140" s="544">
        <v>298</v>
      </c>
      <c r="AG140" s="544">
        <v>243</v>
      </c>
      <c r="AH140" s="544">
        <v>171</v>
      </c>
      <c r="AI140" s="544">
        <v>132</v>
      </c>
      <c r="AJ140" s="544">
        <v>87</v>
      </c>
      <c r="AK140" s="544">
        <v>80</v>
      </c>
      <c r="AL140" s="544">
        <v>3</v>
      </c>
      <c r="AM140" s="544">
        <v>36</v>
      </c>
      <c r="AN140" s="544">
        <v>42</v>
      </c>
      <c r="AO140" s="544">
        <v>82</v>
      </c>
      <c r="AP140" s="544">
        <v>3522</v>
      </c>
      <c r="AQ140" s="544">
        <v>278</v>
      </c>
      <c r="AR140" s="544">
        <v>269</v>
      </c>
      <c r="AS140" s="544">
        <v>1489</v>
      </c>
      <c r="AT140" s="544">
        <v>124</v>
      </c>
      <c r="AU140" s="466"/>
      <c r="AV140" s="477">
        <v>6958</v>
      </c>
      <c r="AW140" s="486">
        <v>1292</v>
      </c>
      <c r="AX140" s="486">
        <v>689</v>
      </c>
      <c r="AY140" s="486">
        <v>1288</v>
      </c>
      <c r="AZ140" s="486">
        <v>2678</v>
      </c>
      <c r="BA140" s="518">
        <v>1011</v>
      </c>
    </row>
    <row r="141" spans="1:53" ht="16.2" hidden="1" thickBot="1">
      <c r="A141" s="617"/>
      <c r="B141" s="617"/>
      <c r="C141" s="618">
        <v>25772</v>
      </c>
      <c r="D141" s="619">
        <v>264</v>
      </c>
      <c r="E141" s="620">
        <v>316</v>
      </c>
      <c r="F141" s="620">
        <v>363</v>
      </c>
      <c r="G141" s="620">
        <v>363</v>
      </c>
      <c r="H141" s="620">
        <v>408</v>
      </c>
      <c r="I141" s="619">
        <v>416</v>
      </c>
      <c r="J141" s="619">
        <v>436</v>
      </c>
      <c r="K141" s="619">
        <v>445</v>
      </c>
      <c r="L141" s="619">
        <v>422</v>
      </c>
      <c r="M141" s="619">
        <v>442</v>
      </c>
      <c r="N141" s="619">
        <v>449</v>
      </c>
      <c r="O141" s="619">
        <v>466</v>
      </c>
      <c r="P141" s="619">
        <v>482</v>
      </c>
      <c r="Q141" s="619">
        <v>448</v>
      </c>
      <c r="R141" s="619">
        <v>378</v>
      </c>
      <c r="S141" s="619">
        <v>396</v>
      </c>
      <c r="T141" s="619">
        <v>402</v>
      </c>
      <c r="U141" s="619">
        <v>446</v>
      </c>
      <c r="V141" s="619">
        <v>388</v>
      </c>
      <c r="W141" s="619">
        <v>397</v>
      </c>
      <c r="X141" s="620">
        <v>1931</v>
      </c>
      <c r="Y141" s="620">
        <v>2057</v>
      </c>
      <c r="Z141" s="620">
        <v>1716</v>
      </c>
      <c r="AA141" s="620">
        <v>1750</v>
      </c>
      <c r="AB141" s="620">
        <v>1810</v>
      </c>
      <c r="AC141" s="620">
        <v>1684</v>
      </c>
      <c r="AD141" s="620">
        <v>1561</v>
      </c>
      <c r="AE141" s="620">
        <v>1397</v>
      </c>
      <c r="AF141" s="620">
        <v>1105</v>
      </c>
      <c r="AG141" s="620">
        <v>897</v>
      </c>
      <c r="AH141" s="620">
        <v>632</v>
      </c>
      <c r="AI141" s="620">
        <v>486</v>
      </c>
      <c r="AJ141" s="620">
        <v>323</v>
      </c>
      <c r="AK141" s="620">
        <v>296</v>
      </c>
      <c r="AL141" s="620">
        <v>12</v>
      </c>
      <c r="AM141" s="620">
        <v>133</v>
      </c>
      <c r="AN141" s="620">
        <v>155</v>
      </c>
      <c r="AO141" s="620">
        <v>305</v>
      </c>
      <c r="AP141" s="545">
        <v>0</v>
      </c>
      <c r="AQ141" s="545">
        <v>0</v>
      </c>
      <c r="AR141" s="545">
        <v>1</v>
      </c>
      <c r="AS141" s="545">
        <v>1</v>
      </c>
      <c r="AT141" s="545">
        <v>0</v>
      </c>
      <c r="AU141" s="621"/>
    </row>
    <row r="142" spans="1:53" ht="15.6">
      <c r="A142" s="496">
        <v>2</v>
      </c>
      <c r="B142" s="622" t="s">
        <v>191</v>
      </c>
      <c r="C142" s="623">
        <v>38990</v>
      </c>
      <c r="D142" s="624">
        <v>571</v>
      </c>
      <c r="E142" s="474">
        <v>548</v>
      </c>
      <c r="F142" s="474">
        <v>572</v>
      </c>
      <c r="G142" s="474">
        <v>557</v>
      </c>
      <c r="H142" s="474">
        <v>631</v>
      </c>
      <c r="I142" s="474">
        <v>616</v>
      </c>
      <c r="J142" s="474">
        <v>686</v>
      </c>
      <c r="K142" s="474">
        <v>680</v>
      </c>
      <c r="L142" s="474">
        <v>678</v>
      </c>
      <c r="M142" s="474">
        <v>677</v>
      </c>
      <c r="N142" s="474">
        <v>699</v>
      </c>
      <c r="O142" s="474">
        <v>704</v>
      </c>
      <c r="P142" s="474">
        <v>631</v>
      </c>
      <c r="Q142" s="474">
        <v>704</v>
      </c>
      <c r="R142" s="474">
        <v>641</v>
      </c>
      <c r="S142" s="474">
        <v>639</v>
      </c>
      <c r="T142" s="474">
        <v>663</v>
      </c>
      <c r="U142" s="474">
        <v>645</v>
      </c>
      <c r="V142" s="474">
        <v>607</v>
      </c>
      <c r="W142" s="474">
        <v>583</v>
      </c>
      <c r="X142" s="474">
        <v>2992</v>
      </c>
      <c r="Y142" s="474">
        <v>3125</v>
      </c>
      <c r="Z142" s="474">
        <v>2738</v>
      </c>
      <c r="AA142" s="474">
        <v>2463</v>
      </c>
      <c r="AB142" s="474">
        <v>2398</v>
      </c>
      <c r="AC142" s="474">
        <v>2318</v>
      </c>
      <c r="AD142" s="474">
        <v>2161</v>
      </c>
      <c r="AE142" s="474">
        <v>1966</v>
      </c>
      <c r="AF142" s="474">
        <v>1738</v>
      </c>
      <c r="AG142" s="474">
        <v>1407</v>
      </c>
      <c r="AH142" s="474">
        <v>1089</v>
      </c>
      <c r="AI142" s="474">
        <v>776</v>
      </c>
      <c r="AJ142" s="476">
        <v>515</v>
      </c>
      <c r="AK142" s="476">
        <v>572</v>
      </c>
      <c r="AL142" s="625">
        <v>28</v>
      </c>
      <c r="AM142" s="486">
        <v>282</v>
      </c>
      <c r="AN142" s="490">
        <v>268</v>
      </c>
      <c r="AO142" s="490">
        <v>584</v>
      </c>
      <c r="AP142" s="490">
        <v>19799</v>
      </c>
      <c r="AQ142" s="490">
        <v>1657</v>
      </c>
      <c r="AR142" s="490">
        <v>1507</v>
      </c>
      <c r="AS142" s="486">
        <v>8192</v>
      </c>
      <c r="AT142" s="626">
        <v>738</v>
      </c>
      <c r="AU142" s="627"/>
      <c r="AV142" s="474">
        <v>38990</v>
      </c>
      <c r="AW142" s="628">
        <v>7619</v>
      </c>
      <c r="AX142" s="628">
        <v>3923</v>
      </c>
      <c r="AY142" s="628">
        <v>7307</v>
      </c>
      <c r="AZ142" s="628">
        <v>14044</v>
      </c>
      <c r="BA142" s="629">
        <v>6097</v>
      </c>
    </row>
    <row r="143" spans="1:53" ht="15.6">
      <c r="A143" s="630">
        <v>1</v>
      </c>
      <c r="B143" s="501" t="s">
        <v>193</v>
      </c>
      <c r="C143" s="471">
        <v>22614</v>
      </c>
      <c r="D143" s="631">
        <v>332</v>
      </c>
      <c r="E143" s="631">
        <v>318</v>
      </c>
      <c r="F143" s="631">
        <v>332</v>
      </c>
      <c r="G143" s="631">
        <v>323</v>
      </c>
      <c r="H143" s="631">
        <v>366</v>
      </c>
      <c r="I143" s="631">
        <v>357</v>
      </c>
      <c r="J143" s="631">
        <v>398</v>
      </c>
      <c r="K143" s="631">
        <v>395</v>
      </c>
      <c r="L143" s="631">
        <v>393</v>
      </c>
      <c r="M143" s="631">
        <v>392</v>
      </c>
      <c r="N143" s="631">
        <v>405</v>
      </c>
      <c r="O143" s="631">
        <v>408</v>
      </c>
      <c r="P143" s="631">
        <v>366</v>
      </c>
      <c r="Q143" s="631">
        <v>408</v>
      </c>
      <c r="R143" s="631">
        <v>372</v>
      </c>
      <c r="S143" s="631">
        <v>371</v>
      </c>
      <c r="T143" s="631">
        <v>385</v>
      </c>
      <c r="U143" s="631">
        <v>374</v>
      </c>
      <c r="V143" s="631">
        <v>352</v>
      </c>
      <c r="W143" s="631">
        <v>338</v>
      </c>
      <c r="X143" s="631">
        <v>1736</v>
      </c>
      <c r="Y143" s="631">
        <v>1812</v>
      </c>
      <c r="Z143" s="631">
        <v>1588</v>
      </c>
      <c r="AA143" s="631">
        <v>1428</v>
      </c>
      <c r="AB143" s="631">
        <v>1390</v>
      </c>
      <c r="AC143" s="631">
        <v>1345</v>
      </c>
      <c r="AD143" s="631">
        <v>1253</v>
      </c>
      <c r="AE143" s="631">
        <v>1140</v>
      </c>
      <c r="AF143" s="631">
        <v>1008</v>
      </c>
      <c r="AG143" s="631">
        <v>816</v>
      </c>
      <c r="AH143" s="631">
        <v>632</v>
      </c>
      <c r="AI143" s="631">
        <v>451</v>
      </c>
      <c r="AJ143" s="631">
        <v>299</v>
      </c>
      <c r="AK143" s="539">
        <v>331</v>
      </c>
      <c r="AL143" s="632">
        <v>17</v>
      </c>
      <c r="AM143" s="631">
        <v>163</v>
      </c>
      <c r="AN143" s="631">
        <v>155</v>
      </c>
      <c r="AO143" s="631">
        <v>339</v>
      </c>
      <c r="AP143" s="631">
        <v>11483</v>
      </c>
      <c r="AQ143" s="631">
        <v>961</v>
      </c>
      <c r="AR143" s="631">
        <v>874</v>
      </c>
      <c r="AS143" s="631">
        <v>4752</v>
      </c>
      <c r="AT143" s="600">
        <v>428</v>
      </c>
      <c r="AU143" s="627"/>
      <c r="AV143" s="633">
        <v>22614</v>
      </c>
      <c r="AW143" s="584">
        <v>4419</v>
      </c>
      <c r="AX143" s="633">
        <v>2276</v>
      </c>
      <c r="AY143" s="584">
        <v>4238</v>
      </c>
      <c r="AZ143" s="633">
        <v>8144</v>
      </c>
      <c r="BA143" s="634">
        <v>3537</v>
      </c>
    </row>
    <row r="144" spans="1:53" ht="15.6">
      <c r="A144" s="630">
        <v>2</v>
      </c>
      <c r="B144" s="501" t="s">
        <v>195</v>
      </c>
      <c r="C144" s="471">
        <v>8968</v>
      </c>
      <c r="D144" s="631">
        <v>131</v>
      </c>
      <c r="E144" s="631">
        <v>126</v>
      </c>
      <c r="F144" s="631">
        <v>132</v>
      </c>
      <c r="G144" s="631">
        <v>128</v>
      </c>
      <c r="H144" s="631">
        <v>145</v>
      </c>
      <c r="I144" s="631">
        <v>142</v>
      </c>
      <c r="J144" s="631">
        <v>158</v>
      </c>
      <c r="K144" s="631">
        <v>156</v>
      </c>
      <c r="L144" s="631">
        <v>156</v>
      </c>
      <c r="M144" s="631">
        <v>156</v>
      </c>
      <c r="N144" s="631">
        <v>161</v>
      </c>
      <c r="O144" s="631">
        <v>162</v>
      </c>
      <c r="P144" s="631">
        <v>145</v>
      </c>
      <c r="Q144" s="631">
        <v>162</v>
      </c>
      <c r="R144" s="631">
        <v>147</v>
      </c>
      <c r="S144" s="631">
        <v>147</v>
      </c>
      <c r="T144" s="631">
        <v>152</v>
      </c>
      <c r="U144" s="631">
        <v>148</v>
      </c>
      <c r="V144" s="631">
        <v>140</v>
      </c>
      <c r="W144" s="631">
        <v>134</v>
      </c>
      <c r="X144" s="631">
        <v>688</v>
      </c>
      <c r="Y144" s="631">
        <v>719</v>
      </c>
      <c r="Z144" s="631">
        <v>630</v>
      </c>
      <c r="AA144" s="631">
        <v>567</v>
      </c>
      <c r="AB144" s="631">
        <v>552</v>
      </c>
      <c r="AC144" s="631">
        <v>533</v>
      </c>
      <c r="AD144" s="631">
        <v>497</v>
      </c>
      <c r="AE144" s="631">
        <v>452</v>
      </c>
      <c r="AF144" s="631">
        <v>400</v>
      </c>
      <c r="AG144" s="631">
        <v>324</v>
      </c>
      <c r="AH144" s="631">
        <v>250</v>
      </c>
      <c r="AI144" s="631">
        <v>178</v>
      </c>
      <c r="AJ144" s="631">
        <v>118</v>
      </c>
      <c r="AK144" s="539">
        <v>132</v>
      </c>
      <c r="AL144" s="632">
        <v>6</v>
      </c>
      <c r="AM144" s="631">
        <v>65</v>
      </c>
      <c r="AN144" s="631">
        <v>62</v>
      </c>
      <c r="AO144" s="631">
        <v>134</v>
      </c>
      <c r="AP144" s="631">
        <v>4554</v>
      </c>
      <c r="AQ144" s="631">
        <v>381</v>
      </c>
      <c r="AR144" s="631">
        <v>347</v>
      </c>
      <c r="AS144" s="631">
        <v>1884</v>
      </c>
      <c r="AT144" s="600">
        <v>170</v>
      </c>
      <c r="AU144" s="627"/>
      <c r="AV144" s="581">
        <v>8968</v>
      </c>
      <c r="AW144" s="584">
        <v>1753</v>
      </c>
      <c r="AX144" s="581">
        <v>901</v>
      </c>
      <c r="AY144" s="584">
        <v>1681</v>
      </c>
      <c r="AZ144" s="581">
        <v>3231</v>
      </c>
      <c r="BA144" s="634">
        <v>1402</v>
      </c>
    </row>
    <row r="145" spans="1:53" ht="15.6">
      <c r="A145" s="630"/>
      <c r="B145" s="501" t="s">
        <v>67</v>
      </c>
      <c r="C145" s="471">
        <v>7408</v>
      </c>
      <c r="D145" s="631">
        <v>108</v>
      </c>
      <c r="E145" s="631">
        <v>104</v>
      </c>
      <c r="F145" s="631">
        <v>108</v>
      </c>
      <c r="G145" s="631">
        <v>106</v>
      </c>
      <c r="H145" s="631">
        <v>120</v>
      </c>
      <c r="I145" s="631">
        <v>117</v>
      </c>
      <c r="J145" s="631">
        <v>130</v>
      </c>
      <c r="K145" s="631">
        <v>129</v>
      </c>
      <c r="L145" s="631">
        <v>129</v>
      </c>
      <c r="M145" s="631">
        <v>129</v>
      </c>
      <c r="N145" s="631">
        <v>133</v>
      </c>
      <c r="O145" s="631">
        <v>134</v>
      </c>
      <c r="P145" s="631">
        <v>120</v>
      </c>
      <c r="Q145" s="631">
        <v>134</v>
      </c>
      <c r="R145" s="631">
        <v>122</v>
      </c>
      <c r="S145" s="631">
        <v>121</v>
      </c>
      <c r="T145" s="631">
        <v>126</v>
      </c>
      <c r="U145" s="631">
        <v>123</v>
      </c>
      <c r="V145" s="631">
        <v>115</v>
      </c>
      <c r="W145" s="631">
        <v>111</v>
      </c>
      <c r="X145" s="631">
        <v>568</v>
      </c>
      <c r="Y145" s="631">
        <v>594</v>
      </c>
      <c r="Z145" s="631">
        <v>520</v>
      </c>
      <c r="AA145" s="631">
        <v>468</v>
      </c>
      <c r="AB145" s="631">
        <v>456</v>
      </c>
      <c r="AC145" s="631">
        <v>440</v>
      </c>
      <c r="AD145" s="631">
        <v>411</v>
      </c>
      <c r="AE145" s="631">
        <v>374</v>
      </c>
      <c r="AF145" s="631">
        <v>330</v>
      </c>
      <c r="AG145" s="631">
        <v>267</v>
      </c>
      <c r="AH145" s="631">
        <v>207</v>
      </c>
      <c r="AI145" s="631">
        <v>147</v>
      </c>
      <c r="AJ145" s="631">
        <v>98</v>
      </c>
      <c r="AK145" s="539">
        <v>109</v>
      </c>
      <c r="AL145" s="632">
        <v>5</v>
      </c>
      <c r="AM145" s="631">
        <v>54</v>
      </c>
      <c r="AN145" s="631">
        <v>51</v>
      </c>
      <c r="AO145" s="631">
        <v>111</v>
      </c>
      <c r="AP145" s="631">
        <v>3762</v>
      </c>
      <c r="AQ145" s="631">
        <v>315</v>
      </c>
      <c r="AR145" s="631">
        <v>286</v>
      </c>
      <c r="AS145" s="631">
        <v>1556</v>
      </c>
      <c r="AT145" s="600">
        <v>140</v>
      </c>
      <c r="AU145" s="627"/>
      <c r="AV145" s="635">
        <v>7408</v>
      </c>
      <c r="AW145" s="584">
        <v>1447</v>
      </c>
      <c r="AX145" s="635">
        <v>746</v>
      </c>
      <c r="AY145" s="584">
        <v>1388</v>
      </c>
      <c r="AZ145" s="635">
        <v>2669</v>
      </c>
      <c r="BA145" s="634">
        <v>1158</v>
      </c>
    </row>
    <row r="146" spans="1:53" ht="15.6">
      <c r="A146" s="496">
        <v>10</v>
      </c>
      <c r="B146" s="622" t="s">
        <v>196</v>
      </c>
      <c r="C146" s="623">
        <v>12517</v>
      </c>
      <c r="D146" s="624">
        <v>254</v>
      </c>
      <c r="E146" s="474">
        <v>340</v>
      </c>
      <c r="F146" s="474">
        <v>285</v>
      </c>
      <c r="G146" s="474">
        <v>335</v>
      </c>
      <c r="H146" s="474">
        <v>301</v>
      </c>
      <c r="I146" s="474">
        <v>311</v>
      </c>
      <c r="J146" s="474">
        <v>272</v>
      </c>
      <c r="K146" s="474">
        <v>271</v>
      </c>
      <c r="L146" s="474">
        <v>285</v>
      </c>
      <c r="M146" s="474">
        <v>271</v>
      </c>
      <c r="N146" s="474">
        <v>314</v>
      </c>
      <c r="O146" s="474">
        <v>271</v>
      </c>
      <c r="P146" s="474">
        <v>287</v>
      </c>
      <c r="Q146" s="474">
        <v>307</v>
      </c>
      <c r="R146" s="474">
        <v>296</v>
      </c>
      <c r="S146" s="474">
        <v>286</v>
      </c>
      <c r="T146" s="474">
        <v>299</v>
      </c>
      <c r="U146" s="474">
        <v>299</v>
      </c>
      <c r="V146" s="474">
        <v>246</v>
      </c>
      <c r="W146" s="474">
        <v>248</v>
      </c>
      <c r="X146" s="474">
        <v>1173</v>
      </c>
      <c r="Y146" s="474">
        <v>975</v>
      </c>
      <c r="Z146" s="474">
        <v>792</v>
      </c>
      <c r="AA146" s="474">
        <v>731</v>
      </c>
      <c r="AB146" s="474">
        <v>624</v>
      </c>
      <c r="AC146" s="474">
        <v>571</v>
      </c>
      <c r="AD146" s="474">
        <v>461</v>
      </c>
      <c r="AE146" s="474">
        <v>344</v>
      </c>
      <c r="AF146" s="474">
        <v>299</v>
      </c>
      <c r="AG146" s="474">
        <v>245</v>
      </c>
      <c r="AH146" s="474">
        <v>190</v>
      </c>
      <c r="AI146" s="474">
        <v>167</v>
      </c>
      <c r="AJ146" s="476">
        <v>97</v>
      </c>
      <c r="AK146" s="476">
        <v>70</v>
      </c>
      <c r="AL146" s="625">
        <v>3</v>
      </c>
      <c r="AM146" s="486">
        <v>141</v>
      </c>
      <c r="AN146" s="486">
        <v>147</v>
      </c>
      <c r="AO146" s="486">
        <v>304</v>
      </c>
      <c r="AP146" s="490">
        <v>5909</v>
      </c>
      <c r="AQ146" s="490">
        <v>709</v>
      </c>
      <c r="AR146" s="490">
        <v>663</v>
      </c>
      <c r="AS146" s="625">
        <v>2226</v>
      </c>
      <c r="AT146" s="636">
        <v>516</v>
      </c>
      <c r="AU146" s="637"/>
      <c r="AV146" s="638">
        <v>12517</v>
      </c>
      <c r="AW146" s="638">
        <v>3510</v>
      </c>
      <c r="AX146" s="638">
        <v>1774</v>
      </c>
      <c r="AY146" s="638">
        <v>2642</v>
      </c>
      <c r="AZ146" s="638">
        <v>3523</v>
      </c>
      <c r="BA146" s="638">
        <v>1068</v>
      </c>
    </row>
    <row r="147" spans="1:53" ht="15.6">
      <c r="A147" s="639">
        <v>1</v>
      </c>
      <c r="B147" s="501" t="s">
        <v>198</v>
      </c>
      <c r="C147" s="471">
        <v>2538</v>
      </c>
      <c r="D147" s="631">
        <v>51</v>
      </c>
      <c r="E147" s="631">
        <v>69</v>
      </c>
      <c r="F147" s="631">
        <v>58</v>
      </c>
      <c r="G147" s="631">
        <v>68</v>
      </c>
      <c r="H147" s="631">
        <v>61</v>
      </c>
      <c r="I147" s="631">
        <v>63</v>
      </c>
      <c r="J147" s="631">
        <v>55</v>
      </c>
      <c r="K147" s="631">
        <v>54</v>
      </c>
      <c r="L147" s="631">
        <v>58</v>
      </c>
      <c r="M147" s="631">
        <v>54</v>
      </c>
      <c r="N147" s="631">
        <v>64</v>
      </c>
      <c r="O147" s="631">
        <v>55</v>
      </c>
      <c r="P147" s="631">
        <v>58</v>
      </c>
      <c r="Q147" s="631">
        <v>62</v>
      </c>
      <c r="R147" s="631">
        <v>60</v>
      </c>
      <c r="S147" s="631">
        <v>58</v>
      </c>
      <c r="T147" s="631">
        <v>61</v>
      </c>
      <c r="U147" s="631">
        <v>61</v>
      </c>
      <c r="V147" s="631">
        <v>50</v>
      </c>
      <c r="W147" s="631">
        <v>50</v>
      </c>
      <c r="X147" s="631">
        <v>238</v>
      </c>
      <c r="Y147" s="631">
        <v>198</v>
      </c>
      <c r="Z147" s="631">
        <v>161</v>
      </c>
      <c r="AA147" s="631">
        <v>148</v>
      </c>
      <c r="AB147" s="631">
        <v>127</v>
      </c>
      <c r="AC147" s="631">
        <v>116</v>
      </c>
      <c r="AD147" s="631">
        <v>93</v>
      </c>
      <c r="AE147" s="631">
        <v>69</v>
      </c>
      <c r="AF147" s="631">
        <v>61</v>
      </c>
      <c r="AG147" s="631">
        <v>50</v>
      </c>
      <c r="AH147" s="631">
        <v>39</v>
      </c>
      <c r="AI147" s="631">
        <v>34</v>
      </c>
      <c r="AJ147" s="631">
        <v>20</v>
      </c>
      <c r="AK147" s="539">
        <v>14</v>
      </c>
      <c r="AL147" s="632">
        <v>1</v>
      </c>
      <c r="AM147" s="631">
        <v>29</v>
      </c>
      <c r="AN147" s="631">
        <v>31</v>
      </c>
      <c r="AO147" s="631">
        <v>62</v>
      </c>
      <c r="AP147" s="631">
        <v>1198</v>
      </c>
      <c r="AQ147" s="631">
        <v>142</v>
      </c>
      <c r="AR147" s="631">
        <v>135</v>
      </c>
      <c r="AS147" s="631">
        <v>451</v>
      </c>
      <c r="AT147" s="600">
        <v>103</v>
      </c>
      <c r="AU147" s="627"/>
      <c r="AV147" s="633">
        <v>2538</v>
      </c>
      <c r="AW147" s="584">
        <v>710</v>
      </c>
      <c r="AX147" s="633">
        <v>360</v>
      </c>
      <c r="AY147" s="584">
        <v>536</v>
      </c>
      <c r="AZ147" s="633">
        <v>714</v>
      </c>
      <c r="BA147" s="634">
        <v>218</v>
      </c>
    </row>
    <row r="148" spans="1:53" ht="15.6">
      <c r="A148" s="630">
        <v>2</v>
      </c>
      <c r="B148" s="501" t="s">
        <v>200</v>
      </c>
      <c r="C148" s="471">
        <v>716</v>
      </c>
      <c r="D148" s="631">
        <v>15</v>
      </c>
      <c r="E148" s="631">
        <v>19</v>
      </c>
      <c r="F148" s="631">
        <v>16</v>
      </c>
      <c r="G148" s="631">
        <v>19</v>
      </c>
      <c r="H148" s="631">
        <v>17</v>
      </c>
      <c r="I148" s="631">
        <v>18</v>
      </c>
      <c r="J148" s="631">
        <v>16</v>
      </c>
      <c r="K148" s="631">
        <v>16</v>
      </c>
      <c r="L148" s="631">
        <v>16</v>
      </c>
      <c r="M148" s="631">
        <v>16</v>
      </c>
      <c r="N148" s="631">
        <v>18</v>
      </c>
      <c r="O148" s="631">
        <v>15</v>
      </c>
      <c r="P148" s="631">
        <v>16</v>
      </c>
      <c r="Q148" s="631">
        <v>18</v>
      </c>
      <c r="R148" s="631">
        <v>17</v>
      </c>
      <c r="S148" s="631">
        <v>16</v>
      </c>
      <c r="T148" s="631">
        <v>17</v>
      </c>
      <c r="U148" s="631">
        <v>17</v>
      </c>
      <c r="V148" s="631">
        <v>14</v>
      </c>
      <c r="W148" s="631">
        <v>14</v>
      </c>
      <c r="X148" s="631">
        <v>67</v>
      </c>
      <c r="Y148" s="631">
        <v>56</v>
      </c>
      <c r="Z148" s="631">
        <v>45</v>
      </c>
      <c r="AA148" s="631">
        <v>42</v>
      </c>
      <c r="AB148" s="631">
        <v>35</v>
      </c>
      <c r="AC148" s="631">
        <v>33</v>
      </c>
      <c r="AD148" s="631">
        <v>26</v>
      </c>
      <c r="AE148" s="631">
        <v>20</v>
      </c>
      <c r="AF148" s="631">
        <v>17</v>
      </c>
      <c r="AG148" s="631">
        <v>14</v>
      </c>
      <c r="AH148" s="631">
        <v>11</v>
      </c>
      <c r="AI148" s="631">
        <v>10</v>
      </c>
      <c r="AJ148" s="631">
        <v>6</v>
      </c>
      <c r="AK148" s="539">
        <v>4</v>
      </c>
      <c r="AL148" s="632">
        <v>0</v>
      </c>
      <c r="AM148" s="631">
        <v>8</v>
      </c>
      <c r="AN148" s="631">
        <v>8</v>
      </c>
      <c r="AO148" s="631">
        <v>17</v>
      </c>
      <c r="AP148" s="631">
        <v>338</v>
      </c>
      <c r="AQ148" s="631">
        <v>41</v>
      </c>
      <c r="AR148" s="631">
        <v>38</v>
      </c>
      <c r="AS148" s="631">
        <v>127</v>
      </c>
      <c r="AT148" s="600">
        <v>30</v>
      </c>
      <c r="AU148" s="627"/>
      <c r="AV148" s="581">
        <v>716</v>
      </c>
      <c r="AW148" s="584">
        <v>201</v>
      </c>
      <c r="AX148" s="581">
        <v>101</v>
      </c>
      <c r="AY148" s="584">
        <v>151</v>
      </c>
      <c r="AZ148" s="581">
        <v>201</v>
      </c>
      <c r="BA148" s="634">
        <v>62</v>
      </c>
    </row>
    <row r="149" spans="1:53" ht="15.6">
      <c r="A149" s="630">
        <v>3</v>
      </c>
      <c r="B149" s="501" t="s">
        <v>202</v>
      </c>
      <c r="C149" s="471">
        <v>2148</v>
      </c>
      <c r="D149" s="631">
        <v>44</v>
      </c>
      <c r="E149" s="631">
        <v>58</v>
      </c>
      <c r="F149" s="631">
        <v>49</v>
      </c>
      <c r="G149" s="631">
        <v>57</v>
      </c>
      <c r="H149" s="631">
        <v>52</v>
      </c>
      <c r="I149" s="631">
        <v>53</v>
      </c>
      <c r="J149" s="631">
        <v>47</v>
      </c>
      <c r="K149" s="631">
        <v>47</v>
      </c>
      <c r="L149" s="631">
        <v>49</v>
      </c>
      <c r="M149" s="631">
        <v>47</v>
      </c>
      <c r="N149" s="631">
        <v>54</v>
      </c>
      <c r="O149" s="631">
        <v>47</v>
      </c>
      <c r="P149" s="631">
        <v>49</v>
      </c>
      <c r="Q149" s="631">
        <v>53</v>
      </c>
      <c r="R149" s="631">
        <v>51</v>
      </c>
      <c r="S149" s="631">
        <v>49</v>
      </c>
      <c r="T149" s="631">
        <v>51</v>
      </c>
      <c r="U149" s="631">
        <v>51</v>
      </c>
      <c r="V149" s="631">
        <v>42</v>
      </c>
      <c r="W149" s="631">
        <v>43</v>
      </c>
      <c r="X149" s="631">
        <v>201</v>
      </c>
      <c r="Y149" s="631">
        <v>167</v>
      </c>
      <c r="Z149" s="631">
        <v>136</v>
      </c>
      <c r="AA149" s="631">
        <v>125</v>
      </c>
      <c r="AB149" s="631">
        <v>107</v>
      </c>
      <c r="AC149" s="631">
        <v>97</v>
      </c>
      <c r="AD149" s="631">
        <v>79</v>
      </c>
      <c r="AE149" s="631">
        <v>59</v>
      </c>
      <c r="AF149" s="631">
        <v>51</v>
      </c>
      <c r="AG149" s="631">
        <v>42</v>
      </c>
      <c r="AH149" s="631">
        <v>33</v>
      </c>
      <c r="AI149" s="631">
        <v>29</v>
      </c>
      <c r="AJ149" s="631">
        <v>17</v>
      </c>
      <c r="AK149" s="539">
        <v>12</v>
      </c>
      <c r="AL149" s="632">
        <v>1</v>
      </c>
      <c r="AM149" s="631">
        <v>24</v>
      </c>
      <c r="AN149" s="631">
        <v>25</v>
      </c>
      <c r="AO149" s="631">
        <v>52</v>
      </c>
      <c r="AP149" s="631">
        <v>1014</v>
      </c>
      <c r="AQ149" s="631">
        <v>122</v>
      </c>
      <c r="AR149" s="631">
        <v>114</v>
      </c>
      <c r="AS149" s="631">
        <v>382</v>
      </c>
      <c r="AT149" s="600">
        <v>89</v>
      </c>
      <c r="AU149" s="627"/>
      <c r="AV149" s="581">
        <v>2148</v>
      </c>
      <c r="AW149" s="584">
        <v>604</v>
      </c>
      <c r="AX149" s="581">
        <v>304</v>
      </c>
      <c r="AY149" s="584">
        <v>453</v>
      </c>
      <c r="AZ149" s="581">
        <v>603</v>
      </c>
      <c r="BA149" s="634">
        <v>184</v>
      </c>
    </row>
    <row r="150" spans="1:53" ht="15.6">
      <c r="A150" s="630">
        <v>4</v>
      </c>
      <c r="B150" s="501" t="s">
        <v>204</v>
      </c>
      <c r="C150" s="471">
        <v>948</v>
      </c>
      <c r="D150" s="631">
        <v>19</v>
      </c>
      <c r="E150" s="631">
        <v>26</v>
      </c>
      <c r="F150" s="631">
        <v>22</v>
      </c>
      <c r="G150" s="631">
        <v>25</v>
      </c>
      <c r="H150" s="631">
        <v>23</v>
      </c>
      <c r="I150" s="631">
        <v>24</v>
      </c>
      <c r="J150" s="631">
        <v>21</v>
      </c>
      <c r="K150" s="631">
        <v>21</v>
      </c>
      <c r="L150" s="631">
        <v>22</v>
      </c>
      <c r="M150" s="631">
        <v>21</v>
      </c>
      <c r="N150" s="631">
        <v>24</v>
      </c>
      <c r="O150" s="631">
        <v>21</v>
      </c>
      <c r="P150" s="631">
        <v>22</v>
      </c>
      <c r="Q150" s="631">
        <v>23</v>
      </c>
      <c r="R150" s="631">
        <v>22</v>
      </c>
      <c r="S150" s="631">
        <v>22</v>
      </c>
      <c r="T150" s="631">
        <v>23</v>
      </c>
      <c r="U150" s="631">
        <v>23</v>
      </c>
      <c r="V150" s="631">
        <v>19</v>
      </c>
      <c r="W150" s="631">
        <v>18</v>
      </c>
      <c r="X150" s="631">
        <v>89</v>
      </c>
      <c r="Y150" s="631">
        <v>74</v>
      </c>
      <c r="Z150" s="631">
        <v>60</v>
      </c>
      <c r="AA150" s="631">
        <v>55</v>
      </c>
      <c r="AB150" s="631">
        <v>47</v>
      </c>
      <c r="AC150" s="631">
        <v>43</v>
      </c>
      <c r="AD150" s="631">
        <v>35</v>
      </c>
      <c r="AE150" s="631">
        <v>26</v>
      </c>
      <c r="AF150" s="631">
        <v>23</v>
      </c>
      <c r="AG150" s="631">
        <v>19</v>
      </c>
      <c r="AH150" s="631">
        <v>14</v>
      </c>
      <c r="AI150" s="631">
        <v>12</v>
      </c>
      <c r="AJ150" s="631">
        <v>5</v>
      </c>
      <c r="AK150" s="539">
        <v>5</v>
      </c>
      <c r="AL150" s="632">
        <v>0</v>
      </c>
      <c r="AM150" s="631">
        <v>11</v>
      </c>
      <c r="AN150" s="631">
        <v>11</v>
      </c>
      <c r="AO150" s="631">
        <v>23</v>
      </c>
      <c r="AP150" s="631">
        <v>448</v>
      </c>
      <c r="AQ150" s="631">
        <v>54</v>
      </c>
      <c r="AR150" s="631">
        <v>50</v>
      </c>
      <c r="AS150" s="631">
        <v>169</v>
      </c>
      <c r="AT150" s="600">
        <v>39</v>
      </c>
      <c r="AU150" s="627"/>
      <c r="AV150" s="581">
        <v>948</v>
      </c>
      <c r="AW150" s="584">
        <v>269</v>
      </c>
      <c r="AX150" s="581">
        <v>135</v>
      </c>
      <c r="AY150" s="584">
        <v>200</v>
      </c>
      <c r="AZ150" s="581">
        <v>266</v>
      </c>
      <c r="BA150" s="634">
        <v>78</v>
      </c>
    </row>
    <row r="151" spans="1:53" ht="15.6">
      <c r="A151" s="630">
        <v>5</v>
      </c>
      <c r="B151" s="501" t="s">
        <v>206</v>
      </c>
      <c r="C151" s="471">
        <v>983</v>
      </c>
      <c r="D151" s="631">
        <v>20</v>
      </c>
      <c r="E151" s="631">
        <v>28</v>
      </c>
      <c r="F151" s="631">
        <v>22</v>
      </c>
      <c r="G151" s="631">
        <v>26</v>
      </c>
      <c r="H151" s="631">
        <v>24</v>
      </c>
      <c r="I151" s="631">
        <v>24</v>
      </c>
      <c r="J151" s="631">
        <v>21</v>
      </c>
      <c r="K151" s="631">
        <v>21</v>
      </c>
      <c r="L151" s="631">
        <v>22</v>
      </c>
      <c r="M151" s="631">
        <v>21</v>
      </c>
      <c r="N151" s="631">
        <v>25</v>
      </c>
      <c r="O151" s="631">
        <v>21</v>
      </c>
      <c r="P151" s="631">
        <v>23</v>
      </c>
      <c r="Q151" s="631">
        <v>24</v>
      </c>
      <c r="R151" s="631">
        <v>23</v>
      </c>
      <c r="S151" s="631">
        <v>22</v>
      </c>
      <c r="T151" s="631">
        <v>23</v>
      </c>
      <c r="U151" s="631">
        <v>23</v>
      </c>
      <c r="V151" s="631">
        <v>19</v>
      </c>
      <c r="W151" s="631">
        <v>19</v>
      </c>
      <c r="X151" s="631">
        <v>92</v>
      </c>
      <c r="Y151" s="631">
        <v>77</v>
      </c>
      <c r="Z151" s="631">
        <v>62</v>
      </c>
      <c r="AA151" s="631">
        <v>58</v>
      </c>
      <c r="AB151" s="631">
        <v>49</v>
      </c>
      <c r="AC151" s="631">
        <v>45</v>
      </c>
      <c r="AD151" s="631">
        <v>38</v>
      </c>
      <c r="AE151" s="631">
        <v>27</v>
      </c>
      <c r="AF151" s="631">
        <v>23</v>
      </c>
      <c r="AG151" s="631">
        <v>19</v>
      </c>
      <c r="AH151" s="631">
        <v>15</v>
      </c>
      <c r="AI151" s="631">
        <v>13</v>
      </c>
      <c r="AJ151" s="631">
        <v>8</v>
      </c>
      <c r="AK151" s="539">
        <v>6</v>
      </c>
      <c r="AL151" s="632">
        <v>1</v>
      </c>
      <c r="AM151" s="631">
        <v>11</v>
      </c>
      <c r="AN151" s="631">
        <v>12</v>
      </c>
      <c r="AO151" s="631">
        <v>24</v>
      </c>
      <c r="AP151" s="631">
        <v>464</v>
      </c>
      <c r="AQ151" s="631">
        <v>56</v>
      </c>
      <c r="AR151" s="631">
        <v>52</v>
      </c>
      <c r="AS151" s="631">
        <v>175</v>
      </c>
      <c r="AT151" s="600">
        <v>41</v>
      </c>
      <c r="AU151" s="627"/>
      <c r="AV151" s="581">
        <v>983</v>
      </c>
      <c r="AW151" s="584">
        <v>275</v>
      </c>
      <c r="AX151" s="581">
        <v>138</v>
      </c>
      <c r="AY151" s="584">
        <v>207</v>
      </c>
      <c r="AZ151" s="581">
        <v>279</v>
      </c>
      <c r="BA151" s="634">
        <v>84</v>
      </c>
    </row>
    <row r="152" spans="1:53" ht="15.6">
      <c r="A152" s="630">
        <v>6</v>
      </c>
      <c r="B152" s="501" t="s">
        <v>208</v>
      </c>
      <c r="C152" s="471">
        <v>1365</v>
      </c>
      <c r="D152" s="631">
        <v>28</v>
      </c>
      <c r="E152" s="631">
        <v>37</v>
      </c>
      <c r="F152" s="631">
        <v>31</v>
      </c>
      <c r="G152" s="631">
        <v>37</v>
      </c>
      <c r="H152" s="631">
        <v>33</v>
      </c>
      <c r="I152" s="631">
        <v>34</v>
      </c>
      <c r="J152" s="631">
        <v>30</v>
      </c>
      <c r="K152" s="631">
        <v>30</v>
      </c>
      <c r="L152" s="631">
        <v>31</v>
      </c>
      <c r="M152" s="631">
        <v>30</v>
      </c>
      <c r="N152" s="631">
        <v>34</v>
      </c>
      <c r="O152" s="631">
        <v>30</v>
      </c>
      <c r="P152" s="631">
        <v>31</v>
      </c>
      <c r="Q152" s="631">
        <v>33</v>
      </c>
      <c r="R152" s="631">
        <v>32</v>
      </c>
      <c r="S152" s="631">
        <v>31</v>
      </c>
      <c r="T152" s="631">
        <v>33</v>
      </c>
      <c r="U152" s="631">
        <v>33</v>
      </c>
      <c r="V152" s="631">
        <v>27</v>
      </c>
      <c r="W152" s="631">
        <v>27</v>
      </c>
      <c r="X152" s="631">
        <v>128</v>
      </c>
      <c r="Y152" s="631">
        <v>105</v>
      </c>
      <c r="Z152" s="631">
        <v>86</v>
      </c>
      <c r="AA152" s="631">
        <v>80</v>
      </c>
      <c r="AB152" s="631">
        <v>68</v>
      </c>
      <c r="AC152" s="631">
        <v>62</v>
      </c>
      <c r="AD152" s="631">
        <v>50</v>
      </c>
      <c r="AE152" s="631">
        <v>38</v>
      </c>
      <c r="AF152" s="631">
        <v>33</v>
      </c>
      <c r="AG152" s="631">
        <v>27</v>
      </c>
      <c r="AH152" s="631">
        <v>19</v>
      </c>
      <c r="AI152" s="631">
        <v>18</v>
      </c>
      <c r="AJ152" s="631">
        <v>11</v>
      </c>
      <c r="AK152" s="539">
        <v>8</v>
      </c>
      <c r="AL152" s="632">
        <v>0</v>
      </c>
      <c r="AM152" s="631">
        <v>15</v>
      </c>
      <c r="AN152" s="631">
        <v>16</v>
      </c>
      <c r="AO152" s="631">
        <v>33</v>
      </c>
      <c r="AP152" s="631">
        <v>644</v>
      </c>
      <c r="AQ152" s="631">
        <v>77</v>
      </c>
      <c r="AR152" s="631">
        <v>72</v>
      </c>
      <c r="AS152" s="631">
        <v>243</v>
      </c>
      <c r="AT152" s="600">
        <v>56</v>
      </c>
      <c r="AU152" s="627"/>
      <c r="AV152" s="581">
        <v>1365</v>
      </c>
      <c r="AW152" s="584">
        <v>385</v>
      </c>
      <c r="AX152" s="581">
        <v>193</v>
      </c>
      <c r="AY152" s="584">
        <v>287</v>
      </c>
      <c r="AZ152" s="581">
        <v>384</v>
      </c>
      <c r="BA152" s="634">
        <v>116</v>
      </c>
    </row>
    <row r="153" spans="1:53" ht="15.6">
      <c r="A153" s="630">
        <v>7</v>
      </c>
      <c r="B153" s="501" t="s">
        <v>210</v>
      </c>
      <c r="C153" s="471">
        <v>1035</v>
      </c>
      <c r="D153" s="631">
        <v>21</v>
      </c>
      <c r="E153" s="631">
        <v>28</v>
      </c>
      <c r="F153" s="631">
        <v>24</v>
      </c>
      <c r="G153" s="631">
        <v>28</v>
      </c>
      <c r="H153" s="631">
        <v>25</v>
      </c>
      <c r="I153" s="631">
        <v>26</v>
      </c>
      <c r="J153" s="631">
        <v>22</v>
      </c>
      <c r="K153" s="631">
        <v>22</v>
      </c>
      <c r="L153" s="631">
        <v>24</v>
      </c>
      <c r="M153" s="631">
        <v>22</v>
      </c>
      <c r="N153" s="631">
        <v>26</v>
      </c>
      <c r="O153" s="631">
        <v>22</v>
      </c>
      <c r="P153" s="631">
        <v>24</v>
      </c>
      <c r="Q153" s="631">
        <v>25</v>
      </c>
      <c r="R153" s="631">
        <v>24</v>
      </c>
      <c r="S153" s="631">
        <v>24</v>
      </c>
      <c r="T153" s="631">
        <v>25</v>
      </c>
      <c r="U153" s="631">
        <v>25</v>
      </c>
      <c r="V153" s="631">
        <v>20</v>
      </c>
      <c r="W153" s="631">
        <v>21</v>
      </c>
      <c r="X153" s="631">
        <v>97</v>
      </c>
      <c r="Y153" s="631">
        <v>81</v>
      </c>
      <c r="Z153" s="631">
        <v>65</v>
      </c>
      <c r="AA153" s="631">
        <v>60</v>
      </c>
      <c r="AB153" s="631">
        <v>52</v>
      </c>
      <c r="AC153" s="631">
        <v>47</v>
      </c>
      <c r="AD153" s="631">
        <v>38</v>
      </c>
      <c r="AE153" s="631">
        <v>28</v>
      </c>
      <c r="AF153" s="631">
        <v>25</v>
      </c>
      <c r="AG153" s="631">
        <v>20</v>
      </c>
      <c r="AH153" s="631">
        <v>16</v>
      </c>
      <c r="AI153" s="631">
        <v>14</v>
      </c>
      <c r="AJ153" s="631">
        <v>8</v>
      </c>
      <c r="AK153" s="539">
        <v>6</v>
      </c>
      <c r="AL153" s="632">
        <v>0</v>
      </c>
      <c r="AM153" s="631">
        <v>12</v>
      </c>
      <c r="AN153" s="631">
        <v>12</v>
      </c>
      <c r="AO153" s="631">
        <v>25</v>
      </c>
      <c r="AP153" s="631">
        <v>489</v>
      </c>
      <c r="AQ153" s="631">
        <v>59</v>
      </c>
      <c r="AR153" s="631">
        <v>55</v>
      </c>
      <c r="AS153" s="631">
        <v>184</v>
      </c>
      <c r="AT153" s="600">
        <v>43</v>
      </c>
      <c r="AU153" s="627"/>
      <c r="AV153" s="581">
        <v>1035</v>
      </c>
      <c r="AW153" s="584">
        <v>290</v>
      </c>
      <c r="AX153" s="581">
        <v>147</v>
      </c>
      <c r="AY153" s="584">
        <v>219</v>
      </c>
      <c r="AZ153" s="581">
        <v>290</v>
      </c>
      <c r="BA153" s="634">
        <v>89</v>
      </c>
    </row>
    <row r="154" spans="1:53" ht="15.6">
      <c r="A154" s="630">
        <v>8</v>
      </c>
      <c r="B154" s="501" t="s">
        <v>212</v>
      </c>
      <c r="C154" s="471">
        <v>894</v>
      </c>
      <c r="D154" s="631">
        <v>18</v>
      </c>
      <c r="E154" s="631">
        <v>24</v>
      </c>
      <c r="F154" s="631">
        <v>20</v>
      </c>
      <c r="G154" s="631">
        <v>24</v>
      </c>
      <c r="H154" s="631">
        <v>21</v>
      </c>
      <c r="I154" s="631">
        <v>22</v>
      </c>
      <c r="J154" s="631">
        <v>19</v>
      </c>
      <c r="K154" s="631">
        <v>19</v>
      </c>
      <c r="L154" s="631">
        <v>20</v>
      </c>
      <c r="M154" s="631">
        <v>19</v>
      </c>
      <c r="N154" s="631">
        <v>22</v>
      </c>
      <c r="O154" s="631">
        <v>19</v>
      </c>
      <c r="P154" s="631">
        <v>21</v>
      </c>
      <c r="Q154" s="631">
        <v>22</v>
      </c>
      <c r="R154" s="631">
        <v>21</v>
      </c>
      <c r="S154" s="631">
        <v>21</v>
      </c>
      <c r="T154" s="631">
        <v>21</v>
      </c>
      <c r="U154" s="631">
        <v>21</v>
      </c>
      <c r="V154" s="631">
        <v>18</v>
      </c>
      <c r="W154" s="631">
        <v>18</v>
      </c>
      <c r="X154" s="631">
        <v>84</v>
      </c>
      <c r="Y154" s="631">
        <v>70</v>
      </c>
      <c r="Z154" s="631">
        <v>58</v>
      </c>
      <c r="AA154" s="631">
        <v>52</v>
      </c>
      <c r="AB154" s="631">
        <v>45</v>
      </c>
      <c r="AC154" s="631">
        <v>41</v>
      </c>
      <c r="AD154" s="631">
        <v>33</v>
      </c>
      <c r="AE154" s="631">
        <v>25</v>
      </c>
      <c r="AF154" s="631">
        <v>21</v>
      </c>
      <c r="AG154" s="631">
        <v>17</v>
      </c>
      <c r="AH154" s="631">
        <v>14</v>
      </c>
      <c r="AI154" s="631">
        <v>12</v>
      </c>
      <c r="AJ154" s="631">
        <v>7</v>
      </c>
      <c r="AK154" s="539">
        <v>5</v>
      </c>
      <c r="AL154" s="632">
        <v>0</v>
      </c>
      <c r="AM154" s="631">
        <v>10</v>
      </c>
      <c r="AN154" s="631">
        <v>10</v>
      </c>
      <c r="AO154" s="631">
        <v>22</v>
      </c>
      <c r="AP154" s="631">
        <v>422</v>
      </c>
      <c r="AQ154" s="631">
        <v>51</v>
      </c>
      <c r="AR154" s="631">
        <v>47</v>
      </c>
      <c r="AS154" s="631">
        <v>159</v>
      </c>
      <c r="AT154" s="600">
        <v>37</v>
      </c>
      <c r="AU154" s="627"/>
      <c r="AV154" s="581">
        <v>894</v>
      </c>
      <c r="AW154" s="584">
        <v>247</v>
      </c>
      <c r="AX154" s="581">
        <v>127</v>
      </c>
      <c r="AY154" s="584">
        <v>190</v>
      </c>
      <c r="AZ154" s="581">
        <v>254</v>
      </c>
      <c r="BA154" s="634">
        <v>76</v>
      </c>
    </row>
    <row r="155" spans="1:53" ht="15.6">
      <c r="A155" s="630">
        <v>9</v>
      </c>
      <c r="B155" s="501" t="s">
        <v>214</v>
      </c>
      <c r="C155" s="471">
        <v>845</v>
      </c>
      <c r="D155" s="631">
        <v>17</v>
      </c>
      <c r="E155" s="631">
        <v>23</v>
      </c>
      <c r="F155" s="631">
        <v>19</v>
      </c>
      <c r="G155" s="631">
        <v>23</v>
      </c>
      <c r="H155" s="631">
        <v>20</v>
      </c>
      <c r="I155" s="631">
        <v>21</v>
      </c>
      <c r="J155" s="631">
        <v>18</v>
      </c>
      <c r="K155" s="631">
        <v>18</v>
      </c>
      <c r="L155" s="631">
        <v>19</v>
      </c>
      <c r="M155" s="631">
        <v>18</v>
      </c>
      <c r="N155" s="631">
        <v>21</v>
      </c>
      <c r="O155" s="631">
        <v>18</v>
      </c>
      <c r="P155" s="631">
        <v>19</v>
      </c>
      <c r="Q155" s="631">
        <v>21</v>
      </c>
      <c r="R155" s="631">
        <v>21</v>
      </c>
      <c r="S155" s="631">
        <v>19</v>
      </c>
      <c r="T155" s="631">
        <v>20</v>
      </c>
      <c r="U155" s="631">
        <v>20</v>
      </c>
      <c r="V155" s="631">
        <v>17</v>
      </c>
      <c r="W155" s="631">
        <v>17</v>
      </c>
      <c r="X155" s="631">
        <v>79</v>
      </c>
      <c r="Y155" s="631">
        <v>66</v>
      </c>
      <c r="Z155" s="631">
        <v>53</v>
      </c>
      <c r="AA155" s="631">
        <v>50</v>
      </c>
      <c r="AB155" s="631">
        <v>42</v>
      </c>
      <c r="AC155" s="631">
        <v>39</v>
      </c>
      <c r="AD155" s="631">
        <v>31</v>
      </c>
      <c r="AE155" s="631">
        <v>23</v>
      </c>
      <c r="AF155" s="631">
        <v>20</v>
      </c>
      <c r="AG155" s="631">
        <v>17</v>
      </c>
      <c r="AH155" s="631">
        <v>13</v>
      </c>
      <c r="AI155" s="631">
        <v>11</v>
      </c>
      <c r="AJ155" s="631">
        <v>7</v>
      </c>
      <c r="AK155" s="539">
        <v>5</v>
      </c>
      <c r="AL155" s="632">
        <v>0</v>
      </c>
      <c r="AM155" s="631">
        <v>10</v>
      </c>
      <c r="AN155" s="631">
        <v>10</v>
      </c>
      <c r="AO155" s="631">
        <v>21</v>
      </c>
      <c r="AP155" s="631">
        <v>399</v>
      </c>
      <c r="AQ155" s="631">
        <v>48</v>
      </c>
      <c r="AR155" s="631">
        <v>45</v>
      </c>
      <c r="AS155" s="631">
        <v>150</v>
      </c>
      <c r="AT155" s="600">
        <v>35</v>
      </c>
      <c r="AU155" s="627"/>
      <c r="AV155" s="581">
        <v>845</v>
      </c>
      <c r="AW155" s="584">
        <v>235</v>
      </c>
      <c r="AX155" s="581">
        <v>120</v>
      </c>
      <c r="AY155" s="584">
        <v>179</v>
      </c>
      <c r="AZ155" s="581">
        <v>238</v>
      </c>
      <c r="BA155" s="634">
        <v>73</v>
      </c>
    </row>
    <row r="156" spans="1:53" ht="15.6">
      <c r="A156" s="630">
        <v>10</v>
      </c>
      <c r="B156" s="501" t="s">
        <v>216</v>
      </c>
      <c r="C156" s="471">
        <v>1045</v>
      </c>
      <c r="D156" s="631">
        <v>21</v>
      </c>
      <c r="E156" s="631">
        <v>28</v>
      </c>
      <c r="F156" s="631">
        <v>24</v>
      </c>
      <c r="G156" s="631">
        <v>28</v>
      </c>
      <c r="H156" s="631">
        <v>25</v>
      </c>
      <c r="I156" s="631">
        <v>26</v>
      </c>
      <c r="J156" s="631">
        <v>23</v>
      </c>
      <c r="K156" s="631">
        <v>23</v>
      </c>
      <c r="L156" s="631">
        <v>24</v>
      </c>
      <c r="M156" s="631">
        <v>23</v>
      </c>
      <c r="N156" s="631">
        <v>26</v>
      </c>
      <c r="O156" s="631">
        <v>23</v>
      </c>
      <c r="P156" s="631">
        <v>24</v>
      </c>
      <c r="Q156" s="631">
        <v>26</v>
      </c>
      <c r="R156" s="631">
        <v>25</v>
      </c>
      <c r="S156" s="631">
        <v>24</v>
      </c>
      <c r="T156" s="631">
        <v>25</v>
      </c>
      <c r="U156" s="631">
        <v>25</v>
      </c>
      <c r="V156" s="631">
        <v>20</v>
      </c>
      <c r="W156" s="631">
        <v>21</v>
      </c>
      <c r="X156" s="631">
        <v>98</v>
      </c>
      <c r="Y156" s="631">
        <v>81</v>
      </c>
      <c r="Z156" s="631">
        <v>66</v>
      </c>
      <c r="AA156" s="631">
        <v>61</v>
      </c>
      <c r="AB156" s="631">
        <v>52</v>
      </c>
      <c r="AC156" s="631">
        <v>48</v>
      </c>
      <c r="AD156" s="631">
        <v>38</v>
      </c>
      <c r="AE156" s="631">
        <v>29</v>
      </c>
      <c r="AF156" s="631">
        <v>25</v>
      </c>
      <c r="AG156" s="631">
        <v>20</v>
      </c>
      <c r="AH156" s="631">
        <v>16</v>
      </c>
      <c r="AI156" s="631">
        <v>14</v>
      </c>
      <c r="AJ156" s="631">
        <v>8</v>
      </c>
      <c r="AK156" s="539">
        <v>5</v>
      </c>
      <c r="AL156" s="632">
        <v>0</v>
      </c>
      <c r="AM156" s="631">
        <v>11</v>
      </c>
      <c r="AN156" s="631">
        <v>12</v>
      </c>
      <c r="AO156" s="631">
        <v>25</v>
      </c>
      <c r="AP156" s="631">
        <v>493</v>
      </c>
      <c r="AQ156" s="631">
        <v>59</v>
      </c>
      <c r="AR156" s="631">
        <v>55</v>
      </c>
      <c r="AS156" s="631">
        <v>186</v>
      </c>
      <c r="AT156" s="600">
        <v>43</v>
      </c>
      <c r="AU156" s="627"/>
      <c r="AV156" s="635">
        <v>1045</v>
      </c>
      <c r="AW156" s="584">
        <v>294</v>
      </c>
      <c r="AX156" s="635">
        <v>149</v>
      </c>
      <c r="AY156" s="584">
        <v>220</v>
      </c>
      <c r="AZ156" s="635">
        <v>294</v>
      </c>
      <c r="BA156" s="634">
        <v>88</v>
      </c>
    </row>
    <row r="157" spans="1:53" ht="15.6">
      <c r="A157" s="496">
        <v>14</v>
      </c>
      <c r="B157" s="622" t="s">
        <v>217</v>
      </c>
      <c r="C157" s="623">
        <v>15674</v>
      </c>
      <c r="D157" s="624">
        <v>336</v>
      </c>
      <c r="E157" s="474">
        <v>418</v>
      </c>
      <c r="F157" s="474">
        <v>400</v>
      </c>
      <c r="G157" s="474">
        <v>400</v>
      </c>
      <c r="H157" s="474">
        <v>442</v>
      </c>
      <c r="I157" s="474">
        <v>411</v>
      </c>
      <c r="J157" s="474">
        <v>340</v>
      </c>
      <c r="K157" s="474">
        <v>333</v>
      </c>
      <c r="L157" s="474">
        <v>343</v>
      </c>
      <c r="M157" s="474">
        <v>341</v>
      </c>
      <c r="N157" s="474">
        <v>387</v>
      </c>
      <c r="O157" s="474">
        <v>406</v>
      </c>
      <c r="P157" s="474">
        <v>420</v>
      </c>
      <c r="Q157" s="474">
        <v>374</v>
      </c>
      <c r="R157" s="474">
        <v>361</v>
      </c>
      <c r="S157" s="474">
        <v>364</v>
      </c>
      <c r="T157" s="474">
        <v>384</v>
      </c>
      <c r="U157" s="474">
        <v>346</v>
      </c>
      <c r="V157" s="474">
        <v>278</v>
      </c>
      <c r="W157" s="474">
        <v>269</v>
      </c>
      <c r="X157" s="474">
        <v>1335</v>
      </c>
      <c r="Y157" s="474">
        <v>1100</v>
      </c>
      <c r="Z157" s="474">
        <v>850</v>
      </c>
      <c r="AA157" s="474">
        <v>809</v>
      </c>
      <c r="AB157" s="474">
        <v>749</v>
      </c>
      <c r="AC157" s="474">
        <v>726</v>
      </c>
      <c r="AD157" s="474">
        <v>646</v>
      </c>
      <c r="AE157" s="474">
        <v>507</v>
      </c>
      <c r="AF157" s="474">
        <v>392</v>
      </c>
      <c r="AG157" s="474">
        <v>338</v>
      </c>
      <c r="AH157" s="474">
        <v>311</v>
      </c>
      <c r="AI157" s="474">
        <v>239</v>
      </c>
      <c r="AJ157" s="476">
        <v>175</v>
      </c>
      <c r="AK157" s="476">
        <v>144</v>
      </c>
      <c r="AL157" s="625">
        <v>22</v>
      </c>
      <c r="AM157" s="486">
        <v>178</v>
      </c>
      <c r="AN157" s="486">
        <v>176</v>
      </c>
      <c r="AO157" s="486">
        <v>380</v>
      </c>
      <c r="AP157" s="490">
        <v>7807</v>
      </c>
      <c r="AQ157" s="490">
        <v>954</v>
      </c>
      <c r="AR157" s="490">
        <v>775</v>
      </c>
      <c r="AS157" s="625">
        <v>2795</v>
      </c>
      <c r="AT157" s="477">
        <v>596</v>
      </c>
      <c r="AU157" s="640"/>
      <c r="AV157" s="638">
        <v>15674</v>
      </c>
      <c r="AW157" s="624">
        <v>4557</v>
      </c>
      <c r="AX157" s="638">
        <v>2249</v>
      </c>
      <c r="AY157" s="638">
        <v>2982</v>
      </c>
      <c r="AZ157" s="638">
        <v>4287</v>
      </c>
      <c r="BA157" s="638">
        <v>1599</v>
      </c>
    </row>
    <row r="158" spans="1:53" ht="15.6">
      <c r="A158" s="630">
        <v>1</v>
      </c>
      <c r="B158" s="501" t="s">
        <v>219</v>
      </c>
      <c r="C158" s="471">
        <v>4802</v>
      </c>
      <c r="D158" s="631">
        <v>103</v>
      </c>
      <c r="E158" s="631">
        <v>128</v>
      </c>
      <c r="F158" s="631">
        <v>123</v>
      </c>
      <c r="G158" s="631">
        <v>123</v>
      </c>
      <c r="H158" s="631">
        <v>135</v>
      </c>
      <c r="I158" s="631">
        <v>126</v>
      </c>
      <c r="J158" s="631">
        <v>104</v>
      </c>
      <c r="K158" s="631">
        <v>102</v>
      </c>
      <c r="L158" s="631">
        <v>105</v>
      </c>
      <c r="M158" s="631">
        <v>104</v>
      </c>
      <c r="N158" s="631">
        <v>119</v>
      </c>
      <c r="O158" s="631">
        <v>124</v>
      </c>
      <c r="P158" s="631">
        <v>129</v>
      </c>
      <c r="Q158" s="631">
        <v>115</v>
      </c>
      <c r="R158" s="631">
        <v>111</v>
      </c>
      <c r="S158" s="631">
        <v>112</v>
      </c>
      <c r="T158" s="631">
        <v>118</v>
      </c>
      <c r="U158" s="631">
        <v>106</v>
      </c>
      <c r="V158" s="631">
        <v>85</v>
      </c>
      <c r="W158" s="631">
        <v>82</v>
      </c>
      <c r="X158" s="631">
        <v>409</v>
      </c>
      <c r="Y158" s="631">
        <v>337</v>
      </c>
      <c r="Z158" s="631">
        <v>260</v>
      </c>
      <c r="AA158" s="631">
        <v>248</v>
      </c>
      <c r="AB158" s="631">
        <v>229</v>
      </c>
      <c r="AC158" s="631">
        <v>222</v>
      </c>
      <c r="AD158" s="631">
        <v>198</v>
      </c>
      <c r="AE158" s="631">
        <v>156</v>
      </c>
      <c r="AF158" s="631">
        <v>120</v>
      </c>
      <c r="AG158" s="631">
        <v>104</v>
      </c>
      <c r="AH158" s="631">
        <v>95</v>
      </c>
      <c r="AI158" s="631">
        <v>74</v>
      </c>
      <c r="AJ158" s="631">
        <v>53</v>
      </c>
      <c r="AK158" s="631">
        <v>43</v>
      </c>
      <c r="AL158" s="631">
        <v>5</v>
      </c>
      <c r="AM158" s="631">
        <v>54</v>
      </c>
      <c r="AN158" s="631">
        <v>53</v>
      </c>
      <c r="AO158" s="631">
        <v>117</v>
      </c>
      <c r="AP158" s="631">
        <v>2391</v>
      </c>
      <c r="AQ158" s="631">
        <v>290</v>
      </c>
      <c r="AR158" s="631">
        <v>237</v>
      </c>
      <c r="AS158" s="631">
        <v>857</v>
      </c>
      <c r="AT158" s="631">
        <v>183</v>
      </c>
      <c r="AU158" s="627"/>
      <c r="AV158" s="581">
        <v>4802</v>
      </c>
      <c r="AW158" s="633">
        <v>1396</v>
      </c>
      <c r="AX158" s="633">
        <v>691</v>
      </c>
      <c r="AY158" s="633">
        <v>913</v>
      </c>
      <c r="AZ158" s="633">
        <v>1313</v>
      </c>
      <c r="BA158" s="633">
        <v>489</v>
      </c>
    </row>
    <row r="159" spans="1:53" ht="15.6">
      <c r="A159" s="630">
        <v>2</v>
      </c>
      <c r="B159" s="501" t="s">
        <v>221</v>
      </c>
      <c r="C159" s="471">
        <v>1193</v>
      </c>
      <c r="D159" s="631">
        <v>26</v>
      </c>
      <c r="E159" s="631">
        <v>32</v>
      </c>
      <c r="F159" s="631">
        <v>30</v>
      </c>
      <c r="G159" s="631">
        <v>30</v>
      </c>
      <c r="H159" s="631">
        <v>34</v>
      </c>
      <c r="I159" s="631">
        <v>31</v>
      </c>
      <c r="J159" s="631">
        <v>26</v>
      </c>
      <c r="K159" s="631">
        <v>25</v>
      </c>
      <c r="L159" s="631">
        <v>26</v>
      </c>
      <c r="M159" s="631">
        <v>26</v>
      </c>
      <c r="N159" s="631">
        <v>29</v>
      </c>
      <c r="O159" s="631">
        <v>31</v>
      </c>
      <c r="P159" s="631">
        <v>32</v>
      </c>
      <c r="Q159" s="631">
        <v>28</v>
      </c>
      <c r="R159" s="631">
        <v>27</v>
      </c>
      <c r="S159" s="631">
        <v>28</v>
      </c>
      <c r="T159" s="631">
        <v>29</v>
      </c>
      <c r="U159" s="631">
        <v>26</v>
      </c>
      <c r="V159" s="631">
        <v>21</v>
      </c>
      <c r="W159" s="631">
        <v>20</v>
      </c>
      <c r="X159" s="631">
        <v>102</v>
      </c>
      <c r="Y159" s="631">
        <v>85</v>
      </c>
      <c r="Z159" s="631">
        <v>65</v>
      </c>
      <c r="AA159" s="631">
        <v>62</v>
      </c>
      <c r="AB159" s="631">
        <v>57</v>
      </c>
      <c r="AC159" s="631">
        <v>55</v>
      </c>
      <c r="AD159" s="631">
        <v>49</v>
      </c>
      <c r="AE159" s="631">
        <v>39</v>
      </c>
      <c r="AF159" s="631">
        <v>30</v>
      </c>
      <c r="AG159" s="631">
        <v>26</v>
      </c>
      <c r="AH159" s="631">
        <v>24</v>
      </c>
      <c r="AI159" s="631">
        <v>18</v>
      </c>
      <c r="AJ159" s="631">
        <v>13</v>
      </c>
      <c r="AK159" s="631">
        <v>11</v>
      </c>
      <c r="AL159" s="631">
        <v>2</v>
      </c>
      <c r="AM159" s="631">
        <v>14</v>
      </c>
      <c r="AN159" s="631">
        <v>13</v>
      </c>
      <c r="AO159" s="631">
        <v>29</v>
      </c>
      <c r="AP159" s="631">
        <v>594</v>
      </c>
      <c r="AQ159" s="631">
        <v>73</v>
      </c>
      <c r="AR159" s="631">
        <v>59</v>
      </c>
      <c r="AS159" s="631">
        <v>213</v>
      </c>
      <c r="AT159" s="631">
        <v>45</v>
      </c>
      <c r="AU159" s="627"/>
      <c r="AV159" s="581">
        <v>1193</v>
      </c>
      <c r="AW159" s="581">
        <v>346</v>
      </c>
      <c r="AX159" s="581">
        <v>170</v>
      </c>
      <c r="AY159" s="581">
        <v>228</v>
      </c>
      <c r="AZ159" s="581">
        <v>327</v>
      </c>
      <c r="BA159" s="581">
        <v>122</v>
      </c>
    </row>
    <row r="160" spans="1:53" ht="15.6">
      <c r="A160" s="630">
        <v>3</v>
      </c>
      <c r="B160" s="501" t="s">
        <v>223</v>
      </c>
      <c r="C160" s="471">
        <v>586</v>
      </c>
      <c r="D160" s="631">
        <v>13</v>
      </c>
      <c r="E160" s="631">
        <v>15</v>
      </c>
      <c r="F160" s="631">
        <v>15</v>
      </c>
      <c r="G160" s="631">
        <v>15</v>
      </c>
      <c r="H160" s="631">
        <v>17</v>
      </c>
      <c r="I160" s="631">
        <v>15</v>
      </c>
      <c r="J160" s="631">
        <v>13</v>
      </c>
      <c r="K160" s="631">
        <v>12</v>
      </c>
      <c r="L160" s="631">
        <v>13</v>
      </c>
      <c r="M160" s="631">
        <v>13</v>
      </c>
      <c r="N160" s="631">
        <v>14</v>
      </c>
      <c r="O160" s="631">
        <v>15</v>
      </c>
      <c r="P160" s="631">
        <v>16</v>
      </c>
      <c r="Q160" s="631">
        <v>14</v>
      </c>
      <c r="R160" s="631">
        <v>13</v>
      </c>
      <c r="S160" s="631">
        <v>14</v>
      </c>
      <c r="T160" s="631">
        <v>14</v>
      </c>
      <c r="U160" s="631">
        <v>13</v>
      </c>
      <c r="V160" s="631">
        <v>10</v>
      </c>
      <c r="W160" s="631">
        <v>10</v>
      </c>
      <c r="X160" s="631">
        <v>50</v>
      </c>
      <c r="Y160" s="631">
        <v>41</v>
      </c>
      <c r="Z160" s="631">
        <v>32</v>
      </c>
      <c r="AA160" s="631">
        <v>30</v>
      </c>
      <c r="AB160" s="631">
        <v>28</v>
      </c>
      <c r="AC160" s="631">
        <v>27</v>
      </c>
      <c r="AD160" s="631">
        <v>24</v>
      </c>
      <c r="AE160" s="631">
        <v>19</v>
      </c>
      <c r="AF160" s="631">
        <v>15</v>
      </c>
      <c r="AG160" s="631">
        <v>13</v>
      </c>
      <c r="AH160" s="631">
        <v>12</v>
      </c>
      <c r="AI160" s="631">
        <v>9</v>
      </c>
      <c r="AJ160" s="631">
        <v>7</v>
      </c>
      <c r="AK160" s="631">
        <v>5</v>
      </c>
      <c r="AL160" s="631">
        <v>1</v>
      </c>
      <c r="AM160" s="631">
        <v>7</v>
      </c>
      <c r="AN160" s="631">
        <v>7</v>
      </c>
      <c r="AO160" s="631">
        <v>14</v>
      </c>
      <c r="AP160" s="631">
        <v>292</v>
      </c>
      <c r="AQ160" s="631">
        <v>36</v>
      </c>
      <c r="AR160" s="631">
        <v>29</v>
      </c>
      <c r="AS160" s="631">
        <v>104</v>
      </c>
      <c r="AT160" s="631">
        <v>22</v>
      </c>
      <c r="AU160" s="627"/>
      <c r="AV160" s="581">
        <v>586</v>
      </c>
      <c r="AW160" s="581">
        <v>170</v>
      </c>
      <c r="AX160" s="581">
        <v>84</v>
      </c>
      <c r="AY160" s="581">
        <v>111</v>
      </c>
      <c r="AZ160" s="581">
        <v>160</v>
      </c>
      <c r="BA160" s="581">
        <v>61</v>
      </c>
    </row>
    <row r="161" spans="1:53" ht="15.6">
      <c r="A161" s="630">
        <v>4</v>
      </c>
      <c r="B161" s="501" t="s">
        <v>225</v>
      </c>
      <c r="C161" s="471">
        <v>1827</v>
      </c>
      <c r="D161" s="631">
        <v>39</v>
      </c>
      <c r="E161" s="631">
        <v>49</v>
      </c>
      <c r="F161" s="631">
        <v>47</v>
      </c>
      <c r="G161" s="631">
        <v>47</v>
      </c>
      <c r="H161" s="631">
        <v>52</v>
      </c>
      <c r="I161" s="631">
        <v>48</v>
      </c>
      <c r="J161" s="631">
        <v>40</v>
      </c>
      <c r="K161" s="631">
        <v>39</v>
      </c>
      <c r="L161" s="631">
        <v>40</v>
      </c>
      <c r="M161" s="631">
        <v>40</v>
      </c>
      <c r="N161" s="631">
        <v>45</v>
      </c>
      <c r="O161" s="631">
        <v>47</v>
      </c>
      <c r="P161" s="631">
        <v>49</v>
      </c>
      <c r="Q161" s="631">
        <v>44</v>
      </c>
      <c r="R161" s="631">
        <v>42</v>
      </c>
      <c r="S161" s="631">
        <v>42</v>
      </c>
      <c r="T161" s="631">
        <v>45</v>
      </c>
      <c r="U161" s="631">
        <v>40</v>
      </c>
      <c r="V161" s="631">
        <v>32</v>
      </c>
      <c r="W161" s="631">
        <v>31</v>
      </c>
      <c r="X161" s="631">
        <v>156</v>
      </c>
      <c r="Y161" s="631">
        <v>128</v>
      </c>
      <c r="Z161" s="631">
        <v>99</v>
      </c>
      <c r="AA161" s="631">
        <v>94</v>
      </c>
      <c r="AB161" s="631">
        <v>87</v>
      </c>
      <c r="AC161" s="631">
        <v>85</v>
      </c>
      <c r="AD161" s="631">
        <v>75</v>
      </c>
      <c r="AE161" s="631">
        <v>59</v>
      </c>
      <c r="AF161" s="631">
        <v>46</v>
      </c>
      <c r="AG161" s="631">
        <v>39</v>
      </c>
      <c r="AH161" s="631">
        <v>36</v>
      </c>
      <c r="AI161" s="631">
        <v>28</v>
      </c>
      <c r="AJ161" s="631">
        <v>20</v>
      </c>
      <c r="AK161" s="631">
        <v>17</v>
      </c>
      <c r="AL161" s="631">
        <v>3</v>
      </c>
      <c r="AM161" s="631">
        <v>21</v>
      </c>
      <c r="AN161" s="631">
        <v>21</v>
      </c>
      <c r="AO161" s="631">
        <v>44</v>
      </c>
      <c r="AP161" s="631">
        <v>910</v>
      </c>
      <c r="AQ161" s="631">
        <v>111</v>
      </c>
      <c r="AR161" s="631">
        <v>90</v>
      </c>
      <c r="AS161" s="631">
        <v>326</v>
      </c>
      <c r="AT161" s="631">
        <v>69</v>
      </c>
      <c r="AU161" s="627"/>
      <c r="AV161" s="581">
        <v>1827</v>
      </c>
      <c r="AW161" s="581">
        <v>533</v>
      </c>
      <c r="AX161" s="581">
        <v>262</v>
      </c>
      <c r="AY161" s="581">
        <v>347</v>
      </c>
      <c r="AZ161" s="581">
        <v>499</v>
      </c>
      <c r="BA161" s="581">
        <v>186</v>
      </c>
    </row>
    <row r="162" spans="1:53" ht="15.6">
      <c r="A162" s="630">
        <v>5</v>
      </c>
      <c r="B162" s="501" t="s">
        <v>227</v>
      </c>
      <c r="C162" s="471">
        <v>1158</v>
      </c>
      <c r="D162" s="631">
        <v>25</v>
      </c>
      <c r="E162" s="631">
        <v>31</v>
      </c>
      <c r="F162" s="631">
        <v>30</v>
      </c>
      <c r="G162" s="631">
        <v>30</v>
      </c>
      <c r="H162" s="631">
        <v>33</v>
      </c>
      <c r="I162" s="631">
        <v>30</v>
      </c>
      <c r="J162" s="631">
        <v>25</v>
      </c>
      <c r="K162" s="631">
        <v>25</v>
      </c>
      <c r="L162" s="631">
        <v>25</v>
      </c>
      <c r="M162" s="631">
        <v>25</v>
      </c>
      <c r="N162" s="631">
        <v>29</v>
      </c>
      <c r="O162" s="631">
        <v>30</v>
      </c>
      <c r="P162" s="631">
        <v>31</v>
      </c>
      <c r="Q162" s="631">
        <v>28</v>
      </c>
      <c r="R162" s="631">
        <v>27</v>
      </c>
      <c r="S162" s="631">
        <v>27</v>
      </c>
      <c r="T162" s="631">
        <v>28</v>
      </c>
      <c r="U162" s="631">
        <v>26</v>
      </c>
      <c r="V162" s="631">
        <v>21</v>
      </c>
      <c r="W162" s="631">
        <v>20</v>
      </c>
      <c r="X162" s="631">
        <v>98</v>
      </c>
      <c r="Y162" s="631">
        <v>81</v>
      </c>
      <c r="Z162" s="631">
        <v>61</v>
      </c>
      <c r="AA162" s="631">
        <v>59</v>
      </c>
      <c r="AB162" s="631">
        <v>55</v>
      </c>
      <c r="AC162" s="631">
        <v>54</v>
      </c>
      <c r="AD162" s="631">
        <v>48</v>
      </c>
      <c r="AE162" s="631">
        <v>37</v>
      </c>
      <c r="AF162" s="631">
        <v>29</v>
      </c>
      <c r="AG162" s="631">
        <v>25</v>
      </c>
      <c r="AH162" s="631">
        <v>23</v>
      </c>
      <c r="AI162" s="631">
        <v>18</v>
      </c>
      <c r="AJ162" s="631">
        <v>13</v>
      </c>
      <c r="AK162" s="631">
        <v>11</v>
      </c>
      <c r="AL162" s="631">
        <v>2</v>
      </c>
      <c r="AM162" s="631">
        <v>13</v>
      </c>
      <c r="AN162" s="631">
        <v>13</v>
      </c>
      <c r="AO162" s="631">
        <v>28</v>
      </c>
      <c r="AP162" s="631">
        <v>577</v>
      </c>
      <c r="AQ162" s="631">
        <v>70</v>
      </c>
      <c r="AR162" s="631">
        <v>57</v>
      </c>
      <c r="AS162" s="631">
        <v>206</v>
      </c>
      <c r="AT162" s="631">
        <v>44</v>
      </c>
      <c r="AU162" s="627"/>
      <c r="AV162" s="581">
        <v>1158</v>
      </c>
      <c r="AW162" s="581">
        <v>338</v>
      </c>
      <c r="AX162" s="581">
        <v>167</v>
      </c>
      <c r="AY162" s="581">
        <v>220</v>
      </c>
      <c r="AZ162" s="581">
        <v>314</v>
      </c>
      <c r="BA162" s="581">
        <v>119</v>
      </c>
    </row>
    <row r="163" spans="1:53" ht="15.6">
      <c r="A163" s="630">
        <v>6</v>
      </c>
      <c r="B163" s="501" t="s">
        <v>229</v>
      </c>
      <c r="C163" s="471">
        <v>519</v>
      </c>
      <c r="D163" s="631">
        <v>11</v>
      </c>
      <c r="E163" s="631">
        <v>14</v>
      </c>
      <c r="F163" s="631">
        <v>13</v>
      </c>
      <c r="G163" s="631">
        <v>13</v>
      </c>
      <c r="H163" s="631">
        <v>15</v>
      </c>
      <c r="I163" s="631">
        <v>14</v>
      </c>
      <c r="J163" s="631">
        <v>11</v>
      </c>
      <c r="K163" s="631">
        <v>11</v>
      </c>
      <c r="L163" s="631">
        <v>11</v>
      </c>
      <c r="M163" s="631">
        <v>11</v>
      </c>
      <c r="N163" s="631">
        <v>13</v>
      </c>
      <c r="O163" s="631">
        <v>13</v>
      </c>
      <c r="P163" s="631">
        <v>14</v>
      </c>
      <c r="Q163" s="631">
        <v>12</v>
      </c>
      <c r="R163" s="631">
        <v>12</v>
      </c>
      <c r="S163" s="631">
        <v>12</v>
      </c>
      <c r="T163" s="631">
        <v>13</v>
      </c>
      <c r="U163" s="631">
        <v>11</v>
      </c>
      <c r="V163" s="631">
        <v>9</v>
      </c>
      <c r="W163" s="631">
        <v>9</v>
      </c>
      <c r="X163" s="631">
        <v>44</v>
      </c>
      <c r="Y163" s="631">
        <v>37</v>
      </c>
      <c r="Z163" s="631">
        <v>28</v>
      </c>
      <c r="AA163" s="631">
        <v>27</v>
      </c>
      <c r="AB163" s="631">
        <v>25</v>
      </c>
      <c r="AC163" s="631">
        <v>24</v>
      </c>
      <c r="AD163" s="631">
        <v>22</v>
      </c>
      <c r="AE163" s="631">
        <v>17</v>
      </c>
      <c r="AF163" s="631">
        <v>13</v>
      </c>
      <c r="AG163" s="631">
        <v>11</v>
      </c>
      <c r="AH163" s="631">
        <v>10</v>
      </c>
      <c r="AI163" s="631">
        <v>8</v>
      </c>
      <c r="AJ163" s="631">
        <v>6</v>
      </c>
      <c r="AK163" s="631">
        <v>5</v>
      </c>
      <c r="AL163" s="631">
        <v>1</v>
      </c>
      <c r="AM163" s="631">
        <v>6</v>
      </c>
      <c r="AN163" s="631">
        <v>6</v>
      </c>
      <c r="AO163" s="631">
        <v>13</v>
      </c>
      <c r="AP163" s="631">
        <v>259</v>
      </c>
      <c r="AQ163" s="631">
        <v>32</v>
      </c>
      <c r="AR163" s="631">
        <v>26</v>
      </c>
      <c r="AS163" s="631">
        <v>93</v>
      </c>
      <c r="AT163" s="631">
        <v>20</v>
      </c>
      <c r="AU163" s="627"/>
      <c r="AV163" s="581">
        <v>519</v>
      </c>
      <c r="AW163" s="581">
        <v>150</v>
      </c>
      <c r="AX163" s="581">
        <v>74</v>
      </c>
      <c r="AY163" s="581">
        <v>99</v>
      </c>
      <c r="AZ163" s="581">
        <v>143</v>
      </c>
      <c r="BA163" s="581">
        <v>53</v>
      </c>
    </row>
    <row r="164" spans="1:53" ht="15.6">
      <c r="A164" s="630">
        <v>7</v>
      </c>
      <c r="B164" s="501" t="s">
        <v>231</v>
      </c>
      <c r="C164" s="471">
        <v>682</v>
      </c>
      <c r="D164" s="631">
        <v>15</v>
      </c>
      <c r="E164" s="631">
        <v>18</v>
      </c>
      <c r="F164" s="631">
        <v>17</v>
      </c>
      <c r="G164" s="631">
        <v>17</v>
      </c>
      <c r="H164" s="631">
        <v>19</v>
      </c>
      <c r="I164" s="631">
        <v>18</v>
      </c>
      <c r="J164" s="631">
        <v>15</v>
      </c>
      <c r="K164" s="631">
        <v>14</v>
      </c>
      <c r="L164" s="631">
        <v>15</v>
      </c>
      <c r="M164" s="631">
        <v>15</v>
      </c>
      <c r="N164" s="631">
        <v>17</v>
      </c>
      <c r="O164" s="631">
        <v>18</v>
      </c>
      <c r="P164" s="631">
        <v>18</v>
      </c>
      <c r="Q164" s="631">
        <v>15</v>
      </c>
      <c r="R164" s="631">
        <v>16</v>
      </c>
      <c r="S164" s="631">
        <v>16</v>
      </c>
      <c r="T164" s="631">
        <v>17</v>
      </c>
      <c r="U164" s="631">
        <v>15</v>
      </c>
      <c r="V164" s="631">
        <v>12</v>
      </c>
      <c r="W164" s="631">
        <v>12</v>
      </c>
      <c r="X164" s="631">
        <v>58</v>
      </c>
      <c r="Y164" s="631">
        <v>48</v>
      </c>
      <c r="Z164" s="631">
        <v>37</v>
      </c>
      <c r="AA164" s="631">
        <v>35</v>
      </c>
      <c r="AB164" s="631">
        <v>33</v>
      </c>
      <c r="AC164" s="631">
        <v>32</v>
      </c>
      <c r="AD164" s="631">
        <v>28</v>
      </c>
      <c r="AE164" s="631">
        <v>22</v>
      </c>
      <c r="AF164" s="631">
        <v>17</v>
      </c>
      <c r="AG164" s="631">
        <v>15</v>
      </c>
      <c r="AH164" s="631">
        <v>14</v>
      </c>
      <c r="AI164" s="631">
        <v>10</v>
      </c>
      <c r="AJ164" s="631">
        <v>8</v>
      </c>
      <c r="AK164" s="631">
        <v>6</v>
      </c>
      <c r="AL164" s="631">
        <v>1</v>
      </c>
      <c r="AM164" s="631">
        <v>8</v>
      </c>
      <c r="AN164" s="631">
        <v>8</v>
      </c>
      <c r="AO164" s="631">
        <v>17</v>
      </c>
      <c r="AP164" s="631">
        <v>340</v>
      </c>
      <c r="AQ164" s="631">
        <v>42</v>
      </c>
      <c r="AR164" s="631">
        <v>34</v>
      </c>
      <c r="AS164" s="631">
        <v>122</v>
      </c>
      <c r="AT164" s="631">
        <v>26</v>
      </c>
      <c r="AU164" s="627"/>
      <c r="AV164" s="581">
        <v>682</v>
      </c>
      <c r="AW164" s="581">
        <v>198</v>
      </c>
      <c r="AX164" s="581">
        <v>97</v>
      </c>
      <c r="AY164" s="581">
        <v>130</v>
      </c>
      <c r="AZ164" s="581">
        <v>187</v>
      </c>
      <c r="BA164" s="581">
        <v>70</v>
      </c>
    </row>
    <row r="165" spans="1:53" ht="15.6">
      <c r="A165" s="630">
        <v>8</v>
      </c>
      <c r="B165" s="501" t="s">
        <v>233</v>
      </c>
      <c r="C165" s="471">
        <v>718</v>
      </c>
      <c r="D165" s="631">
        <v>15</v>
      </c>
      <c r="E165" s="631">
        <v>19</v>
      </c>
      <c r="F165" s="631">
        <v>18</v>
      </c>
      <c r="G165" s="631">
        <v>18</v>
      </c>
      <c r="H165" s="631">
        <v>20</v>
      </c>
      <c r="I165" s="631">
        <v>19</v>
      </c>
      <c r="J165" s="631">
        <v>16</v>
      </c>
      <c r="K165" s="631">
        <v>15</v>
      </c>
      <c r="L165" s="631">
        <v>16</v>
      </c>
      <c r="M165" s="631">
        <v>16</v>
      </c>
      <c r="N165" s="631">
        <v>18</v>
      </c>
      <c r="O165" s="631">
        <v>19</v>
      </c>
      <c r="P165" s="631">
        <v>19</v>
      </c>
      <c r="Q165" s="631">
        <v>17</v>
      </c>
      <c r="R165" s="631">
        <v>17</v>
      </c>
      <c r="S165" s="631">
        <v>17</v>
      </c>
      <c r="T165" s="631">
        <v>18</v>
      </c>
      <c r="U165" s="631">
        <v>16</v>
      </c>
      <c r="V165" s="631">
        <v>13</v>
      </c>
      <c r="W165" s="631">
        <v>12</v>
      </c>
      <c r="X165" s="631">
        <v>61</v>
      </c>
      <c r="Y165" s="631">
        <v>50</v>
      </c>
      <c r="Z165" s="631">
        <v>39</v>
      </c>
      <c r="AA165" s="631">
        <v>37</v>
      </c>
      <c r="AB165" s="631">
        <v>34</v>
      </c>
      <c r="AC165" s="631">
        <v>33</v>
      </c>
      <c r="AD165" s="631">
        <v>30</v>
      </c>
      <c r="AE165" s="631">
        <v>23</v>
      </c>
      <c r="AF165" s="631">
        <v>18</v>
      </c>
      <c r="AG165" s="631">
        <v>15</v>
      </c>
      <c r="AH165" s="631">
        <v>14</v>
      </c>
      <c r="AI165" s="631">
        <v>11</v>
      </c>
      <c r="AJ165" s="631">
        <v>8</v>
      </c>
      <c r="AK165" s="631">
        <v>7</v>
      </c>
      <c r="AL165" s="631">
        <v>1</v>
      </c>
      <c r="AM165" s="631">
        <v>8</v>
      </c>
      <c r="AN165" s="631">
        <v>8</v>
      </c>
      <c r="AO165" s="631">
        <v>17</v>
      </c>
      <c r="AP165" s="631">
        <v>358</v>
      </c>
      <c r="AQ165" s="631">
        <v>44</v>
      </c>
      <c r="AR165" s="631">
        <v>36</v>
      </c>
      <c r="AS165" s="631">
        <v>128</v>
      </c>
      <c r="AT165" s="631">
        <v>27</v>
      </c>
      <c r="AU165" s="627"/>
      <c r="AV165" s="581">
        <v>718</v>
      </c>
      <c r="AW165" s="581">
        <v>209</v>
      </c>
      <c r="AX165" s="581">
        <v>104</v>
      </c>
      <c r="AY165" s="581">
        <v>136</v>
      </c>
      <c r="AZ165" s="581">
        <v>196</v>
      </c>
      <c r="BA165" s="581">
        <v>73</v>
      </c>
    </row>
    <row r="166" spans="1:53" ht="15.6">
      <c r="A166" s="630">
        <v>9</v>
      </c>
      <c r="B166" s="501" t="s">
        <v>235</v>
      </c>
      <c r="C166" s="471">
        <v>675</v>
      </c>
      <c r="D166" s="631">
        <v>14</v>
      </c>
      <c r="E166" s="631">
        <v>18</v>
      </c>
      <c r="F166" s="631">
        <v>17</v>
      </c>
      <c r="G166" s="631">
        <v>17</v>
      </c>
      <c r="H166" s="631">
        <v>19</v>
      </c>
      <c r="I166" s="631">
        <v>18</v>
      </c>
      <c r="J166" s="631">
        <v>15</v>
      </c>
      <c r="K166" s="631">
        <v>14</v>
      </c>
      <c r="L166" s="631">
        <v>15</v>
      </c>
      <c r="M166" s="631">
        <v>15</v>
      </c>
      <c r="N166" s="631">
        <v>17</v>
      </c>
      <c r="O166" s="631">
        <v>17</v>
      </c>
      <c r="P166" s="631">
        <v>17</v>
      </c>
      <c r="Q166" s="631">
        <v>16</v>
      </c>
      <c r="R166" s="631">
        <v>16</v>
      </c>
      <c r="S166" s="631">
        <v>16</v>
      </c>
      <c r="T166" s="631">
        <v>17</v>
      </c>
      <c r="U166" s="631">
        <v>15</v>
      </c>
      <c r="V166" s="631">
        <v>12</v>
      </c>
      <c r="W166" s="631">
        <v>12</v>
      </c>
      <c r="X166" s="631">
        <v>57</v>
      </c>
      <c r="Y166" s="631">
        <v>47</v>
      </c>
      <c r="Z166" s="631">
        <v>37</v>
      </c>
      <c r="AA166" s="631">
        <v>35</v>
      </c>
      <c r="AB166" s="631">
        <v>32</v>
      </c>
      <c r="AC166" s="631">
        <v>31</v>
      </c>
      <c r="AD166" s="631">
        <v>28</v>
      </c>
      <c r="AE166" s="631">
        <v>22</v>
      </c>
      <c r="AF166" s="631">
        <v>17</v>
      </c>
      <c r="AG166" s="631">
        <v>15</v>
      </c>
      <c r="AH166" s="631">
        <v>13</v>
      </c>
      <c r="AI166" s="631">
        <v>10</v>
      </c>
      <c r="AJ166" s="631">
        <v>8</v>
      </c>
      <c r="AK166" s="631">
        <v>6</v>
      </c>
      <c r="AL166" s="631">
        <v>1</v>
      </c>
      <c r="AM166" s="631">
        <v>8</v>
      </c>
      <c r="AN166" s="631">
        <v>8</v>
      </c>
      <c r="AO166" s="631">
        <v>16</v>
      </c>
      <c r="AP166" s="631">
        <v>336</v>
      </c>
      <c r="AQ166" s="631">
        <v>41</v>
      </c>
      <c r="AR166" s="631">
        <v>33</v>
      </c>
      <c r="AS166" s="631">
        <v>120</v>
      </c>
      <c r="AT166" s="631">
        <v>26</v>
      </c>
      <c r="AU166" s="627"/>
      <c r="AV166" s="581">
        <v>675</v>
      </c>
      <c r="AW166" s="581">
        <v>196</v>
      </c>
      <c r="AX166" s="581">
        <v>97</v>
      </c>
      <c r="AY166" s="581">
        <v>128</v>
      </c>
      <c r="AZ166" s="581">
        <v>185</v>
      </c>
      <c r="BA166" s="581">
        <v>69</v>
      </c>
    </row>
    <row r="167" spans="1:53" ht="15.6">
      <c r="A167" s="630">
        <v>10</v>
      </c>
      <c r="B167" s="519" t="s">
        <v>237</v>
      </c>
      <c r="C167" s="471">
        <v>833</v>
      </c>
      <c r="D167" s="631">
        <v>18</v>
      </c>
      <c r="E167" s="631">
        <v>22</v>
      </c>
      <c r="F167" s="631">
        <v>21</v>
      </c>
      <c r="G167" s="631">
        <v>21</v>
      </c>
      <c r="H167" s="631">
        <v>23</v>
      </c>
      <c r="I167" s="631">
        <v>22</v>
      </c>
      <c r="J167" s="631">
        <v>18</v>
      </c>
      <c r="K167" s="631">
        <v>18</v>
      </c>
      <c r="L167" s="631">
        <v>18</v>
      </c>
      <c r="M167" s="631">
        <v>18</v>
      </c>
      <c r="N167" s="631">
        <v>21</v>
      </c>
      <c r="O167" s="631">
        <v>23</v>
      </c>
      <c r="P167" s="631">
        <v>22</v>
      </c>
      <c r="Q167" s="631">
        <v>20</v>
      </c>
      <c r="R167" s="631">
        <v>19</v>
      </c>
      <c r="S167" s="631">
        <v>19</v>
      </c>
      <c r="T167" s="631">
        <v>20</v>
      </c>
      <c r="U167" s="631">
        <v>18</v>
      </c>
      <c r="V167" s="631">
        <v>15</v>
      </c>
      <c r="W167" s="631">
        <v>14</v>
      </c>
      <c r="X167" s="631">
        <v>71</v>
      </c>
      <c r="Y167" s="631">
        <v>58</v>
      </c>
      <c r="Z167" s="631">
        <v>45</v>
      </c>
      <c r="AA167" s="631">
        <v>43</v>
      </c>
      <c r="AB167" s="631">
        <v>40</v>
      </c>
      <c r="AC167" s="631">
        <v>39</v>
      </c>
      <c r="AD167" s="631">
        <v>34</v>
      </c>
      <c r="AE167" s="631">
        <v>27</v>
      </c>
      <c r="AF167" s="631">
        <v>21</v>
      </c>
      <c r="AG167" s="631">
        <v>18</v>
      </c>
      <c r="AH167" s="631">
        <v>17</v>
      </c>
      <c r="AI167" s="631">
        <v>13</v>
      </c>
      <c r="AJ167" s="631">
        <v>9</v>
      </c>
      <c r="AK167" s="631">
        <v>8</v>
      </c>
      <c r="AL167" s="631">
        <v>1</v>
      </c>
      <c r="AM167" s="631">
        <v>9</v>
      </c>
      <c r="AN167" s="631">
        <v>9</v>
      </c>
      <c r="AO167" s="631">
        <v>20</v>
      </c>
      <c r="AP167" s="631">
        <v>415</v>
      </c>
      <c r="AQ167" s="631">
        <v>51</v>
      </c>
      <c r="AR167" s="631">
        <v>41</v>
      </c>
      <c r="AS167" s="631">
        <v>149</v>
      </c>
      <c r="AT167" s="631">
        <v>32</v>
      </c>
      <c r="AU167" s="627"/>
      <c r="AV167" s="581">
        <v>833</v>
      </c>
      <c r="AW167" s="581">
        <v>243</v>
      </c>
      <c r="AX167" s="581">
        <v>118</v>
      </c>
      <c r="AY167" s="581">
        <v>158</v>
      </c>
      <c r="AZ167" s="581">
        <v>228</v>
      </c>
      <c r="BA167" s="581">
        <v>86</v>
      </c>
    </row>
    <row r="168" spans="1:53" ht="15.6">
      <c r="A168" s="630">
        <v>11</v>
      </c>
      <c r="B168" s="501" t="s">
        <v>239</v>
      </c>
      <c r="C168" s="471">
        <v>618</v>
      </c>
      <c r="D168" s="631">
        <v>13</v>
      </c>
      <c r="E168" s="631">
        <v>16</v>
      </c>
      <c r="F168" s="631">
        <v>16</v>
      </c>
      <c r="G168" s="631">
        <v>16</v>
      </c>
      <c r="H168" s="631">
        <v>17</v>
      </c>
      <c r="I168" s="631">
        <v>16</v>
      </c>
      <c r="J168" s="631">
        <v>13</v>
      </c>
      <c r="K168" s="631">
        <v>13</v>
      </c>
      <c r="L168" s="631">
        <v>14</v>
      </c>
      <c r="M168" s="631">
        <v>13</v>
      </c>
      <c r="N168" s="631">
        <v>15</v>
      </c>
      <c r="O168" s="631">
        <v>16</v>
      </c>
      <c r="P168" s="631">
        <v>17</v>
      </c>
      <c r="Q168" s="631">
        <v>15</v>
      </c>
      <c r="R168" s="631">
        <v>14</v>
      </c>
      <c r="S168" s="631">
        <v>14</v>
      </c>
      <c r="T168" s="631">
        <v>15</v>
      </c>
      <c r="U168" s="631">
        <v>14</v>
      </c>
      <c r="V168" s="631">
        <v>11</v>
      </c>
      <c r="W168" s="631">
        <v>11</v>
      </c>
      <c r="X168" s="631">
        <v>53</v>
      </c>
      <c r="Y168" s="631">
        <v>44</v>
      </c>
      <c r="Z168" s="631">
        <v>34</v>
      </c>
      <c r="AA168" s="631">
        <v>32</v>
      </c>
      <c r="AB168" s="631">
        <v>30</v>
      </c>
      <c r="AC168" s="631">
        <v>29</v>
      </c>
      <c r="AD168" s="631">
        <v>25</v>
      </c>
      <c r="AE168" s="631">
        <v>20</v>
      </c>
      <c r="AF168" s="631">
        <v>15</v>
      </c>
      <c r="AG168" s="631">
        <v>13</v>
      </c>
      <c r="AH168" s="631">
        <v>12</v>
      </c>
      <c r="AI168" s="631">
        <v>9</v>
      </c>
      <c r="AJ168" s="631">
        <v>7</v>
      </c>
      <c r="AK168" s="631">
        <v>6</v>
      </c>
      <c r="AL168" s="631">
        <v>1</v>
      </c>
      <c r="AM168" s="631">
        <v>7</v>
      </c>
      <c r="AN168" s="631">
        <v>7</v>
      </c>
      <c r="AO168" s="631">
        <v>15</v>
      </c>
      <c r="AP168" s="631">
        <v>308</v>
      </c>
      <c r="AQ168" s="631">
        <v>38</v>
      </c>
      <c r="AR168" s="631">
        <v>31</v>
      </c>
      <c r="AS168" s="631">
        <v>110</v>
      </c>
      <c r="AT168" s="631">
        <v>23</v>
      </c>
      <c r="AU168" s="627"/>
      <c r="AV168" s="581">
        <v>618</v>
      </c>
      <c r="AW168" s="581">
        <v>178</v>
      </c>
      <c r="AX168" s="581">
        <v>89</v>
      </c>
      <c r="AY168" s="581">
        <v>119</v>
      </c>
      <c r="AZ168" s="581">
        <v>170</v>
      </c>
      <c r="BA168" s="581">
        <v>62</v>
      </c>
    </row>
    <row r="169" spans="1:53" ht="15.6">
      <c r="A169" s="630">
        <v>12</v>
      </c>
      <c r="B169" s="501" t="s">
        <v>241</v>
      </c>
      <c r="C169" s="471">
        <v>619</v>
      </c>
      <c r="D169" s="631">
        <v>13</v>
      </c>
      <c r="E169" s="631">
        <v>17</v>
      </c>
      <c r="F169" s="631">
        <v>16</v>
      </c>
      <c r="G169" s="631">
        <v>16</v>
      </c>
      <c r="H169" s="631">
        <v>17</v>
      </c>
      <c r="I169" s="631">
        <v>16</v>
      </c>
      <c r="J169" s="631">
        <v>13</v>
      </c>
      <c r="K169" s="631">
        <v>13</v>
      </c>
      <c r="L169" s="631">
        <v>14</v>
      </c>
      <c r="M169" s="631">
        <v>13</v>
      </c>
      <c r="N169" s="631">
        <v>15</v>
      </c>
      <c r="O169" s="631">
        <v>16</v>
      </c>
      <c r="P169" s="631">
        <v>17</v>
      </c>
      <c r="Q169" s="631">
        <v>15</v>
      </c>
      <c r="R169" s="631">
        <v>14</v>
      </c>
      <c r="S169" s="631">
        <v>14</v>
      </c>
      <c r="T169" s="631">
        <v>15</v>
      </c>
      <c r="U169" s="631">
        <v>14</v>
      </c>
      <c r="V169" s="631">
        <v>11</v>
      </c>
      <c r="W169" s="631">
        <v>11</v>
      </c>
      <c r="X169" s="631">
        <v>53</v>
      </c>
      <c r="Y169" s="631">
        <v>43</v>
      </c>
      <c r="Z169" s="631">
        <v>34</v>
      </c>
      <c r="AA169" s="631">
        <v>32</v>
      </c>
      <c r="AB169" s="631">
        <v>30</v>
      </c>
      <c r="AC169" s="631">
        <v>29</v>
      </c>
      <c r="AD169" s="631">
        <v>26</v>
      </c>
      <c r="AE169" s="631">
        <v>20</v>
      </c>
      <c r="AF169" s="631">
        <v>15</v>
      </c>
      <c r="AG169" s="631">
        <v>13</v>
      </c>
      <c r="AH169" s="631">
        <v>12</v>
      </c>
      <c r="AI169" s="631">
        <v>9</v>
      </c>
      <c r="AJ169" s="631">
        <v>7</v>
      </c>
      <c r="AK169" s="631">
        <v>6</v>
      </c>
      <c r="AL169" s="631">
        <v>1</v>
      </c>
      <c r="AM169" s="631">
        <v>7</v>
      </c>
      <c r="AN169" s="631">
        <v>7</v>
      </c>
      <c r="AO169" s="631">
        <v>15</v>
      </c>
      <c r="AP169" s="631">
        <v>308</v>
      </c>
      <c r="AQ169" s="631">
        <v>38</v>
      </c>
      <c r="AR169" s="631">
        <v>31</v>
      </c>
      <c r="AS169" s="631">
        <v>110</v>
      </c>
      <c r="AT169" s="631">
        <v>24</v>
      </c>
      <c r="AU169" s="627"/>
      <c r="AV169" s="581">
        <v>619</v>
      </c>
      <c r="AW169" s="581">
        <v>179</v>
      </c>
      <c r="AX169" s="581">
        <v>89</v>
      </c>
      <c r="AY169" s="581">
        <v>118</v>
      </c>
      <c r="AZ169" s="581">
        <v>171</v>
      </c>
      <c r="BA169" s="581">
        <v>62</v>
      </c>
    </row>
    <row r="170" spans="1:53" ht="15.6">
      <c r="A170" s="630">
        <v>13</v>
      </c>
      <c r="B170" s="501" t="s">
        <v>243</v>
      </c>
      <c r="C170" s="471">
        <v>787</v>
      </c>
      <c r="D170" s="631">
        <v>17</v>
      </c>
      <c r="E170" s="631">
        <v>21</v>
      </c>
      <c r="F170" s="631">
        <v>20</v>
      </c>
      <c r="G170" s="631">
        <v>20</v>
      </c>
      <c r="H170" s="631">
        <v>22</v>
      </c>
      <c r="I170" s="631">
        <v>21</v>
      </c>
      <c r="J170" s="631">
        <v>17</v>
      </c>
      <c r="K170" s="631">
        <v>17</v>
      </c>
      <c r="L170" s="631">
        <v>17</v>
      </c>
      <c r="M170" s="631">
        <v>18</v>
      </c>
      <c r="N170" s="631">
        <v>19</v>
      </c>
      <c r="O170" s="631">
        <v>20</v>
      </c>
      <c r="P170" s="631">
        <v>21</v>
      </c>
      <c r="Q170" s="631">
        <v>19</v>
      </c>
      <c r="R170" s="631">
        <v>18</v>
      </c>
      <c r="S170" s="631">
        <v>18</v>
      </c>
      <c r="T170" s="631">
        <v>19</v>
      </c>
      <c r="U170" s="631">
        <v>17</v>
      </c>
      <c r="V170" s="631">
        <v>14</v>
      </c>
      <c r="W170" s="631">
        <v>14</v>
      </c>
      <c r="X170" s="631">
        <v>67</v>
      </c>
      <c r="Y170" s="631">
        <v>55</v>
      </c>
      <c r="Z170" s="631">
        <v>43</v>
      </c>
      <c r="AA170" s="631">
        <v>41</v>
      </c>
      <c r="AB170" s="631">
        <v>38</v>
      </c>
      <c r="AC170" s="631">
        <v>36</v>
      </c>
      <c r="AD170" s="631">
        <v>32</v>
      </c>
      <c r="AE170" s="631">
        <v>25</v>
      </c>
      <c r="AF170" s="631">
        <v>20</v>
      </c>
      <c r="AG170" s="631">
        <v>17</v>
      </c>
      <c r="AH170" s="631">
        <v>16</v>
      </c>
      <c r="AI170" s="631">
        <v>12</v>
      </c>
      <c r="AJ170" s="631">
        <v>9</v>
      </c>
      <c r="AK170" s="631">
        <v>7</v>
      </c>
      <c r="AL170" s="631">
        <v>1</v>
      </c>
      <c r="AM170" s="631">
        <v>9</v>
      </c>
      <c r="AN170" s="631">
        <v>9</v>
      </c>
      <c r="AO170" s="631">
        <v>19</v>
      </c>
      <c r="AP170" s="631">
        <v>392</v>
      </c>
      <c r="AQ170" s="631">
        <v>48</v>
      </c>
      <c r="AR170" s="631">
        <v>39</v>
      </c>
      <c r="AS170" s="631">
        <v>140</v>
      </c>
      <c r="AT170" s="631">
        <v>30</v>
      </c>
      <c r="AU170" s="627"/>
      <c r="AV170" s="581">
        <v>787</v>
      </c>
      <c r="AW170" s="581">
        <v>229</v>
      </c>
      <c r="AX170" s="581">
        <v>112</v>
      </c>
      <c r="AY170" s="581">
        <v>150</v>
      </c>
      <c r="AZ170" s="581">
        <v>215</v>
      </c>
      <c r="BA170" s="581">
        <v>81</v>
      </c>
    </row>
    <row r="171" spans="1:53" ht="15.6">
      <c r="A171" s="630">
        <v>14</v>
      </c>
      <c r="B171" s="519" t="s">
        <v>465</v>
      </c>
      <c r="C171" s="471">
        <v>657</v>
      </c>
      <c r="D171" s="631">
        <v>14</v>
      </c>
      <c r="E171" s="631">
        <v>18</v>
      </c>
      <c r="F171" s="631">
        <v>17</v>
      </c>
      <c r="G171" s="631">
        <v>17</v>
      </c>
      <c r="H171" s="631">
        <v>19</v>
      </c>
      <c r="I171" s="631">
        <v>17</v>
      </c>
      <c r="J171" s="631">
        <v>14</v>
      </c>
      <c r="K171" s="631">
        <v>15</v>
      </c>
      <c r="L171" s="631">
        <v>14</v>
      </c>
      <c r="M171" s="631">
        <v>14</v>
      </c>
      <c r="N171" s="631">
        <v>16</v>
      </c>
      <c r="O171" s="631">
        <v>17</v>
      </c>
      <c r="P171" s="631">
        <v>18</v>
      </c>
      <c r="Q171" s="631">
        <v>16</v>
      </c>
      <c r="R171" s="631">
        <v>15</v>
      </c>
      <c r="S171" s="631">
        <v>15</v>
      </c>
      <c r="T171" s="631">
        <v>16</v>
      </c>
      <c r="U171" s="631">
        <v>15</v>
      </c>
      <c r="V171" s="631">
        <v>12</v>
      </c>
      <c r="W171" s="631">
        <v>11</v>
      </c>
      <c r="X171" s="631">
        <v>56</v>
      </c>
      <c r="Y171" s="631">
        <v>46</v>
      </c>
      <c r="Z171" s="631">
        <v>36</v>
      </c>
      <c r="AA171" s="631">
        <v>34</v>
      </c>
      <c r="AB171" s="631">
        <v>31</v>
      </c>
      <c r="AC171" s="631">
        <v>30</v>
      </c>
      <c r="AD171" s="631">
        <v>27</v>
      </c>
      <c r="AE171" s="631">
        <v>21</v>
      </c>
      <c r="AF171" s="631">
        <v>16</v>
      </c>
      <c r="AG171" s="631">
        <v>14</v>
      </c>
      <c r="AH171" s="631">
        <v>13</v>
      </c>
      <c r="AI171" s="631">
        <v>10</v>
      </c>
      <c r="AJ171" s="631">
        <v>7</v>
      </c>
      <c r="AK171" s="631">
        <v>6</v>
      </c>
      <c r="AL171" s="631">
        <v>1</v>
      </c>
      <c r="AM171" s="631">
        <v>7</v>
      </c>
      <c r="AN171" s="631">
        <v>7</v>
      </c>
      <c r="AO171" s="631">
        <v>16</v>
      </c>
      <c r="AP171" s="631">
        <v>327</v>
      </c>
      <c r="AQ171" s="631">
        <v>40</v>
      </c>
      <c r="AR171" s="631">
        <v>32</v>
      </c>
      <c r="AS171" s="631">
        <v>117</v>
      </c>
      <c r="AT171" s="631">
        <v>25</v>
      </c>
      <c r="AU171" s="627"/>
      <c r="AV171" s="635">
        <v>657</v>
      </c>
      <c r="AW171" s="635">
        <v>192</v>
      </c>
      <c r="AX171" s="635">
        <v>95</v>
      </c>
      <c r="AY171" s="635">
        <v>125</v>
      </c>
      <c r="AZ171" s="635">
        <v>179</v>
      </c>
      <c r="BA171" s="635">
        <v>66</v>
      </c>
    </row>
    <row r="172" spans="1:53" ht="15.6">
      <c r="A172" s="496">
        <v>10</v>
      </c>
      <c r="B172" s="622" t="s">
        <v>244</v>
      </c>
      <c r="C172" s="623">
        <v>22483</v>
      </c>
      <c r="D172" s="624">
        <v>399</v>
      </c>
      <c r="E172" s="474">
        <v>440</v>
      </c>
      <c r="F172" s="474">
        <v>396</v>
      </c>
      <c r="G172" s="474">
        <v>378</v>
      </c>
      <c r="H172" s="474">
        <v>347</v>
      </c>
      <c r="I172" s="474">
        <v>350</v>
      </c>
      <c r="J172" s="474">
        <v>368</v>
      </c>
      <c r="K172" s="474">
        <v>401</v>
      </c>
      <c r="L172" s="474">
        <v>407</v>
      </c>
      <c r="M172" s="474">
        <v>365</v>
      </c>
      <c r="N172" s="474">
        <v>381</v>
      </c>
      <c r="O172" s="474">
        <v>404</v>
      </c>
      <c r="P172" s="474">
        <v>429</v>
      </c>
      <c r="Q172" s="474">
        <v>396</v>
      </c>
      <c r="R172" s="474">
        <v>363</v>
      </c>
      <c r="S172" s="474">
        <v>410</v>
      </c>
      <c r="T172" s="474">
        <v>461</v>
      </c>
      <c r="U172" s="474">
        <v>441</v>
      </c>
      <c r="V172" s="474">
        <v>414</v>
      </c>
      <c r="W172" s="474">
        <v>418</v>
      </c>
      <c r="X172" s="474">
        <v>1804</v>
      </c>
      <c r="Y172" s="474">
        <v>1829</v>
      </c>
      <c r="Z172" s="474">
        <v>1496</v>
      </c>
      <c r="AA172" s="474">
        <v>1491</v>
      </c>
      <c r="AB172" s="474">
        <v>1382</v>
      </c>
      <c r="AC172" s="474">
        <v>1283</v>
      </c>
      <c r="AD172" s="474">
        <v>1241</v>
      </c>
      <c r="AE172" s="474">
        <v>1079</v>
      </c>
      <c r="AF172" s="474">
        <v>844</v>
      </c>
      <c r="AG172" s="474">
        <v>689</v>
      </c>
      <c r="AH172" s="474">
        <v>496</v>
      </c>
      <c r="AI172" s="474">
        <v>377</v>
      </c>
      <c r="AJ172" s="476">
        <v>232</v>
      </c>
      <c r="AK172" s="476">
        <v>272</v>
      </c>
      <c r="AL172" s="625">
        <v>14</v>
      </c>
      <c r="AM172" s="486">
        <v>203</v>
      </c>
      <c r="AN172" s="486">
        <v>211</v>
      </c>
      <c r="AO172" s="486">
        <v>438</v>
      </c>
      <c r="AP172" s="490">
        <v>11163</v>
      </c>
      <c r="AQ172" s="490">
        <v>998</v>
      </c>
      <c r="AR172" s="490">
        <v>1064</v>
      </c>
      <c r="AS172" s="486">
        <v>4662</v>
      </c>
      <c r="AT172" s="626">
        <v>844</v>
      </c>
      <c r="AU172" s="640"/>
      <c r="AV172" s="638">
        <v>22483</v>
      </c>
      <c r="AW172" s="638">
        <v>4636</v>
      </c>
      <c r="AX172" s="638">
        <v>2500</v>
      </c>
      <c r="AY172" s="638">
        <v>4465</v>
      </c>
      <c r="AZ172" s="638">
        <v>7972</v>
      </c>
      <c r="BA172" s="638">
        <v>2910</v>
      </c>
    </row>
    <row r="173" spans="1:53" ht="15.6">
      <c r="A173" s="630">
        <v>1</v>
      </c>
      <c r="B173" s="641" t="s">
        <v>246</v>
      </c>
      <c r="C173" s="471">
        <v>2803</v>
      </c>
      <c r="D173" s="631">
        <v>49</v>
      </c>
      <c r="E173" s="631">
        <v>55</v>
      </c>
      <c r="F173" s="631">
        <v>49</v>
      </c>
      <c r="G173" s="631">
        <v>47</v>
      </c>
      <c r="H173" s="631">
        <v>43</v>
      </c>
      <c r="I173" s="631">
        <v>44</v>
      </c>
      <c r="J173" s="631">
        <v>46</v>
      </c>
      <c r="K173" s="631">
        <v>50</v>
      </c>
      <c r="L173" s="631">
        <v>50</v>
      </c>
      <c r="M173" s="631">
        <v>47</v>
      </c>
      <c r="N173" s="631">
        <v>47</v>
      </c>
      <c r="O173" s="631">
        <v>51</v>
      </c>
      <c r="P173" s="631">
        <v>52</v>
      </c>
      <c r="Q173" s="631">
        <v>49</v>
      </c>
      <c r="R173" s="631">
        <v>45</v>
      </c>
      <c r="S173" s="631">
        <v>50</v>
      </c>
      <c r="T173" s="631">
        <v>58</v>
      </c>
      <c r="U173" s="631">
        <v>54</v>
      </c>
      <c r="V173" s="631">
        <v>51</v>
      </c>
      <c r="W173" s="631">
        <v>53</v>
      </c>
      <c r="X173" s="631">
        <v>225</v>
      </c>
      <c r="Y173" s="631">
        <v>229</v>
      </c>
      <c r="Z173" s="631">
        <v>187</v>
      </c>
      <c r="AA173" s="631">
        <v>185</v>
      </c>
      <c r="AB173" s="631">
        <v>173</v>
      </c>
      <c r="AC173" s="631">
        <v>161</v>
      </c>
      <c r="AD173" s="631">
        <v>156</v>
      </c>
      <c r="AE173" s="631">
        <v>135</v>
      </c>
      <c r="AF173" s="631">
        <v>105</v>
      </c>
      <c r="AG173" s="631">
        <v>87</v>
      </c>
      <c r="AH173" s="631">
        <v>61</v>
      </c>
      <c r="AI173" s="631">
        <v>46</v>
      </c>
      <c r="AJ173" s="631">
        <v>29</v>
      </c>
      <c r="AK173" s="539">
        <v>34</v>
      </c>
      <c r="AL173" s="632">
        <v>2</v>
      </c>
      <c r="AM173" s="631">
        <v>24</v>
      </c>
      <c r="AN173" s="631">
        <v>27</v>
      </c>
      <c r="AO173" s="631">
        <v>54</v>
      </c>
      <c r="AP173" s="631">
        <v>1390</v>
      </c>
      <c r="AQ173" s="631">
        <v>125</v>
      </c>
      <c r="AR173" s="631">
        <v>133</v>
      </c>
      <c r="AS173" s="631">
        <v>580</v>
      </c>
      <c r="AT173" s="600">
        <v>105</v>
      </c>
      <c r="AU173" s="627"/>
      <c r="AV173" s="633">
        <v>2803</v>
      </c>
      <c r="AW173" s="584">
        <v>578</v>
      </c>
      <c r="AX173" s="633">
        <v>308</v>
      </c>
      <c r="AY173" s="584">
        <v>558</v>
      </c>
      <c r="AZ173" s="633">
        <v>997</v>
      </c>
      <c r="BA173" s="634">
        <v>362</v>
      </c>
    </row>
    <row r="174" spans="1:53" ht="15.6">
      <c r="A174" s="630">
        <v>2</v>
      </c>
      <c r="B174" s="501" t="s">
        <v>248</v>
      </c>
      <c r="C174" s="471">
        <v>1836</v>
      </c>
      <c r="D174" s="631">
        <v>33</v>
      </c>
      <c r="E174" s="631">
        <v>36</v>
      </c>
      <c r="F174" s="631">
        <v>32</v>
      </c>
      <c r="G174" s="631">
        <v>31</v>
      </c>
      <c r="H174" s="631">
        <v>28</v>
      </c>
      <c r="I174" s="631">
        <v>29</v>
      </c>
      <c r="J174" s="631">
        <v>30</v>
      </c>
      <c r="K174" s="631">
        <v>33</v>
      </c>
      <c r="L174" s="631">
        <v>33</v>
      </c>
      <c r="M174" s="631">
        <v>30</v>
      </c>
      <c r="N174" s="631">
        <v>31</v>
      </c>
      <c r="O174" s="631">
        <v>33</v>
      </c>
      <c r="P174" s="631">
        <v>35</v>
      </c>
      <c r="Q174" s="631">
        <v>32</v>
      </c>
      <c r="R174" s="631">
        <v>30</v>
      </c>
      <c r="S174" s="631">
        <v>33</v>
      </c>
      <c r="T174" s="631">
        <v>38</v>
      </c>
      <c r="U174" s="631">
        <v>36</v>
      </c>
      <c r="V174" s="631">
        <v>34</v>
      </c>
      <c r="W174" s="631">
        <v>34</v>
      </c>
      <c r="X174" s="631">
        <v>147</v>
      </c>
      <c r="Y174" s="631">
        <v>149</v>
      </c>
      <c r="Z174" s="631">
        <v>122</v>
      </c>
      <c r="AA174" s="631">
        <v>122</v>
      </c>
      <c r="AB174" s="631">
        <v>113</v>
      </c>
      <c r="AC174" s="631">
        <v>105</v>
      </c>
      <c r="AD174" s="631">
        <v>101</v>
      </c>
      <c r="AE174" s="631">
        <v>88</v>
      </c>
      <c r="AF174" s="631">
        <v>69</v>
      </c>
      <c r="AG174" s="631">
        <v>56</v>
      </c>
      <c r="AH174" s="631">
        <v>41</v>
      </c>
      <c r="AI174" s="631">
        <v>31</v>
      </c>
      <c r="AJ174" s="631">
        <v>19</v>
      </c>
      <c r="AK174" s="539">
        <v>22</v>
      </c>
      <c r="AL174" s="632">
        <v>1</v>
      </c>
      <c r="AM174" s="631">
        <v>17</v>
      </c>
      <c r="AN174" s="631">
        <v>17</v>
      </c>
      <c r="AO174" s="631">
        <v>36</v>
      </c>
      <c r="AP174" s="631">
        <v>912</v>
      </c>
      <c r="AQ174" s="631">
        <v>81</v>
      </c>
      <c r="AR174" s="631">
        <v>87</v>
      </c>
      <c r="AS174" s="631">
        <v>381</v>
      </c>
      <c r="AT174" s="600">
        <v>69</v>
      </c>
      <c r="AU174" s="627"/>
      <c r="AV174" s="581">
        <v>1836</v>
      </c>
      <c r="AW174" s="584">
        <v>379</v>
      </c>
      <c r="AX174" s="581">
        <v>204</v>
      </c>
      <c r="AY174" s="584">
        <v>364</v>
      </c>
      <c r="AZ174" s="581">
        <v>651</v>
      </c>
      <c r="BA174" s="634">
        <v>238</v>
      </c>
    </row>
    <row r="175" spans="1:53" ht="15.6">
      <c r="A175" s="630">
        <v>3</v>
      </c>
      <c r="B175" s="501" t="s">
        <v>250</v>
      </c>
      <c r="C175" s="471">
        <v>766</v>
      </c>
      <c r="D175" s="631">
        <v>14</v>
      </c>
      <c r="E175" s="631">
        <v>15</v>
      </c>
      <c r="F175" s="631">
        <v>13</v>
      </c>
      <c r="G175" s="631">
        <v>13</v>
      </c>
      <c r="H175" s="631">
        <v>12</v>
      </c>
      <c r="I175" s="631">
        <v>12</v>
      </c>
      <c r="J175" s="631">
        <v>13</v>
      </c>
      <c r="K175" s="631">
        <v>14</v>
      </c>
      <c r="L175" s="631">
        <v>14</v>
      </c>
      <c r="M175" s="631">
        <v>12</v>
      </c>
      <c r="N175" s="631">
        <v>13</v>
      </c>
      <c r="O175" s="631">
        <v>14</v>
      </c>
      <c r="P175" s="631">
        <v>15</v>
      </c>
      <c r="Q175" s="631">
        <v>13</v>
      </c>
      <c r="R175" s="631">
        <v>12</v>
      </c>
      <c r="S175" s="631">
        <v>14</v>
      </c>
      <c r="T175" s="631">
        <v>16</v>
      </c>
      <c r="U175" s="631">
        <v>15</v>
      </c>
      <c r="V175" s="631">
        <v>14</v>
      </c>
      <c r="W175" s="631">
        <v>14</v>
      </c>
      <c r="X175" s="631">
        <v>61</v>
      </c>
      <c r="Y175" s="631">
        <v>62</v>
      </c>
      <c r="Z175" s="631">
        <v>51</v>
      </c>
      <c r="AA175" s="631">
        <v>51</v>
      </c>
      <c r="AB175" s="631">
        <v>47</v>
      </c>
      <c r="AC175" s="631">
        <v>44</v>
      </c>
      <c r="AD175" s="631">
        <v>42</v>
      </c>
      <c r="AE175" s="631">
        <v>37</v>
      </c>
      <c r="AF175" s="631">
        <v>29</v>
      </c>
      <c r="AG175" s="631">
        <v>23</v>
      </c>
      <c r="AH175" s="631">
        <v>17</v>
      </c>
      <c r="AI175" s="631">
        <v>13</v>
      </c>
      <c r="AJ175" s="631">
        <v>8</v>
      </c>
      <c r="AK175" s="539">
        <v>9</v>
      </c>
      <c r="AL175" s="632">
        <v>0</v>
      </c>
      <c r="AM175" s="631">
        <v>7</v>
      </c>
      <c r="AN175" s="631">
        <v>7</v>
      </c>
      <c r="AO175" s="631">
        <v>15</v>
      </c>
      <c r="AP175" s="631">
        <v>380</v>
      </c>
      <c r="AQ175" s="631">
        <v>34</v>
      </c>
      <c r="AR175" s="631">
        <v>36</v>
      </c>
      <c r="AS175" s="631">
        <v>159</v>
      </c>
      <c r="AT175" s="600">
        <v>29</v>
      </c>
      <c r="AU175" s="627"/>
      <c r="AV175" s="581">
        <v>766</v>
      </c>
      <c r="AW175" s="584">
        <v>159</v>
      </c>
      <c r="AX175" s="581">
        <v>85</v>
      </c>
      <c r="AY175" s="584">
        <v>151</v>
      </c>
      <c r="AZ175" s="581">
        <v>272</v>
      </c>
      <c r="BA175" s="634">
        <v>99</v>
      </c>
    </row>
    <row r="176" spans="1:53" ht="15.6">
      <c r="A176" s="630">
        <v>4</v>
      </c>
      <c r="B176" s="501" t="s">
        <v>252</v>
      </c>
      <c r="C176" s="471">
        <v>3403</v>
      </c>
      <c r="D176" s="631">
        <v>60</v>
      </c>
      <c r="E176" s="631">
        <v>66</v>
      </c>
      <c r="F176" s="631">
        <v>60</v>
      </c>
      <c r="G176" s="631">
        <v>57</v>
      </c>
      <c r="H176" s="631">
        <v>53</v>
      </c>
      <c r="I176" s="631">
        <v>53</v>
      </c>
      <c r="J176" s="631">
        <v>56</v>
      </c>
      <c r="K176" s="631">
        <v>61</v>
      </c>
      <c r="L176" s="631">
        <v>62</v>
      </c>
      <c r="M176" s="631">
        <v>55</v>
      </c>
      <c r="N176" s="631">
        <v>58</v>
      </c>
      <c r="O176" s="631">
        <v>61</v>
      </c>
      <c r="P176" s="631">
        <v>65</v>
      </c>
      <c r="Q176" s="631">
        <v>60</v>
      </c>
      <c r="R176" s="631">
        <v>55</v>
      </c>
      <c r="S176" s="631">
        <v>62</v>
      </c>
      <c r="T176" s="631">
        <v>70</v>
      </c>
      <c r="U176" s="631">
        <v>67</v>
      </c>
      <c r="V176" s="631">
        <v>63</v>
      </c>
      <c r="W176" s="631">
        <v>63</v>
      </c>
      <c r="X176" s="631">
        <v>273</v>
      </c>
      <c r="Y176" s="631">
        <v>277</v>
      </c>
      <c r="Z176" s="631">
        <v>226</v>
      </c>
      <c r="AA176" s="631">
        <v>226</v>
      </c>
      <c r="AB176" s="631">
        <v>209</v>
      </c>
      <c r="AC176" s="631">
        <v>194</v>
      </c>
      <c r="AD176" s="631">
        <v>188</v>
      </c>
      <c r="AE176" s="631">
        <v>163</v>
      </c>
      <c r="AF176" s="631">
        <v>128</v>
      </c>
      <c r="AG176" s="631">
        <v>104</v>
      </c>
      <c r="AH176" s="631">
        <v>75</v>
      </c>
      <c r="AI176" s="631">
        <v>57</v>
      </c>
      <c r="AJ176" s="631">
        <v>35</v>
      </c>
      <c r="AK176" s="539">
        <v>41</v>
      </c>
      <c r="AL176" s="632">
        <v>2</v>
      </c>
      <c r="AM176" s="631">
        <v>31</v>
      </c>
      <c r="AN176" s="631">
        <v>32</v>
      </c>
      <c r="AO176" s="631">
        <v>66</v>
      </c>
      <c r="AP176" s="631">
        <v>1690</v>
      </c>
      <c r="AQ176" s="631">
        <v>151</v>
      </c>
      <c r="AR176" s="631">
        <v>161</v>
      </c>
      <c r="AS176" s="631">
        <v>706</v>
      </c>
      <c r="AT176" s="600">
        <v>128</v>
      </c>
      <c r="AU176" s="627"/>
      <c r="AV176" s="581">
        <v>3403</v>
      </c>
      <c r="AW176" s="584">
        <v>702</v>
      </c>
      <c r="AX176" s="581">
        <v>379</v>
      </c>
      <c r="AY176" s="584">
        <v>676</v>
      </c>
      <c r="AZ176" s="581">
        <v>1206</v>
      </c>
      <c r="BA176" s="634">
        <v>440</v>
      </c>
    </row>
    <row r="177" spans="1:53" ht="15.6">
      <c r="A177" s="630">
        <v>5</v>
      </c>
      <c r="B177" s="501" t="s">
        <v>254</v>
      </c>
      <c r="C177" s="471">
        <v>987</v>
      </c>
      <c r="D177" s="631">
        <v>18</v>
      </c>
      <c r="E177" s="631">
        <v>19</v>
      </c>
      <c r="F177" s="631">
        <v>18</v>
      </c>
      <c r="G177" s="631">
        <v>17</v>
      </c>
      <c r="H177" s="631">
        <v>16</v>
      </c>
      <c r="I177" s="631">
        <v>15</v>
      </c>
      <c r="J177" s="631">
        <v>16</v>
      </c>
      <c r="K177" s="631">
        <v>18</v>
      </c>
      <c r="L177" s="631">
        <v>18</v>
      </c>
      <c r="M177" s="631">
        <v>16</v>
      </c>
      <c r="N177" s="631">
        <v>17</v>
      </c>
      <c r="O177" s="631">
        <v>18</v>
      </c>
      <c r="P177" s="631">
        <v>19</v>
      </c>
      <c r="Q177" s="631">
        <v>17</v>
      </c>
      <c r="R177" s="631">
        <v>16</v>
      </c>
      <c r="S177" s="631">
        <v>18</v>
      </c>
      <c r="T177" s="631">
        <v>20</v>
      </c>
      <c r="U177" s="631">
        <v>19</v>
      </c>
      <c r="V177" s="631">
        <v>18</v>
      </c>
      <c r="W177" s="631">
        <v>18</v>
      </c>
      <c r="X177" s="631">
        <v>79</v>
      </c>
      <c r="Y177" s="631">
        <v>80</v>
      </c>
      <c r="Z177" s="631">
        <v>66</v>
      </c>
      <c r="AA177" s="631">
        <v>65</v>
      </c>
      <c r="AB177" s="631">
        <v>61</v>
      </c>
      <c r="AC177" s="631">
        <v>56</v>
      </c>
      <c r="AD177" s="631">
        <v>54</v>
      </c>
      <c r="AE177" s="631">
        <v>47</v>
      </c>
      <c r="AF177" s="631">
        <v>37</v>
      </c>
      <c r="AG177" s="631">
        <v>30</v>
      </c>
      <c r="AH177" s="631">
        <v>22</v>
      </c>
      <c r="AI177" s="631">
        <v>17</v>
      </c>
      <c r="AJ177" s="631">
        <v>10</v>
      </c>
      <c r="AK177" s="539">
        <v>12</v>
      </c>
      <c r="AL177" s="632">
        <v>1</v>
      </c>
      <c r="AM177" s="631">
        <v>9</v>
      </c>
      <c r="AN177" s="631">
        <v>9</v>
      </c>
      <c r="AO177" s="631">
        <v>19</v>
      </c>
      <c r="AP177" s="631">
        <v>490</v>
      </c>
      <c r="AQ177" s="631">
        <v>44</v>
      </c>
      <c r="AR177" s="631">
        <v>47</v>
      </c>
      <c r="AS177" s="631">
        <v>205</v>
      </c>
      <c r="AT177" s="600">
        <v>37</v>
      </c>
      <c r="AU177" s="627"/>
      <c r="AV177" s="581">
        <v>987</v>
      </c>
      <c r="AW177" s="584">
        <v>206</v>
      </c>
      <c r="AX177" s="581">
        <v>109</v>
      </c>
      <c r="AY177" s="584">
        <v>195</v>
      </c>
      <c r="AZ177" s="581">
        <v>349</v>
      </c>
      <c r="BA177" s="634">
        <v>128</v>
      </c>
    </row>
    <row r="178" spans="1:53" ht="15.6">
      <c r="A178" s="630">
        <v>6</v>
      </c>
      <c r="B178" s="501" t="s">
        <v>256</v>
      </c>
      <c r="C178" s="471">
        <v>1128</v>
      </c>
      <c r="D178" s="631">
        <v>20</v>
      </c>
      <c r="E178" s="631">
        <v>22</v>
      </c>
      <c r="F178" s="631">
        <v>20</v>
      </c>
      <c r="G178" s="631">
        <v>19</v>
      </c>
      <c r="H178" s="631">
        <v>17</v>
      </c>
      <c r="I178" s="631">
        <v>18</v>
      </c>
      <c r="J178" s="631">
        <v>18</v>
      </c>
      <c r="K178" s="631">
        <v>20</v>
      </c>
      <c r="L178" s="631">
        <v>20</v>
      </c>
      <c r="M178" s="631">
        <v>18</v>
      </c>
      <c r="N178" s="631">
        <v>19</v>
      </c>
      <c r="O178" s="631">
        <v>20</v>
      </c>
      <c r="P178" s="631">
        <v>22</v>
      </c>
      <c r="Q178" s="631">
        <v>20</v>
      </c>
      <c r="R178" s="631">
        <v>18</v>
      </c>
      <c r="S178" s="631">
        <v>21</v>
      </c>
      <c r="T178" s="631">
        <v>23</v>
      </c>
      <c r="U178" s="631">
        <v>22</v>
      </c>
      <c r="V178" s="631">
        <v>21</v>
      </c>
      <c r="W178" s="631">
        <v>21</v>
      </c>
      <c r="X178" s="631">
        <v>91</v>
      </c>
      <c r="Y178" s="631">
        <v>92</v>
      </c>
      <c r="Z178" s="631">
        <v>75</v>
      </c>
      <c r="AA178" s="631">
        <v>75</v>
      </c>
      <c r="AB178" s="631">
        <v>69</v>
      </c>
      <c r="AC178" s="631">
        <v>64</v>
      </c>
      <c r="AD178" s="631">
        <v>62</v>
      </c>
      <c r="AE178" s="631">
        <v>54</v>
      </c>
      <c r="AF178" s="631">
        <v>42</v>
      </c>
      <c r="AG178" s="631">
        <v>35</v>
      </c>
      <c r="AH178" s="631">
        <v>25</v>
      </c>
      <c r="AI178" s="631">
        <v>19</v>
      </c>
      <c r="AJ178" s="631">
        <v>12</v>
      </c>
      <c r="AK178" s="539">
        <v>14</v>
      </c>
      <c r="AL178" s="632">
        <v>1</v>
      </c>
      <c r="AM178" s="631">
        <v>10</v>
      </c>
      <c r="AN178" s="631">
        <v>11</v>
      </c>
      <c r="AO178" s="631">
        <v>22</v>
      </c>
      <c r="AP178" s="631">
        <v>560</v>
      </c>
      <c r="AQ178" s="631">
        <v>50</v>
      </c>
      <c r="AR178" s="631">
        <v>53</v>
      </c>
      <c r="AS178" s="631">
        <v>234</v>
      </c>
      <c r="AT178" s="600">
        <v>42</v>
      </c>
      <c r="AU178" s="627"/>
      <c r="AV178" s="581">
        <v>1128</v>
      </c>
      <c r="AW178" s="584">
        <v>231</v>
      </c>
      <c r="AX178" s="581">
        <v>126</v>
      </c>
      <c r="AY178" s="584">
        <v>225</v>
      </c>
      <c r="AZ178" s="581">
        <v>399</v>
      </c>
      <c r="BA178" s="634">
        <v>147</v>
      </c>
    </row>
    <row r="179" spans="1:53" ht="15.6">
      <c r="A179" s="630">
        <v>7</v>
      </c>
      <c r="B179" s="501" t="s">
        <v>258</v>
      </c>
      <c r="C179" s="471">
        <v>6608</v>
      </c>
      <c r="D179" s="631">
        <v>117</v>
      </c>
      <c r="E179" s="631">
        <v>129</v>
      </c>
      <c r="F179" s="631">
        <v>116</v>
      </c>
      <c r="G179" s="631">
        <v>111</v>
      </c>
      <c r="H179" s="631">
        <v>102</v>
      </c>
      <c r="I179" s="631">
        <v>102</v>
      </c>
      <c r="J179" s="631">
        <v>108</v>
      </c>
      <c r="K179" s="631">
        <v>118</v>
      </c>
      <c r="L179" s="631">
        <v>120</v>
      </c>
      <c r="M179" s="631">
        <v>107</v>
      </c>
      <c r="N179" s="631">
        <v>112</v>
      </c>
      <c r="O179" s="631">
        <v>119</v>
      </c>
      <c r="P179" s="631">
        <v>126</v>
      </c>
      <c r="Q179" s="631">
        <v>116</v>
      </c>
      <c r="R179" s="631">
        <v>107</v>
      </c>
      <c r="S179" s="631">
        <v>121</v>
      </c>
      <c r="T179" s="631">
        <v>135</v>
      </c>
      <c r="U179" s="631">
        <v>130</v>
      </c>
      <c r="V179" s="631">
        <v>122</v>
      </c>
      <c r="W179" s="631">
        <v>123</v>
      </c>
      <c r="X179" s="631">
        <v>530</v>
      </c>
      <c r="Y179" s="631">
        <v>538</v>
      </c>
      <c r="Z179" s="631">
        <v>440</v>
      </c>
      <c r="AA179" s="631">
        <v>438</v>
      </c>
      <c r="AB179" s="631">
        <v>406</v>
      </c>
      <c r="AC179" s="631">
        <v>377</v>
      </c>
      <c r="AD179" s="631">
        <v>365</v>
      </c>
      <c r="AE179" s="631">
        <v>317</v>
      </c>
      <c r="AF179" s="631">
        <v>248</v>
      </c>
      <c r="AG179" s="631">
        <v>203</v>
      </c>
      <c r="AH179" s="631">
        <v>146</v>
      </c>
      <c r="AI179" s="631">
        <v>111</v>
      </c>
      <c r="AJ179" s="631">
        <v>68</v>
      </c>
      <c r="AK179" s="539">
        <v>80</v>
      </c>
      <c r="AL179" s="632">
        <v>4</v>
      </c>
      <c r="AM179" s="631">
        <v>60</v>
      </c>
      <c r="AN179" s="631">
        <v>62</v>
      </c>
      <c r="AO179" s="631">
        <v>129</v>
      </c>
      <c r="AP179" s="631">
        <v>3281</v>
      </c>
      <c r="AQ179" s="631">
        <v>293</v>
      </c>
      <c r="AR179" s="631">
        <v>313</v>
      </c>
      <c r="AS179" s="631">
        <v>1370</v>
      </c>
      <c r="AT179" s="600">
        <v>248</v>
      </c>
      <c r="AU179" s="627"/>
      <c r="AV179" s="581">
        <v>6608</v>
      </c>
      <c r="AW179" s="584">
        <v>1361</v>
      </c>
      <c r="AX179" s="581">
        <v>735</v>
      </c>
      <c r="AY179" s="584">
        <v>1313</v>
      </c>
      <c r="AZ179" s="581">
        <v>2343</v>
      </c>
      <c r="BA179" s="634">
        <v>856</v>
      </c>
    </row>
    <row r="180" spans="1:53" ht="15.6">
      <c r="A180" s="630">
        <v>8</v>
      </c>
      <c r="B180" s="501" t="s">
        <v>260</v>
      </c>
      <c r="C180" s="471">
        <v>1971</v>
      </c>
      <c r="D180" s="631">
        <v>35</v>
      </c>
      <c r="E180" s="631">
        <v>39</v>
      </c>
      <c r="F180" s="631">
        <v>35</v>
      </c>
      <c r="G180" s="631">
        <v>33</v>
      </c>
      <c r="H180" s="631">
        <v>30</v>
      </c>
      <c r="I180" s="631">
        <v>31</v>
      </c>
      <c r="J180" s="631">
        <v>32</v>
      </c>
      <c r="K180" s="631">
        <v>35</v>
      </c>
      <c r="L180" s="631">
        <v>36</v>
      </c>
      <c r="M180" s="631">
        <v>32</v>
      </c>
      <c r="N180" s="631">
        <v>33</v>
      </c>
      <c r="O180" s="631">
        <v>35</v>
      </c>
      <c r="P180" s="631">
        <v>38</v>
      </c>
      <c r="Q180" s="631">
        <v>36</v>
      </c>
      <c r="R180" s="631">
        <v>32</v>
      </c>
      <c r="S180" s="631">
        <v>36</v>
      </c>
      <c r="T180" s="631">
        <v>40</v>
      </c>
      <c r="U180" s="631">
        <v>39</v>
      </c>
      <c r="V180" s="631">
        <v>36</v>
      </c>
      <c r="W180" s="631">
        <v>37</v>
      </c>
      <c r="X180" s="631">
        <v>158</v>
      </c>
      <c r="Y180" s="631">
        <v>160</v>
      </c>
      <c r="Z180" s="631">
        <v>131</v>
      </c>
      <c r="AA180" s="631">
        <v>131</v>
      </c>
      <c r="AB180" s="631">
        <v>121</v>
      </c>
      <c r="AC180" s="631">
        <v>112</v>
      </c>
      <c r="AD180" s="631">
        <v>109</v>
      </c>
      <c r="AE180" s="631">
        <v>95</v>
      </c>
      <c r="AF180" s="631">
        <v>74</v>
      </c>
      <c r="AG180" s="631">
        <v>60</v>
      </c>
      <c r="AH180" s="631">
        <v>43</v>
      </c>
      <c r="AI180" s="631">
        <v>33</v>
      </c>
      <c r="AJ180" s="631">
        <v>20</v>
      </c>
      <c r="AK180" s="539">
        <v>24</v>
      </c>
      <c r="AL180" s="632">
        <v>1</v>
      </c>
      <c r="AM180" s="631">
        <v>18</v>
      </c>
      <c r="AN180" s="631">
        <v>18</v>
      </c>
      <c r="AO180" s="631">
        <v>38</v>
      </c>
      <c r="AP180" s="631">
        <v>979</v>
      </c>
      <c r="AQ180" s="631">
        <v>87</v>
      </c>
      <c r="AR180" s="631">
        <v>93</v>
      </c>
      <c r="AS180" s="631">
        <v>409</v>
      </c>
      <c r="AT180" s="600">
        <v>74</v>
      </c>
      <c r="AU180" s="627"/>
      <c r="AV180" s="581">
        <v>1971</v>
      </c>
      <c r="AW180" s="584">
        <v>406</v>
      </c>
      <c r="AX180" s="581">
        <v>221</v>
      </c>
      <c r="AY180" s="584">
        <v>391</v>
      </c>
      <c r="AZ180" s="581">
        <v>699</v>
      </c>
      <c r="BA180" s="634">
        <v>254</v>
      </c>
    </row>
    <row r="181" spans="1:53" ht="15.6">
      <c r="A181" s="630">
        <v>9</v>
      </c>
      <c r="B181" s="507" t="s">
        <v>262</v>
      </c>
      <c r="C181" s="471">
        <v>1566</v>
      </c>
      <c r="D181" s="631">
        <v>28</v>
      </c>
      <c r="E181" s="631">
        <v>31</v>
      </c>
      <c r="F181" s="631">
        <v>28</v>
      </c>
      <c r="G181" s="631">
        <v>26</v>
      </c>
      <c r="H181" s="631">
        <v>24</v>
      </c>
      <c r="I181" s="631">
        <v>24</v>
      </c>
      <c r="J181" s="631">
        <v>26</v>
      </c>
      <c r="K181" s="631">
        <v>28</v>
      </c>
      <c r="L181" s="631">
        <v>28</v>
      </c>
      <c r="M181" s="631">
        <v>25</v>
      </c>
      <c r="N181" s="631">
        <v>27</v>
      </c>
      <c r="O181" s="631">
        <v>28</v>
      </c>
      <c r="P181" s="631">
        <v>30</v>
      </c>
      <c r="Q181" s="631">
        <v>28</v>
      </c>
      <c r="R181" s="631">
        <v>25</v>
      </c>
      <c r="S181" s="631">
        <v>29</v>
      </c>
      <c r="T181" s="631">
        <v>32</v>
      </c>
      <c r="U181" s="631">
        <v>31</v>
      </c>
      <c r="V181" s="631">
        <v>29</v>
      </c>
      <c r="W181" s="631">
        <v>29</v>
      </c>
      <c r="X181" s="631">
        <v>126</v>
      </c>
      <c r="Y181" s="631">
        <v>127</v>
      </c>
      <c r="Z181" s="631">
        <v>104</v>
      </c>
      <c r="AA181" s="631">
        <v>104</v>
      </c>
      <c r="AB181" s="631">
        <v>96</v>
      </c>
      <c r="AC181" s="631">
        <v>89</v>
      </c>
      <c r="AD181" s="631">
        <v>86</v>
      </c>
      <c r="AE181" s="631">
        <v>75</v>
      </c>
      <c r="AF181" s="631">
        <v>59</v>
      </c>
      <c r="AG181" s="631">
        <v>48</v>
      </c>
      <c r="AH181" s="631">
        <v>35</v>
      </c>
      <c r="AI181" s="631">
        <v>26</v>
      </c>
      <c r="AJ181" s="631">
        <v>16</v>
      </c>
      <c r="AK181" s="539">
        <v>19</v>
      </c>
      <c r="AL181" s="632">
        <v>1</v>
      </c>
      <c r="AM181" s="631">
        <v>14</v>
      </c>
      <c r="AN181" s="631">
        <v>15</v>
      </c>
      <c r="AO181" s="631">
        <v>31</v>
      </c>
      <c r="AP181" s="631">
        <v>778</v>
      </c>
      <c r="AQ181" s="631">
        <v>70</v>
      </c>
      <c r="AR181" s="631">
        <v>74</v>
      </c>
      <c r="AS181" s="631">
        <v>325</v>
      </c>
      <c r="AT181" s="600">
        <v>59</v>
      </c>
      <c r="AU181" s="627"/>
      <c r="AV181" s="581">
        <v>1566</v>
      </c>
      <c r="AW181" s="584">
        <v>323</v>
      </c>
      <c r="AX181" s="581">
        <v>175</v>
      </c>
      <c r="AY181" s="584">
        <v>311</v>
      </c>
      <c r="AZ181" s="581">
        <v>554</v>
      </c>
      <c r="BA181" s="634">
        <v>203</v>
      </c>
    </row>
    <row r="182" spans="1:53" ht="15.6">
      <c r="A182" s="630">
        <v>10</v>
      </c>
      <c r="B182" s="507" t="s">
        <v>264</v>
      </c>
      <c r="C182" s="471">
        <v>1415</v>
      </c>
      <c r="D182" s="631">
        <v>25</v>
      </c>
      <c r="E182" s="631">
        <v>28</v>
      </c>
      <c r="F182" s="631">
        <v>25</v>
      </c>
      <c r="G182" s="631">
        <v>24</v>
      </c>
      <c r="H182" s="631">
        <v>22</v>
      </c>
      <c r="I182" s="631">
        <v>22</v>
      </c>
      <c r="J182" s="631">
        <v>23</v>
      </c>
      <c r="K182" s="631">
        <v>24</v>
      </c>
      <c r="L182" s="631">
        <v>26</v>
      </c>
      <c r="M182" s="631">
        <v>23</v>
      </c>
      <c r="N182" s="631">
        <v>24</v>
      </c>
      <c r="O182" s="631">
        <v>25</v>
      </c>
      <c r="P182" s="631">
        <v>27</v>
      </c>
      <c r="Q182" s="631">
        <v>25</v>
      </c>
      <c r="R182" s="631">
        <v>23</v>
      </c>
      <c r="S182" s="631">
        <v>26</v>
      </c>
      <c r="T182" s="631">
        <v>29</v>
      </c>
      <c r="U182" s="631">
        <v>28</v>
      </c>
      <c r="V182" s="631">
        <v>26</v>
      </c>
      <c r="W182" s="631">
        <v>26</v>
      </c>
      <c r="X182" s="631">
        <v>114</v>
      </c>
      <c r="Y182" s="631">
        <v>115</v>
      </c>
      <c r="Z182" s="631">
        <v>94</v>
      </c>
      <c r="AA182" s="631">
        <v>94</v>
      </c>
      <c r="AB182" s="631">
        <v>87</v>
      </c>
      <c r="AC182" s="631">
        <v>81</v>
      </c>
      <c r="AD182" s="631">
        <v>78</v>
      </c>
      <c r="AE182" s="631">
        <v>68</v>
      </c>
      <c r="AF182" s="631">
        <v>53</v>
      </c>
      <c r="AG182" s="631">
        <v>43</v>
      </c>
      <c r="AH182" s="631">
        <v>31</v>
      </c>
      <c r="AI182" s="631">
        <v>24</v>
      </c>
      <c r="AJ182" s="631">
        <v>15</v>
      </c>
      <c r="AK182" s="539">
        <v>17</v>
      </c>
      <c r="AL182" s="632">
        <v>1</v>
      </c>
      <c r="AM182" s="631">
        <v>13</v>
      </c>
      <c r="AN182" s="631">
        <v>13</v>
      </c>
      <c r="AO182" s="631">
        <v>28</v>
      </c>
      <c r="AP182" s="631">
        <v>703</v>
      </c>
      <c r="AQ182" s="631">
        <v>63</v>
      </c>
      <c r="AR182" s="631">
        <v>67</v>
      </c>
      <c r="AS182" s="631">
        <v>293</v>
      </c>
      <c r="AT182" s="600">
        <v>53</v>
      </c>
      <c r="AU182" s="627"/>
      <c r="AV182" s="581">
        <v>1415</v>
      </c>
      <c r="AW182" s="584">
        <v>291</v>
      </c>
      <c r="AX182" s="581">
        <v>158</v>
      </c>
      <c r="AY182" s="584">
        <v>281</v>
      </c>
      <c r="AZ182" s="581">
        <v>502</v>
      </c>
      <c r="BA182" s="634">
        <v>183</v>
      </c>
    </row>
    <row r="183" spans="1:53" ht="15.6">
      <c r="A183" s="496">
        <v>2</v>
      </c>
      <c r="B183" s="622" t="s">
        <v>265</v>
      </c>
      <c r="C183" s="623">
        <v>16238</v>
      </c>
      <c r="D183" s="624">
        <v>247</v>
      </c>
      <c r="E183" s="474">
        <v>276</v>
      </c>
      <c r="F183" s="474">
        <v>261</v>
      </c>
      <c r="G183" s="474">
        <v>309</v>
      </c>
      <c r="H183" s="474">
        <v>309</v>
      </c>
      <c r="I183" s="474">
        <v>312</v>
      </c>
      <c r="J183" s="474">
        <v>322</v>
      </c>
      <c r="K183" s="474">
        <v>311</v>
      </c>
      <c r="L183" s="474">
        <v>294</v>
      </c>
      <c r="M183" s="474">
        <v>312</v>
      </c>
      <c r="N183" s="474">
        <v>308</v>
      </c>
      <c r="O183" s="474">
        <v>284</v>
      </c>
      <c r="P183" s="474">
        <v>321</v>
      </c>
      <c r="Q183" s="474">
        <v>316</v>
      </c>
      <c r="R183" s="474">
        <v>272</v>
      </c>
      <c r="S183" s="474">
        <v>267</v>
      </c>
      <c r="T183" s="474">
        <v>273</v>
      </c>
      <c r="U183" s="474">
        <v>253</v>
      </c>
      <c r="V183" s="474">
        <v>272</v>
      </c>
      <c r="W183" s="474">
        <v>238</v>
      </c>
      <c r="X183" s="474">
        <v>1248</v>
      </c>
      <c r="Y183" s="474">
        <v>1382</v>
      </c>
      <c r="Z183" s="474">
        <v>1119</v>
      </c>
      <c r="AA183" s="474">
        <v>1114</v>
      </c>
      <c r="AB183" s="474">
        <v>1105</v>
      </c>
      <c r="AC183" s="474">
        <v>986</v>
      </c>
      <c r="AD183" s="474">
        <v>843</v>
      </c>
      <c r="AE183" s="474">
        <v>733</v>
      </c>
      <c r="AF183" s="474">
        <v>662</v>
      </c>
      <c r="AG183" s="474">
        <v>457</v>
      </c>
      <c r="AH183" s="474">
        <v>334</v>
      </c>
      <c r="AI183" s="474">
        <v>196</v>
      </c>
      <c r="AJ183" s="476">
        <v>159</v>
      </c>
      <c r="AK183" s="476">
        <v>143</v>
      </c>
      <c r="AL183" s="625">
        <v>13</v>
      </c>
      <c r="AM183" s="486">
        <v>138</v>
      </c>
      <c r="AN183" s="486">
        <v>145</v>
      </c>
      <c r="AO183" s="486">
        <v>299</v>
      </c>
      <c r="AP183" s="490">
        <v>8199</v>
      </c>
      <c r="AQ183" s="490">
        <v>725</v>
      </c>
      <c r="AR183" s="490">
        <v>625</v>
      </c>
      <c r="AS183" s="486">
        <v>3524</v>
      </c>
      <c r="AT183" s="626">
        <v>403</v>
      </c>
      <c r="AU183" s="640"/>
      <c r="AV183" s="638">
        <v>16238</v>
      </c>
      <c r="AW183" s="642">
        <v>3545</v>
      </c>
      <c r="AX183" s="638">
        <v>1702</v>
      </c>
      <c r="AY183" s="642">
        <v>3140</v>
      </c>
      <c r="AZ183" s="638">
        <v>5900</v>
      </c>
      <c r="BA183" s="624">
        <v>1951</v>
      </c>
    </row>
    <row r="184" spans="1:53" ht="15.6">
      <c r="A184" s="630">
        <v>1</v>
      </c>
      <c r="B184" s="641" t="s">
        <v>267</v>
      </c>
      <c r="C184" s="471">
        <v>13580</v>
      </c>
      <c r="D184" s="631">
        <v>207</v>
      </c>
      <c r="E184" s="631">
        <v>231</v>
      </c>
      <c r="F184" s="631">
        <v>218</v>
      </c>
      <c r="G184" s="631">
        <v>258</v>
      </c>
      <c r="H184" s="631">
        <v>258</v>
      </c>
      <c r="I184" s="631">
        <v>261</v>
      </c>
      <c r="J184" s="631">
        <v>269</v>
      </c>
      <c r="K184" s="631">
        <v>260</v>
      </c>
      <c r="L184" s="631">
        <v>246</v>
      </c>
      <c r="M184" s="631">
        <v>261</v>
      </c>
      <c r="N184" s="631">
        <v>258</v>
      </c>
      <c r="O184" s="631">
        <v>238</v>
      </c>
      <c r="P184" s="631">
        <v>268</v>
      </c>
      <c r="Q184" s="631">
        <v>264</v>
      </c>
      <c r="R184" s="631">
        <v>227</v>
      </c>
      <c r="S184" s="631">
        <v>223</v>
      </c>
      <c r="T184" s="631">
        <v>228</v>
      </c>
      <c r="U184" s="631">
        <v>212</v>
      </c>
      <c r="V184" s="631">
        <v>227</v>
      </c>
      <c r="W184" s="631">
        <v>199</v>
      </c>
      <c r="X184" s="631">
        <v>1044</v>
      </c>
      <c r="Y184" s="631">
        <v>1156</v>
      </c>
      <c r="Z184" s="631">
        <v>936</v>
      </c>
      <c r="AA184" s="631">
        <v>932</v>
      </c>
      <c r="AB184" s="631">
        <v>924</v>
      </c>
      <c r="AC184" s="631">
        <v>825</v>
      </c>
      <c r="AD184" s="631">
        <v>705</v>
      </c>
      <c r="AE184" s="631">
        <v>613</v>
      </c>
      <c r="AF184" s="631">
        <v>554</v>
      </c>
      <c r="AG184" s="631">
        <v>382</v>
      </c>
      <c r="AH184" s="631">
        <v>279</v>
      </c>
      <c r="AI184" s="631">
        <v>164</v>
      </c>
      <c r="AJ184" s="631">
        <v>133</v>
      </c>
      <c r="AK184" s="539">
        <v>120</v>
      </c>
      <c r="AL184" s="632">
        <v>11</v>
      </c>
      <c r="AM184" s="631">
        <v>115</v>
      </c>
      <c r="AN184" s="631">
        <v>121</v>
      </c>
      <c r="AO184" s="631">
        <v>250</v>
      </c>
      <c r="AP184" s="631">
        <v>6857</v>
      </c>
      <c r="AQ184" s="631">
        <v>606</v>
      </c>
      <c r="AR184" s="631">
        <v>523</v>
      </c>
      <c r="AS184" s="631">
        <v>2947</v>
      </c>
      <c r="AT184" s="600">
        <v>337</v>
      </c>
      <c r="AU184" s="627"/>
      <c r="AV184" s="581">
        <v>13580</v>
      </c>
      <c r="AW184" s="584">
        <v>2965</v>
      </c>
      <c r="AX184" s="581">
        <v>1422</v>
      </c>
      <c r="AY184" s="584">
        <v>2626</v>
      </c>
      <c r="AZ184" s="581">
        <v>4935</v>
      </c>
      <c r="BA184" s="634">
        <v>1632</v>
      </c>
    </row>
    <row r="185" spans="1:53" ht="15.6">
      <c r="A185" s="630">
        <v>2</v>
      </c>
      <c r="B185" s="501" t="s">
        <v>269</v>
      </c>
      <c r="C185" s="471">
        <v>2658</v>
      </c>
      <c r="D185" s="631">
        <v>40</v>
      </c>
      <c r="E185" s="631">
        <v>45</v>
      </c>
      <c r="F185" s="631">
        <v>43</v>
      </c>
      <c r="G185" s="631">
        <v>51</v>
      </c>
      <c r="H185" s="631">
        <v>51</v>
      </c>
      <c r="I185" s="631">
        <v>51</v>
      </c>
      <c r="J185" s="631">
        <v>53</v>
      </c>
      <c r="K185" s="631">
        <v>51</v>
      </c>
      <c r="L185" s="631">
        <v>48</v>
      </c>
      <c r="M185" s="631">
        <v>51</v>
      </c>
      <c r="N185" s="631">
        <v>50</v>
      </c>
      <c r="O185" s="631">
        <v>46</v>
      </c>
      <c r="P185" s="631">
        <v>53</v>
      </c>
      <c r="Q185" s="631">
        <v>52</v>
      </c>
      <c r="R185" s="631">
        <v>45</v>
      </c>
      <c r="S185" s="631">
        <v>44</v>
      </c>
      <c r="T185" s="631">
        <v>45</v>
      </c>
      <c r="U185" s="631">
        <v>41</v>
      </c>
      <c r="V185" s="631">
        <v>45</v>
      </c>
      <c r="W185" s="631">
        <v>39</v>
      </c>
      <c r="X185" s="631">
        <v>204</v>
      </c>
      <c r="Y185" s="631">
        <v>226</v>
      </c>
      <c r="Z185" s="631">
        <v>183</v>
      </c>
      <c r="AA185" s="631">
        <v>182</v>
      </c>
      <c r="AB185" s="631">
        <v>181</v>
      </c>
      <c r="AC185" s="631">
        <v>161</v>
      </c>
      <c r="AD185" s="631">
        <v>138</v>
      </c>
      <c r="AE185" s="631">
        <v>120</v>
      </c>
      <c r="AF185" s="631">
        <v>108</v>
      </c>
      <c r="AG185" s="631">
        <v>75</v>
      </c>
      <c r="AH185" s="631">
        <v>55</v>
      </c>
      <c r="AI185" s="631">
        <v>32</v>
      </c>
      <c r="AJ185" s="631">
        <v>26</v>
      </c>
      <c r="AK185" s="539">
        <v>23</v>
      </c>
      <c r="AL185" s="632">
        <v>2</v>
      </c>
      <c r="AM185" s="631">
        <v>23</v>
      </c>
      <c r="AN185" s="631">
        <v>24</v>
      </c>
      <c r="AO185" s="631">
        <v>49</v>
      </c>
      <c r="AP185" s="631">
        <v>1342</v>
      </c>
      <c r="AQ185" s="631">
        <v>119</v>
      </c>
      <c r="AR185" s="631">
        <v>102</v>
      </c>
      <c r="AS185" s="631">
        <v>577</v>
      </c>
      <c r="AT185" s="600">
        <v>66</v>
      </c>
      <c r="AU185" s="627"/>
      <c r="AV185" s="581">
        <v>2658</v>
      </c>
      <c r="AW185" s="584">
        <v>580</v>
      </c>
      <c r="AX185" s="581">
        <v>280</v>
      </c>
      <c r="AY185" s="584">
        <v>514</v>
      </c>
      <c r="AZ185" s="581">
        <v>965</v>
      </c>
      <c r="BA185" s="634">
        <v>319</v>
      </c>
    </row>
    <row r="186" spans="1:53" ht="15.6">
      <c r="A186" s="496">
        <v>1</v>
      </c>
      <c r="B186" s="622" t="s">
        <v>270</v>
      </c>
      <c r="C186" s="623">
        <v>4266</v>
      </c>
      <c r="D186" s="624">
        <v>56</v>
      </c>
      <c r="E186" s="474">
        <v>65</v>
      </c>
      <c r="F186" s="474">
        <v>93</v>
      </c>
      <c r="G186" s="474">
        <v>79</v>
      </c>
      <c r="H186" s="474">
        <v>88</v>
      </c>
      <c r="I186" s="474">
        <v>82</v>
      </c>
      <c r="J186" s="474">
        <v>65</v>
      </c>
      <c r="K186" s="474">
        <v>87</v>
      </c>
      <c r="L186" s="474">
        <v>80</v>
      </c>
      <c r="M186" s="474">
        <v>65</v>
      </c>
      <c r="N186" s="474">
        <v>58</v>
      </c>
      <c r="O186" s="474">
        <v>72</v>
      </c>
      <c r="P186" s="474">
        <v>64</v>
      </c>
      <c r="Q186" s="474">
        <v>80</v>
      </c>
      <c r="R186" s="474">
        <v>74</v>
      </c>
      <c r="S186" s="474">
        <v>70</v>
      </c>
      <c r="T186" s="474">
        <v>63</v>
      </c>
      <c r="U186" s="474">
        <v>74</v>
      </c>
      <c r="V186" s="474">
        <v>71</v>
      </c>
      <c r="W186" s="474">
        <v>66</v>
      </c>
      <c r="X186" s="474">
        <v>278</v>
      </c>
      <c r="Y186" s="474">
        <v>340</v>
      </c>
      <c r="Z186" s="474">
        <v>334</v>
      </c>
      <c r="AA186" s="474">
        <v>289</v>
      </c>
      <c r="AB186" s="474">
        <v>308</v>
      </c>
      <c r="AC186" s="474">
        <v>275</v>
      </c>
      <c r="AD186" s="474">
        <v>225</v>
      </c>
      <c r="AE186" s="474">
        <v>190</v>
      </c>
      <c r="AF186" s="474">
        <v>171</v>
      </c>
      <c r="AG186" s="474">
        <v>142</v>
      </c>
      <c r="AH186" s="474">
        <v>93</v>
      </c>
      <c r="AI186" s="474">
        <v>68</v>
      </c>
      <c r="AJ186" s="476">
        <v>43</v>
      </c>
      <c r="AK186" s="476">
        <v>58</v>
      </c>
      <c r="AL186" s="625">
        <v>2</v>
      </c>
      <c r="AM186" s="486">
        <v>33</v>
      </c>
      <c r="AN186" s="486">
        <v>36</v>
      </c>
      <c r="AO186" s="486">
        <v>73</v>
      </c>
      <c r="AP186" s="490">
        <v>2010</v>
      </c>
      <c r="AQ186" s="490">
        <v>157</v>
      </c>
      <c r="AR186" s="490">
        <v>167</v>
      </c>
      <c r="AS186" s="486">
        <v>854</v>
      </c>
      <c r="AT186" s="626">
        <v>110</v>
      </c>
      <c r="AU186" s="627"/>
      <c r="AV186" s="581">
        <v>4266</v>
      </c>
      <c r="AW186" s="584">
        <v>890</v>
      </c>
      <c r="AX186" s="581">
        <v>425</v>
      </c>
      <c r="AY186" s="584">
        <v>755</v>
      </c>
      <c r="AZ186" s="581">
        <v>1621</v>
      </c>
      <c r="BA186" s="634">
        <v>575</v>
      </c>
    </row>
    <row r="187" spans="1:53" ht="16.2" thickBot="1">
      <c r="A187" s="643">
        <v>1</v>
      </c>
      <c r="B187" s="542" t="s">
        <v>272</v>
      </c>
      <c r="C187" s="644">
        <v>4266</v>
      </c>
      <c r="D187" s="645">
        <v>56</v>
      </c>
      <c r="E187" s="646">
        <v>65</v>
      </c>
      <c r="F187" s="646">
        <v>93</v>
      </c>
      <c r="G187" s="646">
        <v>79</v>
      </c>
      <c r="H187" s="646">
        <v>88</v>
      </c>
      <c r="I187" s="646">
        <v>82</v>
      </c>
      <c r="J187" s="646">
        <v>65</v>
      </c>
      <c r="K187" s="646">
        <v>87</v>
      </c>
      <c r="L187" s="646">
        <v>80</v>
      </c>
      <c r="M187" s="646">
        <v>65</v>
      </c>
      <c r="N187" s="646">
        <v>58</v>
      </c>
      <c r="O187" s="646">
        <v>72</v>
      </c>
      <c r="P187" s="646">
        <v>64</v>
      </c>
      <c r="Q187" s="646">
        <v>80</v>
      </c>
      <c r="R187" s="646">
        <v>74</v>
      </c>
      <c r="S187" s="646">
        <v>70</v>
      </c>
      <c r="T187" s="646">
        <v>63</v>
      </c>
      <c r="U187" s="646">
        <v>74</v>
      </c>
      <c r="V187" s="646">
        <v>71</v>
      </c>
      <c r="W187" s="646">
        <v>66</v>
      </c>
      <c r="X187" s="646">
        <v>278</v>
      </c>
      <c r="Y187" s="646">
        <v>340</v>
      </c>
      <c r="Z187" s="646">
        <v>334</v>
      </c>
      <c r="AA187" s="646">
        <v>289</v>
      </c>
      <c r="AB187" s="646">
        <v>308</v>
      </c>
      <c r="AC187" s="646">
        <v>275</v>
      </c>
      <c r="AD187" s="646">
        <v>225</v>
      </c>
      <c r="AE187" s="646">
        <v>190</v>
      </c>
      <c r="AF187" s="646">
        <v>171</v>
      </c>
      <c r="AG187" s="646">
        <v>142</v>
      </c>
      <c r="AH187" s="646">
        <v>93</v>
      </c>
      <c r="AI187" s="646">
        <v>68</v>
      </c>
      <c r="AJ187" s="646">
        <v>43</v>
      </c>
      <c r="AK187" s="647">
        <v>58</v>
      </c>
      <c r="AL187" s="648">
        <v>2</v>
      </c>
      <c r="AM187" s="649">
        <v>33</v>
      </c>
      <c r="AN187" s="649">
        <v>36</v>
      </c>
      <c r="AO187" s="649">
        <v>73</v>
      </c>
      <c r="AP187" s="649">
        <v>2010</v>
      </c>
      <c r="AQ187" s="649">
        <v>157</v>
      </c>
      <c r="AR187" s="650">
        <v>167</v>
      </c>
      <c r="AS187" s="649">
        <v>854</v>
      </c>
      <c r="AT187" s="651">
        <v>110</v>
      </c>
      <c r="AU187" s="640"/>
      <c r="AV187" s="638">
        <v>4266</v>
      </c>
      <c r="AW187" s="642">
        <v>890</v>
      </c>
      <c r="AX187" s="638">
        <v>425</v>
      </c>
      <c r="AY187" s="642">
        <v>755</v>
      </c>
      <c r="AZ187" s="638">
        <v>1621</v>
      </c>
      <c r="BA187" s="624">
        <v>575</v>
      </c>
    </row>
    <row r="188" spans="1:53" ht="15.6">
      <c r="A188" s="608">
        <v>5</v>
      </c>
      <c r="B188" s="652" t="s">
        <v>275</v>
      </c>
      <c r="C188" s="638">
        <v>85413</v>
      </c>
      <c r="D188" s="474">
        <v>1308</v>
      </c>
      <c r="E188" s="474">
        <v>1376</v>
      </c>
      <c r="F188" s="474">
        <v>1328</v>
      </c>
      <c r="G188" s="474">
        <v>1179</v>
      </c>
      <c r="H188" s="474">
        <v>1223</v>
      </c>
      <c r="I188" s="474">
        <v>1042</v>
      </c>
      <c r="J188" s="474">
        <v>1703</v>
      </c>
      <c r="K188" s="474">
        <v>1659</v>
      </c>
      <c r="L188" s="474">
        <v>1721</v>
      </c>
      <c r="M188" s="474">
        <v>1752</v>
      </c>
      <c r="N188" s="474">
        <v>1680</v>
      </c>
      <c r="O188" s="474">
        <v>1687</v>
      </c>
      <c r="P188" s="474">
        <v>1701</v>
      </c>
      <c r="Q188" s="474">
        <v>1663</v>
      </c>
      <c r="R188" s="474">
        <v>1437</v>
      </c>
      <c r="S188" s="474">
        <v>1439</v>
      </c>
      <c r="T188" s="474">
        <v>1409</v>
      </c>
      <c r="U188" s="474">
        <v>1513</v>
      </c>
      <c r="V188" s="474">
        <v>1391</v>
      </c>
      <c r="W188" s="474">
        <v>1433</v>
      </c>
      <c r="X188" s="474">
        <v>6851</v>
      </c>
      <c r="Y188" s="474">
        <v>7392</v>
      </c>
      <c r="Z188" s="474">
        <v>6746</v>
      </c>
      <c r="AA188" s="474">
        <v>6110</v>
      </c>
      <c r="AB188" s="474">
        <v>5551</v>
      </c>
      <c r="AC188" s="474">
        <v>5011</v>
      </c>
      <c r="AD188" s="474">
        <v>4244</v>
      </c>
      <c r="AE188" s="474">
        <v>3894</v>
      </c>
      <c r="AF188" s="474">
        <v>3279</v>
      </c>
      <c r="AG188" s="474">
        <v>2464</v>
      </c>
      <c r="AH188" s="474">
        <v>1638</v>
      </c>
      <c r="AI188" s="474">
        <v>1167</v>
      </c>
      <c r="AJ188" s="474">
        <v>711</v>
      </c>
      <c r="AK188" s="474">
        <v>711</v>
      </c>
      <c r="AL188" s="474">
        <v>82</v>
      </c>
      <c r="AM188" s="474">
        <v>723</v>
      </c>
      <c r="AN188" s="474">
        <v>729</v>
      </c>
      <c r="AO188" s="474">
        <v>1541</v>
      </c>
      <c r="AP188" s="474">
        <v>43516</v>
      </c>
      <c r="AQ188" s="474">
        <v>3985</v>
      </c>
      <c r="AR188" s="474">
        <v>3500</v>
      </c>
      <c r="AS188" s="474">
        <v>19257</v>
      </c>
      <c r="AT188" s="474">
        <v>1624</v>
      </c>
      <c r="AU188" s="627"/>
      <c r="AV188" s="474">
        <v>85413</v>
      </c>
      <c r="AW188" s="474">
        <v>17658</v>
      </c>
      <c r="AX188" s="474">
        <v>9162</v>
      </c>
      <c r="AY188" s="474">
        <v>17067</v>
      </c>
      <c r="AZ188" s="474">
        <v>31556</v>
      </c>
      <c r="BA188" s="474">
        <v>9970</v>
      </c>
    </row>
    <row r="189" spans="1:53" ht="15.6">
      <c r="A189" s="653">
        <v>1</v>
      </c>
      <c r="B189" s="611" t="s">
        <v>277</v>
      </c>
      <c r="C189" s="471">
        <v>35723</v>
      </c>
      <c r="D189" s="502">
        <v>547</v>
      </c>
      <c r="E189" s="502">
        <v>575</v>
      </c>
      <c r="F189" s="502">
        <v>555</v>
      </c>
      <c r="G189" s="502">
        <v>493</v>
      </c>
      <c r="H189" s="502">
        <v>512</v>
      </c>
      <c r="I189" s="502">
        <v>436</v>
      </c>
      <c r="J189" s="502">
        <v>712</v>
      </c>
      <c r="K189" s="502">
        <v>694</v>
      </c>
      <c r="L189" s="502">
        <v>720</v>
      </c>
      <c r="M189" s="502">
        <v>733</v>
      </c>
      <c r="N189" s="502">
        <v>703</v>
      </c>
      <c r="O189" s="502">
        <v>706</v>
      </c>
      <c r="P189" s="502">
        <v>711</v>
      </c>
      <c r="Q189" s="502">
        <v>696</v>
      </c>
      <c r="R189" s="502">
        <v>601</v>
      </c>
      <c r="S189" s="502">
        <v>601</v>
      </c>
      <c r="T189" s="502">
        <v>589</v>
      </c>
      <c r="U189" s="502">
        <v>633</v>
      </c>
      <c r="V189" s="502">
        <v>583</v>
      </c>
      <c r="W189" s="502">
        <v>599</v>
      </c>
      <c r="X189" s="502">
        <v>2865</v>
      </c>
      <c r="Y189" s="502">
        <v>3092</v>
      </c>
      <c r="Z189" s="502">
        <v>2821</v>
      </c>
      <c r="AA189" s="502">
        <v>2555</v>
      </c>
      <c r="AB189" s="502">
        <v>2322</v>
      </c>
      <c r="AC189" s="502">
        <v>2096</v>
      </c>
      <c r="AD189" s="502">
        <v>1774</v>
      </c>
      <c r="AE189" s="502">
        <v>1629</v>
      </c>
      <c r="AF189" s="502">
        <v>1371</v>
      </c>
      <c r="AG189" s="502">
        <v>1031</v>
      </c>
      <c r="AH189" s="502">
        <v>685</v>
      </c>
      <c r="AI189" s="502">
        <v>489</v>
      </c>
      <c r="AJ189" s="502">
        <v>297</v>
      </c>
      <c r="AK189" s="502">
        <v>297</v>
      </c>
      <c r="AL189" s="502">
        <v>34</v>
      </c>
      <c r="AM189" s="502">
        <v>302</v>
      </c>
      <c r="AN189" s="502">
        <v>304</v>
      </c>
      <c r="AO189" s="502">
        <v>645</v>
      </c>
      <c r="AP189" s="502">
        <v>18201</v>
      </c>
      <c r="AQ189" s="502">
        <v>1666</v>
      </c>
      <c r="AR189" s="502">
        <v>1464</v>
      </c>
      <c r="AS189" s="502">
        <v>8054</v>
      </c>
      <c r="AT189" s="502">
        <v>680</v>
      </c>
      <c r="AU189" s="627"/>
      <c r="AV189" s="502">
        <v>35723</v>
      </c>
      <c r="AW189" s="502">
        <v>7386</v>
      </c>
      <c r="AX189" s="502">
        <v>3831</v>
      </c>
      <c r="AY189" s="502">
        <v>7139</v>
      </c>
      <c r="AZ189" s="502">
        <v>13197</v>
      </c>
      <c r="BA189" s="502">
        <v>4170</v>
      </c>
    </row>
    <row r="190" spans="1:53" ht="15.6">
      <c r="A190" s="653">
        <v>2</v>
      </c>
      <c r="B190" s="611" t="s">
        <v>279</v>
      </c>
      <c r="C190" s="471">
        <v>29409</v>
      </c>
      <c r="D190" s="502">
        <v>450</v>
      </c>
      <c r="E190" s="502">
        <v>474</v>
      </c>
      <c r="F190" s="502">
        <v>457</v>
      </c>
      <c r="G190" s="502">
        <v>406</v>
      </c>
      <c r="H190" s="502">
        <v>421</v>
      </c>
      <c r="I190" s="502">
        <v>359</v>
      </c>
      <c r="J190" s="502">
        <v>586</v>
      </c>
      <c r="K190" s="502">
        <v>571</v>
      </c>
      <c r="L190" s="502">
        <v>593</v>
      </c>
      <c r="M190" s="502">
        <v>603</v>
      </c>
      <c r="N190" s="502">
        <v>578</v>
      </c>
      <c r="O190" s="502">
        <v>581</v>
      </c>
      <c r="P190" s="502">
        <v>586</v>
      </c>
      <c r="Q190" s="502">
        <v>573</v>
      </c>
      <c r="R190" s="502">
        <v>495</v>
      </c>
      <c r="S190" s="502">
        <v>495</v>
      </c>
      <c r="T190" s="502">
        <v>485</v>
      </c>
      <c r="U190" s="502">
        <v>521</v>
      </c>
      <c r="V190" s="502">
        <v>479</v>
      </c>
      <c r="W190" s="502">
        <v>493</v>
      </c>
      <c r="X190" s="502">
        <v>2359</v>
      </c>
      <c r="Y190" s="502">
        <v>2546</v>
      </c>
      <c r="Z190" s="502">
        <v>2323</v>
      </c>
      <c r="AA190" s="502">
        <v>2104</v>
      </c>
      <c r="AB190" s="502">
        <v>1911</v>
      </c>
      <c r="AC190" s="502">
        <v>1725</v>
      </c>
      <c r="AD190" s="502">
        <v>1461</v>
      </c>
      <c r="AE190" s="502">
        <v>1341</v>
      </c>
      <c r="AF190" s="502">
        <v>1129</v>
      </c>
      <c r="AG190" s="502">
        <v>848</v>
      </c>
      <c r="AH190" s="502">
        <v>564</v>
      </c>
      <c r="AI190" s="502">
        <v>402</v>
      </c>
      <c r="AJ190" s="502">
        <v>245</v>
      </c>
      <c r="AK190" s="502">
        <v>245</v>
      </c>
      <c r="AL190" s="502">
        <v>28</v>
      </c>
      <c r="AM190" s="502">
        <v>249</v>
      </c>
      <c r="AN190" s="502">
        <v>251</v>
      </c>
      <c r="AO190" s="502">
        <v>531</v>
      </c>
      <c r="AP190" s="502">
        <v>14983</v>
      </c>
      <c r="AQ190" s="502">
        <v>1372</v>
      </c>
      <c r="AR190" s="502">
        <v>1205</v>
      </c>
      <c r="AS190" s="502">
        <v>6630</v>
      </c>
      <c r="AT190" s="502">
        <v>559</v>
      </c>
      <c r="AU190" s="627"/>
      <c r="AV190" s="502">
        <v>29409</v>
      </c>
      <c r="AW190" s="502">
        <v>6079</v>
      </c>
      <c r="AX190" s="502">
        <v>3155</v>
      </c>
      <c r="AY190" s="502">
        <v>5877</v>
      </c>
      <c r="AZ190" s="502">
        <v>10865</v>
      </c>
      <c r="BA190" s="502">
        <v>3433</v>
      </c>
    </row>
    <row r="191" spans="1:53" ht="15.6">
      <c r="A191" s="653">
        <v>3</v>
      </c>
      <c r="B191" s="611" t="s">
        <v>281</v>
      </c>
      <c r="C191" s="471">
        <v>3252</v>
      </c>
      <c r="D191" s="502">
        <v>50</v>
      </c>
      <c r="E191" s="502">
        <v>52</v>
      </c>
      <c r="F191" s="502">
        <v>51</v>
      </c>
      <c r="G191" s="502">
        <v>44</v>
      </c>
      <c r="H191" s="502">
        <v>46</v>
      </c>
      <c r="I191" s="502">
        <v>39</v>
      </c>
      <c r="J191" s="502">
        <v>65</v>
      </c>
      <c r="K191" s="502">
        <v>63</v>
      </c>
      <c r="L191" s="502">
        <v>66</v>
      </c>
      <c r="M191" s="502">
        <v>67</v>
      </c>
      <c r="N191" s="502">
        <v>64</v>
      </c>
      <c r="O191" s="502">
        <v>64</v>
      </c>
      <c r="P191" s="502">
        <v>65</v>
      </c>
      <c r="Q191" s="502">
        <v>63</v>
      </c>
      <c r="R191" s="502">
        <v>55</v>
      </c>
      <c r="S191" s="502">
        <v>55</v>
      </c>
      <c r="T191" s="502">
        <v>54</v>
      </c>
      <c r="U191" s="502">
        <v>58</v>
      </c>
      <c r="V191" s="502">
        <v>53</v>
      </c>
      <c r="W191" s="502">
        <v>55</v>
      </c>
      <c r="X191" s="502">
        <v>261</v>
      </c>
      <c r="Y191" s="502">
        <v>281</v>
      </c>
      <c r="Z191" s="502">
        <v>257</v>
      </c>
      <c r="AA191" s="502">
        <v>233</v>
      </c>
      <c r="AB191" s="502">
        <v>211</v>
      </c>
      <c r="AC191" s="502">
        <v>191</v>
      </c>
      <c r="AD191" s="502">
        <v>162</v>
      </c>
      <c r="AE191" s="502">
        <v>148</v>
      </c>
      <c r="AF191" s="502">
        <v>125</v>
      </c>
      <c r="AG191" s="502">
        <v>94</v>
      </c>
      <c r="AH191" s="502">
        <v>62</v>
      </c>
      <c r="AI191" s="502">
        <v>44</v>
      </c>
      <c r="AJ191" s="502">
        <v>27</v>
      </c>
      <c r="AK191" s="502">
        <v>27</v>
      </c>
      <c r="AL191" s="502">
        <v>3</v>
      </c>
      <c r="AM191" s="502">
        <v>28</v>
      </c>
      <c r="AN191" s="502">
        <v>28</v>
      </c>
      <c r="AO191" s="502">
        <v>59</v>
      </c>
      <c r="AP191" s="502">
        <v>1657</v>
      </c>
      <c r="AQ191" s="502">
        <v>152</v>
      </c>
      <c r="AR191" s="502">
        <v>133</v>
      </c>
      <c r="AS191" s="502">
        <v>733</v>
      </c>
      <c r="AT191" s="502">
        <v>62</v>
      </c>
      <c r="AU191" s="627"/>
      <c r="AV191" s="502">
        <v>3252</v>
      </c>
      <c r="AW191" s="502">
        <v>671</v>
      </c>
      <c r="AX191" s="502">
        <v>350</v>
      </c>
      <c r="AY191" s="502">
        <v>650</v>
      </c>
      <c r="AZ191" s="502">
        <v>1202</v>
      </c>
      <c r="BA191" s="502">
        <v>379</v>
      </c>
    </row>
    <row r="192" spans="1:53" ht="15.6">
      <c r="A192" s="653">
        <v>4</v>
      </c>
      <c r="B192" s="611" t="s">
        <v>283</v>
      </c>
      <c r="C192" s="471">
        <v>2776</v>
      </c>
      <c r="D192" s="502">
        <v>43</v>
      </c>
      <c r="E192" s="502">
        <v>45</v>
      </c>
      <c r="F192" s="502">
        <v>43</v>
      </c>
      <c r="G192" s="502">
        <v>38</v>
      </c>
      <c r="H192" s="502">
        <v>40</v>
      </c>
      <c r="I192" s="502">
        <v>34</v>
      </c>
      <c r="J192" s="502">
        <v>55</v>
      </c>
      <c r="K192" s="502">
        <v>54</v>
      </c>
      <c r="L192" s="502">
        <v>54</v>
      </c>
      <c r="M192" s="502">
        <v>57</v>
      </c>
      <c r="N192" s="502">
        <v>55</v>
      </c>
      <c r="O192" s="502">
        <v>55</v>
      </c>
      <c r="P192" s="502">
        <v>55</v>
      </c>
      <c r="Q192" s="502">
        <v>54</v>
      </c>
      <c r="R192" s="502">
        <v>47</v>
      </c>
      <c r="S192" s="502">
        <v>47</v>
      </c>
      <c r="T192" s="502">
        <v>46</v>
      </c>
      <c r="U192" s="502">
        <v>49</v>
      </c>
      <c r="V192" s="502">
        <v>45</v>
      </c>
      <c r="W192" s="502">
        <v>47</v>
      </c>
      <c r="X192" s="502">
        <v>223</v>
      </c>
      <c r="Y192" s="502">
        <v>240</v>
      </c>
      <c r="Z192" s="502">
        <v>219</v>
      </c>
      <c r="AA192" s="502">
        <v>199</v>
      </c>
      <c r="AB192" s="502">
        <v>180</v>
      </c>
      <c r="AC192" s="502">
        <v>163</v>
      </c>
      <c r="AD192" s="502">
        <v>138</v>
      </c>
      <c r="AE192" s="502">
        <v>127</v>
      </c>
      <c r="AF192" s="502">
        <v>107</v>
      </c>
      <c r="AG192" s="502">
        <v>80</v>
      </c>
      <c r="AH192" s="502">
        <v>53</v>
      </c>
      <c r="AI192" s="502">
        <v>38</v>
      </c>
      <c r="AJ192" s="502">
        <v>23</v>
      </c>
      <c r="AK192" s="502">
        <v>23</v>
      </c>
      <c r="AL192" s="502">
        <v>3</v>
      </c>
      <c r="AM192" s="502">
        <v>23</v>
      </c>
      <c r="AN192" s="502">
        <v>24</v>
      </c>
      <c r="AO192" s="502">
        <v>50</v>
      </c>
      <c r="AP192" s="502">
        <v>1414</v>
      </c>
      <c r="AQ192" s="502">
        <v>130</v>
      </c>
      <c r="AR192" s="502">
        <v>114</v>
      </c>
      <c r="AS192" s="502">
        <v>626</v>
      </c>
      <c r="AT192" s="502">
        <v>53</v>
      </c>
      <c r="AU192" s="627"/>
      <c r="AV192" s="502">
        <v>2776</v>
      </c>
      <c r="AW192" s="502">
        <v>573</v>
      </c>
      <c r="AX192" s="502">
        <v>298</v>
      </c>
      <c r="AY192" s="502">
        <v>555</v>
      </c>
      <c r="AZ192" s="502">
        <v>1026</v>
      </c>
      <c r="BA192" s="502">
        <v>324</v>
      </c>
    </row>
    <row r="193" spans="1:53" ht="15.6">
      <c r="A193" s="653">
        <v>5</v>
      </c>
      <c r="B193" s="654" t="s">
        <v>470</v>
      </c>
      <c r="C193" s="471">
        <v>1125</v>
      </c>
      <c r="D193" s="502">
        <v>17</v>
      </c>
      <c r="E193" s="502">
        <v>18</v>
      </c>
      <c r="F193" s="502">
        <v>17</v>
      </c>
      <c r="G193" s="502">
        <v>16</v>
      </c>
      <c r="H193" s="502">
        <v>16</v>
      </c>
      <c r="I193" s="502">
        <v>14</v>
      </c>
      <c r="J193" s="502">
        <v>22</v>
      </c>
      <c r="K193" s="502">
        <v>22</v>
      </c>
      <c r="L193" s="502">
        <v>23</v>
      </c>
      <c r="M193" s="502">
        <v>23</v>
      </c>
      <c r="N193" s="502">
        <v>22</v>
      </c>
      <c r="O193" s="502">
        <v>22</v>
      </c>
      <c r="P193" s="502">
        <v>22</v>
      </c>
      <c r="Q193" s="502">
        <v>22</v>
      </c>
      <c r="R193" s="502">
        <v>19</v>
      </c>
      <c r="S193" s="502">
        <v>19</v>
      </c>
      <c r="T193" s="502">
        <v>19</v>
      </c>
      <c r="U193" s="502">
        <v>20</v>
      </c>
      <c r="V193" s="502">
        <v>18</v>
      </c>
      <c r="W193" s="502">
        <v>19</v>
      </c>
      <c r="X193" s="502">
        <v>90</v>
      </c>
      <c r="Y193" s="502">
        <v>97</v>
      </c>
      <c r="Z193" s="502">
        <v>90</v>
      </c>
      <c r="AA193" s="502">
        <v>80</v>
      </c>
      <c r="AB193" s="502">
        <v>74</v>
      </c>
      <c r="AC193" s="502">
        <v>66</v>
      </c>
      <c r="AD193" s="502">
        <v>56</v>
      </c>
      <c r="AE193" s="502">
        <v>51</v>
      </c>
      <c r="AF193" s="502">
        <v>43</v>
      </c>
      <c r="AG193" s="502">
        <v>32</v>
      </c>
      <c r="AH193" s="502">
        <v>22</v>
      </c>
      <c r="AI193" s="502">
        <v>15</v>
      </c>
      <c r="AJ193" s="502">
        <v>10</v>
      </c>
      <c r="AK193" s="502">
        <v>9</v>
      </c>
      <c r="AL193" s="502">
        <v>1</v>
      </c>
      <c r="AM193" s="502">
        <v>10</v>
      </c>
      <c r="AN193" s="502">
        <v>10</v>
      </c>
      <c r="AO193" s="502">
        <v>20</v>
      </c>
      <c r="AP193" s="502">
        <v>573</v>
      </c>
      <c r="AQ193" s="502">
        <v>52</v>
      </c>
      <c r="AR193" s="502">
        <v>46</v>
      </c>
      <c r="AS193" s="502">
        <v>254</v>
      </c>
      <c r="AT193" s="502">
        <v>21</v>
      </c>
      <c r="AU193" s="655"/>
      <c r="AV193" s="502">
        <v>1125</v>
      </c>
      <c r="AW193" s="502">
        <v>232</v>
      </c>
      <c r="AX193" s="502">
        <v>121</v>
      </c>
      <c r="AY193" s="502">
        <v>224</v>
      </c>
      <c r="AZ193" s="502">
        <v>417</v>
      </c>
      <c r="BA193" s="502">
        <v>131</v>
      </c>
    </row>
    <row r="194" spans="1:53" ht="15.6">
      <c r="A194" s="656"/>
      <c r="B194" s="611" t="s">
        <v>67</v>
      </c>
      <c r="C194" s="471">
        <v>9172</v>
      </c>
      <c r="D194" s="502">
        <v>140</v>
      </c>
      <c r="E194" s="502">
        <v>148</v>
      </c>
      <c r="F194" s="502">
        <v>143</v>
      </c>
      <c r="G194" s="502">
        <v>127</v>
      </c>
      <c r="H194" s="502">
        <v>131</v>
      </c>
      <c r="I194" s="502">
        <v>112</v>
      </c>
      <c r="J194" s="502">
        <v>183</v>
      </c>
      <c r="K194" s="502">
        <v>178</v>
      </c>
      <c r="L194" s="502">
        <v>185</v>
      </c>
      <c r="M194" s="502">
        <v>188</v>
      </c>
      <c r="N194" s="502">
        <v>180</v>
      </c>
      <c r="O194" s="502">
        <v>181</v>
      </c>
      <c r="P194" s="502">
        <v>183</v>
      </c>
      <c r="Q194" s="502">
        <v>179</v>
      </c>
      <c r="R194" s="502">
        <v>154</v>
      </c>
      <c r="S194" s="502">
        <v>155</v>
      </c>
      <c r="T194" s="502">
        <v>151</v>
      </c>
      <c r="U194" s="502">
        <v>162</v>
      </c>
      <c r="V194" s="502">
        <v>149</v>
      </c>
      <c r="W194" s="502">
        <v>154</v>
      </c>
      <c r="X194" s="502">
        <v>736</v>
      </c>
      <c r="Y194" s="502">
        <v>794</v>
      </c>
      <c r="Z194" s="502">
        <v>724</v>
      </c>
      <c r="AA194" s="502">
        <v>656</v>
      </c>
      <c r="AB194" s="502">
        <v>596</v>
      </c>
      <c r="AC194" s="502">
        <v>538</v>
      </c>
      <c r="AD194" s="502">
        <v>456</v>
      </c>
      <c r="AE194" s="502">
        <v>418</v>
      </c>
      <c r="AF194" s="502">
        <v>352</v>
      </c>
      <c r="AG194" s="502">
        <v>265</v>
      </c>
      <c r="AH194" s="502">
        <v>176</v>
      </c>
      <c r="AI194" s="502">
        <v>125</v>
      </c>
      <c r="AJ194" s="502">
        <v>76</v>
      </c>
      <c r="AK194" s="502">
        <v>77</v>
      </c>
      <c r="AL194" s="502">
        <v>9</v>
      </c>
      <c r="AM194" s="502">
        <v>78</v>
      </c>
      <c r="AN194" s="502">
        <v>78</v>
      </c>
      <c r="AO194" s="502">
        <v>165</v>
      </c>
      <c r="AP194" s="502">
        <v>4673</v>
      </c>
      <c r="AQ194" s="502">
        <v>428</v>
      </c>
      <c r="AR194" s="502">
        <v>376</v>
      </c>
      <c r="AS194" s="502">
        <v>2068</v>
      </c>
      <c r="AT194" s="502">
        <v>174</v>
      </c>
      <c r="AU194" s="627"/>
      <c r="AV194" s="502">
        <v>9172</v>
      </c>
      <c r="AW194" s="502">
        <v>1896</v>
      </c>
      <c r="AX194" s="502">
        <v>984</v>
      </c>
      <c r="AY194" s="502">
        <v>1833</v>
      </c>
      <c r="AZ194" s="502">
        <v>3388</v>
      </c>
      <c r="BA194" s="502">
        <v>1071</v>
      </c>
    </row>
    <row r="195" spans="1:53" ht="15.6">
      <c r="A195" s="656"/>
      <c r="B195" s="611" t="s">
        <v>284</v>
      </c>
      <c r="C195" s="471">
        <v>3956</v>
      </c>
      <c r="D195" s="502">
        <v>61</v>
      </c>
      <c r="E195" s="502">
        <v>64</v>
      </c>
      <c r="F195" s="502">
        <v>62</v>
      </c>
      <c r="G195" s="502">
        <v>55</v>
      </c>
      <c r="H195" s="502">
        <v>57</v>
      </c>
      <c r="I195" s="502">
        <v>48</v>
      </c>
      <c r="J195" s="502">
        <v>80</v>
      </c>
      <c r="K195" s="502">
        <v>77</v>
      </c>
      <c r="L195" s="502">
        <v>80</v>
      </c>
      <c r="M195" s="502">
        <v>81</v>
      </c>
      <c r="N195" s="502">
        <v>78</v>
      </c>
      <c r="O195" s="502">
        <v>78</v>
      </c>
      <c r="P195" s="502">
        <v>79</v>
      </c>
      <c r="Q195" s="502">
        <v>76</v>
      </c>
      <c r="R195" s="502">
        <v>66</v>
      </c>
      <c r="S195" s="502">
        <v>67</v>
      </c>
      <c r="T195" s="502">
        <v>65</v>
      </c>
      <c r="U195" s="502">
        <v>70</v>
      </c>
      <c r="V195" s="502">
        <v>64</v>
      </c>
      <c r="W195" s="502">
        <v>66</v>
      </c>
      <c r="X195" s="502">
        <v>317</v>
      </c>
      <c r="Y195" s="502">
        <v>342</v>
      </c>
      <c r="Z195" s="502">
        <v>312</v>
      </c>
      <c r="AA195" s="502">
        <v>283</v>
      </c>
      <c r="AB195" s="502">
        <v>257</v>
      </c>
      <c r="AC195" s="502">
        <v>232</v>
      </c>
      <c r="AD195" s="502">
        <v>197</v>
      </c>
      <c r="AE195" s="502">
        <v>180</v>
      </c>
      <c r="AF195" s="502">
        <v>152</v>
      </c>
      <c r="AG195" s="502">
        <v>114</v>
      </c>
      <c r="AH195" s="502">
        <v>76</v>
      </c>
      <c r="AI195" s="502">
        <v>54</v>
      </c>
      <c r="AJ195" s="502">
        <v>33</v>
      </c>
      <c r="AK195" s="502">
        <v>33</v>
      </c>
      <c r="AL195" s="502">
        <v>4</v>
      </c>
      <c r="AM195" s="502">
        <v>33</v>
      </c>
      <c r="AN195" s="502">
        <v>34</v>
      </c>
      <c r="AO195" s="502">
        <v>71</v>
      </c>
      <c r="AP195" s="502">
        <v>2015</v>
      </c>
      <c r="AQ195" s="502">
        <v>185</v>
      </c>
      <c r="AR195" s="502">
        <v>162</v>
      </c>
      <c r="AS195" s="502">
        <v>892</v>
      </c>
      <c r="AT195" s="502">
        <v>75</v>
      </c>
      <c r="AU195" s="627"/>
      <c r="AV195" s="502">
        <v>3956</v>
      </c>
      <c r="AW195" s="502">
        <v>821</v>
      </c>
      <c r="AX195" s="502">
        <v>423</v>
      </c>
      <c r="AY195" s="502">
        <v>789</v>
      </c>
      <c r="AZ195" s="502">
        <v>1461</v>
      </c>
      <c r="BA195" s="502">
        <v>462</v>
      </c>
    </row>
    <row r="196" spans="1:53" ht="15.6">
      <c r="A196" s="608">
        <v>1</v>
      </c>
      <c r="B196" s="652" t="s">
        <v>285</v>
      </c>
      <c r="C196" s="623">
        <v>1685</v>
      </c>
      <c r="D196" s="657">
        <v>24</v>
      </c>
      <c r="E196" s="474">
        <v>31</v>
      </c>
      <c r="F196" s="474">
        <v>24</v>
      </c>
      <c r="G196" s="474">
        <v>19</v>
      </c>
      <c r="H196" s="474">
        <v>31</v>
      </c>
      <c r="I196" s="474">
        <v>35</v>
      </c>
      <c r="J196" s="474">
        <v>28</v>
      </c>
      <c r="K196" s="474">
        <v>20</v>
      </c>
      <c r="L196" s="474">
        <v>25</v>
      </c>
      <c r="M196" s="474">
        <v>23</v>
      </c>
      <c r="N196" s="474">
        <v>26</v>
      </c>
      <c r="O196" s="474">
        <v>21</v>
      </c>
      <c r="P196" s="474">
        <v>17</v>
      </c>
      <c r="Q196" s="474">
        <v>26</v>
      </c>
      <c r="R196" s="474">
        <v>23</v>
      </c>
      <c r="S196" s="474">
        <v>20</v>
      </c>
      <c r="T196" s="474">
        <v>19</v>
      </c>
      <c r="U196" s="474">
        <v>31</v>
      </c>
      <c r="V196" s="474">
        <v>18</v>
      </c>
      <c r="W196" s="474">
        <v>27</v>
      </c>
      <c r="X196" s="474">
        <v>116</v>
      </c>
      <c r="Y196" s="474">
        <v>155</v>
      </c>
      <c r="Z196" s="474">
        <v>142</v>
      </c>
      <c r="AA196" s="474">
        <v>133</v>
      </c>
      <c r="AB196" s="474">
        <v>131</v>
      </c>
      <c r="AC196" s="638">
        <v>111</v>
      </c>
      <c r="AD196" s="638">
        <v>88</v>
      </c>
      <c r="AE196" s="638">
        <v>97</v>
      </c>
      <c r="AF196" s="638">
        <v>55</v>
      </c>
      <c r="AG196" s="638">
        <v>54</v>
      </c>
      <c r="AH196" s="638">
        <v>37</v>
      </c>
      <c r="AI196" s="638">
        <v>28</v>
      </c>
      <c r="AJ196" s="658">
        <v>24</v>
      </c>
      <c r="AK196" s="659">
        <v>26</v>
      </c>
      <c r="AL196" s="623">
        <v>0</v>
      </c>
      <c r="AM196" s="642">
        <v>15</v>
      </c>
      <c r="AN196" s="642">
        <v>12</v>
      </c>
      <c r="AO196" s="642">
        <v>28</v>
      </c>
      <c r="AP196" s="642">
        <v>775</v>
      </c>
      <c r="AQ196" s="642">
        <v>58</v>
      </c>
      <c r="AR196" s="623">
        <v>58</v>
      </c>
      <c r="AS196" s="642">
        <v>374</v>
      </c>
      <c r="AT196" s="623">
        <v>47</v>
      </c>
      <c r="AU196" s="627"/>
      <c r="AV196" s="474">
        <v>1685</v>
      </c>
      <c r="AW196" s="474">
        <v>307</v>
      </c>
      <c r="AX196" s="474">
        <v>136</v>
      </c>
      <c r="AY196" s="474">
        <v>316</v>
      </c>
      <c r="AZ196" s="474">
        <v>702</v>
      </c>
      <c r="BA196" s="474">
        <v>224</v>
      </c>
    </row>
    <row r="197" spans="1:53" ht="15.6">
      <c r="A197" s="653">
        <v>1</v>
      </c>
      <c r="B197" s="611" t="s">
        <v>287</v>
      </c>
      <c r="C197" s="471">
        <v>1685</v>
      </c>
      <c r="D197" s="631">
        <v>24</v>
      </c>
      <c r="E197" s="536">
        <v>31</v>
      </c>
      <c r="F197" s="536">
        <v>24</v>
      </c>
      <c r="G197" s="536">
        <v>19</v>
      </c>
      <c r="H197" s="536">
        <v>31</v>
      </c>
      <c r="I197" s="536">
        <v>35</v>
      </c>
      <c r="J197" s="536">
        <v>28</v>
      </c>
      <c r="K197" s="536">
        <v>20</v>
      </c>
      <c r="L197" s="536">
        <v>25</v>
      </c>
      <c r="M197" s="536">
        <v>23</v>
      </c>
      <c r="N197" s="536">
        <v>26</v>
      </c>
      <c r="O197" s="536">
        <v>21</v>
      </c>
      <c r="P197" s="536">
        <v>17</v>
      </c>
      <c r="Q197" s="536">
        <v>26</v>
      </c>
      <c r="R197" s="536">
        <v>23</v>
      </c>
      <c r="S197" s="536">
        <v>20</v>
      </c>
      <c r="T197" s="536">
        <v>19</v>
      </c>
      <c r="U197" s="536">
        <v>31</v>
      </c>
      <c r="V197" s="536">
        <v>18</v>
      </c>
      <c r="W197" s="536">
        <v>27</v>
      </c>
      <c r="X197" s="536">
        <v>116</v>
      </c>
      <c r="Y197" s="536">
        <v>155</v>
      </c>
      <c r="Z197" s="536">
        <v>142</v>
      </c>
      <c r="AA197" s="536">
        <v>133</v>
      </c>
      <c r="AB197" s="536">
        <v>131</v>
      </c>
      <c r="AC197" s="536">
        <v>111</v>
      </c>
      <c r="AD197" s="536">
        <v>88</v>
      </c>
      <c r="AE197" s="536">
        <v>97</v>
      </c>
      <c r="AF197" s="536">
        <v>55</v>
      </c>
      <c r="AG197" s="536">
        <v>54</v>
      </c>
      <c r="AH197" s="536">
        <v>37</v>
      </c>
      <c r="AI197" s="536">
        <v>28</v>
      </c>
      <c r="AJ197" s="536">
        <v>24</v>
      </c>
      <c r="AK197" s="538">
        <v>26</v>
      </c>
      <c r="AL197" s="540">
        <v>0</v>
      </c>
      <c r="AM197" s="540">
        <v>15</v>
      </c>
      <c r="AN197" s="540">
        <v>12</v>
      </c>
      <c r="AO197" s="540">
        <v>28</v>
      </c>
      <c r="AP197" s="540">
        <v>775</v>
      </c>
      <c r="AQ197" s="539">
        <v>58</v>
      </c>
      <c r="AR197" s="540">
        <v>58</v>
      </c>
      <c r="AS197" s="539">
        <v>374</v>
      </c>
      <c r="AT197" s="540">
        <v>47</v>
      </c>
      <c r="AU197" s="627"/>
      <c r="AV197" s="660">
        <v>1685</v>
      </c>
      <c r="AW197" s="660">
        <v>307</v>
      </c>
      <c r="AX197" s="660">
        <v>136</v>
      </c>
      <c r="AY197" s="660">
        <v>316</v>
      </c>
      <c r="AZ197" s="660">
        <v>702</v>
      </c>
      <c r="BA197" s="660">
        <v>224</v>
      </c>
    </row>
    <row r="198" spans="1:53" ht="15.6">
      <c r="A198" s="608">
        <v>3</v>
      </c>
      <c r="B198" s="652" t="s">
        <v>288</v>
      </c>
      <c r="C198" s="623">
        <v>9970</v>
      </c>
      <c r="D198" s="657">
        <v>281</v>
      </c>
      <c r="E198" s="474">
        <v>265</v>
      </c>
      <c r="F198" s="474">
        <v>237</v>
      </c>
      <c r="G198" s="474">
        <v>202</v>
      </c>
      <c r="H198" s="474">
        <v>250</v>
      </c>
      <c r="I198" s="474">
        <v>221</v>
      </c>
      <c r="J198" s="474">
        <v>175</v>
      </c>
      <c r="K198" s="474">
        <v>177</v>
      </c>
      <c r="L198" s="474">
        <v>174</v>
      </c>
      <c r="M198" s="474">
        <v>154</v>
      </c>
      <c r="N198" s="474">
        <v>172</v>
      </c>
      <c r="O198" s="474">
        <v>190</v>
      </c>
      <c r="P198" s="474">
        <v>167</v>
      </c>
      <c r="Q198" s="474">
        <v>172</v>
      </c>
      <c r="R198" s="474">
        <v>153</v>
      </c>
      <c r="S198" s="474">
        <v>147</v>
      </c>
      <c r="T198" s="474">
        <v>159</v>
      </c>
      <c r="U198" s="474">
        <v>168</v>
      </c>
      <c r="V198" s="474">
        <v>141</v>
      </c>
      <c r="W198" s="474">
        <v>156</v>
      </c>
      <c r="X198" s="474">
        <v>740</v>
      </c>
      <c r="Y198" s="474">
        <v>764</v>
      </c>
      <c r="Z198" s="474">
        <v>635</v>
      </c>
      <c r="AA198" s="474">
        <v>576</v>
      </c>
      <c r="AB198" s="474">
        <v>545</v>
      </c>
      <c r="AC198" s="638">
        <v>551</v>
      </c>
      <c r="AD198" s="638">
        <v>470</v>
      </c>
      <c r="AE198" s="638">
        <v>435</v>
      </c>
      <c r="AF198" s="638">
        <v>399</v>
      </c>
      <c r="AG198" s="638">
        <v>349</v>
      </c>
      <c r="AH198" s="638">
        <v>244</v>
      </c>
      <c r="AI198" s="638">
        <v>198</v>
      </c>
      <c r="AJ198" s="658">
        <v>156</v>
      </c>
      <c r="AK198" s="659">
        <v>147</v>
      </c>
      <c r="AL198" s="623">
        <v>12</v>
      </c>
      <c r="AM198" s="642">
        <v>142</v>
      </c>
      <c r="AN198" s="642">
        <v>132</v>
      </c>
      <c r="AO198" s="642">
        <v>291</v>
      </c>
      <c r="AP198" s="642">
        <v>4944</v>
      </c>
      <c r="AQ198" s="642">
        <v>422</v>
      </c>
      <c r="AR198" s="623">
        <v>386</v>
      </c>
      <c r="AS198" s="642">
        <v>1865</v>
      </c>
      <c r="AT198" s="623">
        <v>351</v>
      </c>
      <c r="AU198" s="627"/>
      <c r="AV198" s="474">
        <v>9970</v>
      </c>
      <c r="AW198" s="474">
        <v>2498</v>
      </c>
      <c r="AX198" s="474">
        <v>966</v>
      </c>
      <c r="AY198" s="474">
        <v>1801</v>
      </c>
      <c r="AZ198" s="474">
        <v>3212</v>
      </c>
      <c r="BA198" s="474">
        <v>1493</v>
      </c>
    </row>
    <row r="199" spans="1:53" ht="15.6">
      <c r="A199" s="653">
        <v>1</v>
      </c>
      <c r="B199" s="611" t="s">
        <v>290</v>
      </c>
      <c r="C199" s="471">
        <v>7784</v>
      </c>
      <c r="D199" s="502">
        <v>219</v>
      </c>
      <c r="E199" s="502">
        <v>206</v>
      </c>
      <c r="F199" s="502">
        <v>185</v>
      </c>
      <c r="G199" s="502">
        <v>158</v>
      </c>
      <c r="H199" s="502">
        <v>195</v>
      </c>
      <c r="I199" s="502">
        <v>173</v>
      </c>
      <c r="J199" s="502">
        <v>136</v>
      </c>
      <c r="K199" s="502">
        <v>138</v>
      </c>
      <c r="L199" s="502">
        <v>135</v>
      </c>
      <c r="M199" s="502">
        <v>120</v>
      </c>
      <c r="N199" s="502">
        <v>135</v>
      </c>
      <c r="O199" s="502">
        <v>148</v>
      </c>
      <c r="P199" s="502">
        <v>130</v>
      </c>
      <c r="Q199" s="502">
        <v>135</v>
      </c>
      <c r="R199" s="502">
        <v>120</v>
      </c>
      <c r="S199" s="502">
        <v>114</v>
      </c>
      <c r="T199" s="502">
        <v>124</v>
      </c>
      <c r="U199" s="502">
        <v>131</v>
      </c>
      <c r="V199" s="502">
        <v>110</v>
      </c>
      <c r="W199" s="502">
        <v>122</v>
      </c>
      <c r="X199" s="502">
        <v>578</v>
      </c>
      <c r="Y199" s="502">
        <v>596</v>
      </c>
      <c r="Z199" s="502">
        <v>496</v>
      </c>
      <c r="AA199" s="502">
        <v>450</v>
      </c>
      <c r="AB199" s="502">
        <v>426</v>
      </c>
      <c r="AC199" s="502">
        <v>431</v>
      </c>
      <c r="AD199" s="502">
        <v>367</v>
      </c>
      <c r="AE199" s="502">
        <v>339</v>
      </c>
      <c r="AF199" s="502">
        <v>312</v>
      </c>
      <c r="AG199" s="502">
        <v>273</v>
      </c>
      <c r="AH199" s="502">
        <v>191</v>
      </c>
      <c r="AI199" s="502">
        <v>155</v>
      </c>
      <c r="AJ199" s="502">
        <v>122</v>
      </c>
      <c r="AK199" s="502">
        <v>114</v>
      </c>
      <c r="AL199" s="502">
        <v>9</v>
      </c>
      <c r="AM199" s="502">
        <v>111</v>
      </c>
      <c r="AN199" s="502">
        <v>103</v>
      </c>
      <c r="AO199" s="502">
        <v>227</v>
      </c>
      <c r="AP199" s="502">
        <v>3860</v>
      </c>
      <c r="AQ199" s="502">
        <v>329</v>
      </c>
      <c r="AR199" s="502">
        <v>301</v>
      </c>
      <c r="AS199" s="502">
        <v>1456</v>
      </c>
      <c r="AT199" s="502">
        <v>274</v>
      </c>
      <c r="AU199" s="627"/>
      <c r="AV199" s="633">
        <v>7784</v>
      </c>
      <c r="AW199" s="584">
        <v>1948</v>
      </c>
      <c r="AX199" s="633">
        <v>754</v>
      </c>
      <c r="AY199" s="633">
        <v>1406</v>
      </c>
      <c r="AZ199" s="584">
        <v>2509</v>
      </c>
      <c r="BA199" s="633">
        <v>1167</v>
      </c>
    </row>
    <row r="200" spans="1:53" ht="15.6">
      <c r="A200" s="653">
        <v>2</v>
      </c>
      <c r="B200" s="611" t="s">
        <v>292</v>
      </c>
      <c r="C200" s="471">
        <v>1527</v>
      </c>
      <c r="D200" s="502">
        <v>43</v>
      </c>
      <c r="E200" s="502">
        <v>41</v>
      </c>
      <c r="F200" s="502">
        <v>36</v>
      </c>
      <c r="G200" s="502">
        <v>31</v>
      </c>
      <c r="H200" s="502">
        <v>38</v>
      </c>
      <c r="I200" s="502">
        <v>34</v>
      </c>
      <c r="J200" s="502">
        <v>27</v>
      </c>
      <c r="K200" s="502">
        <v>27</v>
      </c>
      <c r="L200" s="502">
        <v>27</v>
      </c>
      <c r="M200" s="502">
        <v>24</v>
      </c>
      <c r="N200" s="502">
        <v>26</v>
      </c>
      <c r="O200" s="502">
        <v>29</v>
      </c>
      <c r="P200" s="502">
        <v>26</v>
      </c>
      <c r="Q200" s="502">
        <v>26</v>
      </c>
      <c r="R200" s="502">
        <v>23</v>
      </c>
      <c r="S200" s="502">
        <v>23</v>
      </c>
      <c r="T200" s="502">
        <v>24</v>
      </c>
      <c r="U200" s="502">
        <v>26</v>
      </c>
      <c r="V200" s="502">
        <v>22</v>
      </c>
      <c r="W200" s="502">
        <v>24</v>
      </c>
      <c r="X200" s="502">
        <v>113</v>
      </c>
      <c r="Y200" s="502">
        <v>118</v>
      </c>
      <c r="Z200" s="502">
        <v>97</v>
      </c>
      <c r="AA200" s="502">
        <v>88</v>
      </c>
      <c r="AB200" s="502">
        <v>83</v>
      </c>
      <c r="AC200" s="502">
        <v>84</v>
      </c>
      <c r="AD200" s="502">
        <v>72</v>
      </c>
      <c r="AE200" s="502">
        <v>67</v>
      </c>
      <c r="AF200" s="502">
        <v>61</v>
      </c>
      <c r="AG200" s="502">
        <v>53</v>
      </c>
      <c r="AH200" s="502">
        <v>37</v>
      </c>
      <c r="AI200" s="502">
        <v>30</v>
      </c>
      <c r="AJ200" s="502">
        <v>24</v>
      </c>
      <c r="AK200" s="502">
        <v>23</v>
      </c>
      <c r="AL200" s="502">
        <v>2</v>
      </c>
      <c r="AM200" s="502">
        <v>22</v>
      </c>
      <c r="AN200" s="502">
        <v>20</v>
      </c>
      <c r="AO200" s="502">
        <v>45</v>
      </c>
      <c r="AP200" s="502">
        <v>757</v>
      </c>
      <c r="AQ200" s="502">
        <v>65</v>
      </c>
      <c r="AR200" s="502">
        <v>59</v>
      </c>
      <c r="AS200" s="502">
        <v>286</v>
      </c>
      <c r="AT200" s="502">
        <v>54</v>
      </c>
      <c r="AU200" s="627"/>
      <c r="AV200" s="581">
        <v>1527</v>
      </c>
      <c r="AW200" s="584">
        <v>383</v>
      </c>
      <c r="AX200" s="581">
        <v>148</v>
      </c>
      <c r="AY200" s="581">
        <v>277</v>
      </c>
      <c r="AZ200" s="584">
        <v>491</v>
      </c>
      <c r="BA200" s="581">
        <v>228</v>
      </c>
    </row>
    <row r="201" spans="1:53" ht="15.6">
      <c r="A201" s="653">
        <v>3</v>
      </c>
      <c r="B201" s="611" t="s">
        <v>294</v>
      </c>
      <c r="C201" s="471">
        <v>659</v>
      </c>
      <c r="D201" s="502">
        <v>19</v>
      </c>
      <c r="E201" s="502">
        <v>18</v>
      </c>
      <c r="F201" s="502">
        <v>16</v>
      </c>
      <c r="G201" s="502">
        <v>13</v>
      </c>
      <c r="H201" s="502">
        <v>17</v>
      </c>
      <c r="I201" s="502">
        <v>14</v>
      </c>
      <c r="J201" s="502">
        <v>12</v>
      </c>
      <c r="K201" s="502">
        <v>12</v>
      </c>
      <c r="L201" s="502">
        <v>12</v>
      </c>
      <c r="M201" s="502">
        <v>10</v>
      </c>
      <c r="N201" s="502">
        <v>11</v>
      </c>
      <c r="O201" s="502">
        <v>13</v>
      </c>
      <c r="P201" s="502">
        <v>11</v>
      </c>
      <c r="Q201" s="502">
        <v>11</v>
      </c>
      <c r="R201" s="502">
        <v>10</v>
      </c>
      <c r="S201" s="502">
        <v>10</v>
      </c>
      <c r="T201" s="502">
        <v>11</v>
      </c>
      <c r="U201" s="502">
        <v>11</v>
      </c>
      <c r="V201" s="502">
        <v>9</v>
      </c>
      <c r="W201" s="502">
        <v>10</v>
      </c>
      <c r="X201" s="502">
        <v>49</v>
      </c>
      <c r="Y201" s="502">
        <v>50</v>
      </c>
      <c r="Z201" s="502">
        <v>42</v>
      </c>
      <c r="AA201" s="502">
        <v>38</v>
      </c>
      <c r="AB201" s="502">
        <v>36</v>
      </c>
      <c r="AC201" s="502">
        <v>36</v>
      </c>
      <c r="AD201" s="502">
        <v>31</v>
      </c>
      <c r="AE201" s="502">
        <v>29</v>
      </c>
      <c r="AF201" s="502">
        <v>26</v>
      </c>
      <c r="AG201" s="502">
        <v>23</v>
      </c>
      <c r="AH201" s="502">
        <v>16</v>
      </c>
      <c r="AI201" s="502">
        <v>13</v>
      </c>
      <c r="AJ201" s="502">
        <v>10</v>
      </c>
      <c r="AK201" s="502">
        <v>10</v>
      </c>
      <c r="AL201" s="502">
        <v>1</v>
      </c>
      <c r="AM201" s="502">
        <v>9</v>
      </c>
      <c r="AN201" s="502">
        <v>9</v>
      </c>
      <c r="AO201" s="502">
        <v>19</v>
      </c>
      <c r="AP201" s="502">
        <v>327</v>
      </c>
      <c r="AQ201" s="502">
        <v>28</v>
      </c>
      <c r="AR201" s="502">
        <v>26</v>
      </c>
      <c r="AS201" s="502">
        <v>123</v>
      </c>
      <c r="AT201" s="502">
        <v>23</v>
      </c>
      <c r="AU201" s="627"/>
      <c r="AV201" s="635">
        <v>659</v>
      </c>
      <c r="AW201" s="584">
        <v>167</v>
      </c>
      <c r="AX201" s="635">
        <v>64</v>
      </c>
      <c r="AY201" s="635">
        <v>118</v>
      </c>
      <c r="AZ201" s="584">
        <v>212</v>
      </c>
      <c r="BA201" s="635">
        <v>98</v>
      </c>
    </row>
    <row r="202" spans="1:53" ht="15.6">
      <c r="A202" s="608">
        <v>2</v>
      </c>
      <c r="B202" s="652" t="s">
        <v>295</v>
      </c>
      <c r="C202" s="623">
        <v>20968</v>
      </c>
      <c r="D202" s="657">
        <v>454</v>
      </c>
      <c r="E202" s="474">
        <v>432</v>
      </c>
      <c r="F202" s="474">
        <v>398</v>
      </c>
      <c r="G202" s="474">
        <v>453</v>
      </c>
      <c r="H202" s="474">
        <v>403</v>
      </c>
      <c r="I202" s="474">
        <v>446</v>
      </c>
      <c r="J202" s="474">
        <v>430</v>
      </c>
      <c r="K202" s="474">
        <v>448</v>
      </c>
      <c r="L202" s="474">
        <v>429</v>
      </c>
      <c r="M202" s="474">
        <v>422</v>
      </c>
      <c r="N202" s="474">
        <v>413</v>
      </c>
      <c r="O202" s="474">
        <v>439</v>
      </c>
      <c r="P202" s="474">
        <v>399</v>
      </c>
      <c r="Q202" s="474">
        <v>395</v>
      </c>
      <c r="R202" s="474">
        <v>364</v>
      </c>
      <c r="S202" s="474">
        <v>375</v>
      </c>
      <c r="T202" s="474">
        <v>359</v>
      </c>
      <c r="U202" s="474">
        <v>397</v>
      </c>
      <c r="V202" s="474">
        <v>346</v>
      </c>
      <c r="W202" s="474">
        <v>326</v>
      </c>
      <c r="X202" s="474">
        <v>1590</v>
      </c>
      <c r="Y202" s="474">
        <v>1680</v>
      </c>
      <c r="Z202" s="474">
        <v>1486</v>
      </c>
      <c r="AA202" s="474">
        <v>1388</v>
      </c>
      <c r="AB202" s="474">
        <v>1207</v>
      </c>
      <c r="AC202" s="638">
        <v>1121</v>
      </c>
      <c r="AD202" s="638">
        <v>956</v>
      </c>
      <c r="AE202" s="638">
        <v>843</v>
      </c>
      <c r="AF202" s="638">
        <v>715</v>
      </c>
      <c r="AG202" s="638">
        <v>594</v>
      </c>
      <c r="AH202" s="638">
        <v>428</v>
      </c>
      <c r="AI202" s="638">
        <v>345</v>
      </c>
      <c r="AJ202" s="658">
        <v>210</v>
      </c>
      <c r="AK202" s="659">
        <v>277</v>
      </c>
      <c r="AL202" s="623">
        <v>18</v>
      </c>
      <c r="AM202" s="642">
        <v>188</v>
      </c>
      <c r="AN202" s="642">
        <v>238</v>
      </c>
      <c r="AO202" s="642">
        <v>458</v>
      </c>
      <c r="AP202" s="642">
        <v>10470</v>
      </c>
      <c r="AQ202" s="642">
        <v>976</v>
      </c>
      <c r="AR202" s="623">
        <v>882</v>
      </c>
      <c r="AS202" s="642">
        <v>4312</v>
      </c>
      <c r="AT202" s="623">
        <v>548</v>
      </c>
      <c r="AU202" s="627"/>
      <c r="AV202" s="474">
        <v>20968</v>
      </c>
      <c r="AW202" s="474">
        <v>5167</v>
      </c>
      <c r="AX202" s="474">
        <v>2289</v>
      </c>
      <c r="AY202" s="474">
        <v>3942</v>
      </c>
      <c r="AZ202" s="474">
        <v>7001</v>
      </c>
      <c r="BA202" s="474">
        <v>2569</v>
      </c>
    </row>
    <row r="203" spans="1:53" ht="15.6">
      <c r="A203" s="653">
        <v>1</v>
      </c>
      <c r="B203" s="611" t="s">
        <v>297</v>
      </c>
      <c r="C203" s="530">
        <v>14801</v>
      </c>
      <c r="D203" s="502">
        <v>320</v>
      </c>
      <c r="E203" s="502">
        <v>305</v>
      </c>
      <c r="F203" s="502">
        <v>281</v>
      </c>
      <c r="G203" s="502">
        <v>320</v>
      </c>
      <c r="H203" s="502">
        <v>284</v>
      </c>
      <c r="I203" s="502">
        <v>315</v>
      </c>
      <c r="J203" s="502">
        <v>304</v>
      </c>
      <c r="K203" s="502">
        <v>316</v>
      </c>
      <c r="L203" s="502">
        <v>303</v>
      </c>
      <c r="M203" s="502">
        <v>298</v>
      </c>
      <c r="N203" s="502">
        <v>291</v>
      </c>
      <c r="O203" s="502">
        <v>310</v>
      </c>
      <c r="P203" s="502">
        <v>282</v>
      </c>
      <c r="Q203" s="502">
        <v>279</v>
      </c>
      <c r="R203" s="502">
        <v>257</v>
      </c>
      <c r="S203" s="502">
        <v>264</v>
      </c>
      <c r="T203" s="502">
        <v>254</v>
      </c>
      <c r="U203" s="502">
        <v>280</v>
      </c>
      <c r="V203" s="502">
        <v>244</v>
      </c>
      <c r="W203" s="502">
        <v>230</v>
      </c>
      <c r="X203" s="502">
        <v>1122</v>
      </c>
      <c r="Y203" s="502">
        <v>1186</v>
      </c>
      <c r="Z203" s="502">
        <v>1049</v>
      </c>
      <c r="AA203" s="502">
        <v>980</v>
      </c>
      <c r="AB203" s="502">
        <v>852</v>
      </c>
      <c r="AC203" s="502">
        <v>791</v>
      </c>
      <c r="AD203" s="502">
        <v>675</v>
      </c>
      <c r="AE203" s="502">
        <v>595</v>
      </c>
      <c r="AF203" s="502">
        <v>505</v>
      </c>
      <c r="AG203" s="502">
        <v>419</v>
      </c>
      <c r="AH203" s="502">
        <v>302</v>
      </c>
      <c r="AI203" s="502">
        <v>244</v>
      </c>
      <c r="AJ203" s="502">
        <v>148</v>
      </c>
      <c r="AK203" s="502">
        <v>196</v>
      </c>
      <c r="AL203" s="502">
        <v>13</v>
      </c>
      <c r="AM203" s="502">
        <v>133</v>
      </c>
      <c r="AN203" s="502">
        <v>168</v>
      </c>
      <c r="AO203" s="502">
        <v>323</v>
      </c>
      <c r="AP203" s="502">
        <v>7390</v>
      </c>
      <c r="AQ203" s="502">
        <v>689</v>
      </c>
      <c r="AR203" s="502">
        <v>623</v>
      </c>
      <c r="AS203" s="502">
        <v>3044</v>
      </c>
      <c r="AT203" s="502">
        <v>387</v>
      </c>
      <c r="AU203" s="627"/>
      <c r="AV203" s="633">
        <v>14801</v>
      </c>
      <c r="AW203" s="584">
        <v>3647</v>
      </c>
      <c r="AX203" s="633">
        <v>1616</v>
      </c>
      <c r="AY203" s="584">
        <v>2782</v>
      </c>
      <c r="AZ203" s="633">
        <v>4942</v>
      </c>
      <c r="BA203" s="633">
        <v>1814</v>
      </c>
    </row>
    <row r="204" spans="1:53" ht="15.6">
      <c r="A204" s="653">
        <v>2</v>
      </c>
      <c r="B204" s="611" t="s">
        <v>299</v>
      </c>
      <c r="C204" s="471">
        <v>2883</v>
      </c>
      <c r="D204" s="502">
        <v>63</v>
      </c>
      <c r="E204" s="502">
        <v>59</v>
      </c>
      <c r="F204" s="502">
        <v>55</v>
      </c>
      <c r="G204" s="502">
        <v>62</v>
      </c>
      <c r="H204" s="502">
        <v>55</v>
      </c>
      <c r="I204" s="502">
        <v>61</v>
      </c>
      <c r="J204" s="502">
        <v>59</v>
      </c>
      <c r="K204" s="502">
        <v>62</v>
      </c>
      <c r="L204" s="502">
        <v>59</v>
      </c>
      <c r="M204" s="502">
        <v>58</v>
      </c>
      <c r="N204" s="502">
        <v>57</v>
      </c>
      <c r="O204" s="502">
        <v>60</v>
      </c>
      <c r="P204" s="502">
        <v>55</v>
      </c>
      <c r="Q204" s="502">
        <v>54</v>
      </c>
      <c r="R204" s="502">
        <v>50</v>
      </c>
      <c r="S204" s="502">
        <v>52</v>
      </c>
      <c r="T204" s="502">
        <v>49</v>
      </c>
      <c r="U204" s="502">
        <v>55</v>
      </c>
      <c r="V204" s="502">
        <v>48</v>
      </c>
      <c r="W204" s="502">
        <v>45</v>
      </c>
      <c r="X204" s="502">
        <v>219</v>
      </c>
      <c r="Y204" s="502">
        <v>231</v>
      </c>
      <c r="Z204" s="502">
        <v>204</v>
      </c>
      <c r="AA204" s="502">
        <v>191</v>
      </c>
      <c r="AB204" s="502">
        <v>166</v>
      </c>
      <c r="AC204" s="502">
        <v>154</v>
      </c>
      <c r="AD204" s="502">
        <v>131</v>
      </c>
      <c r="AE204" s="502">
        <v>116</v>
      </c>
      <c r="AF204" s="502">
        <v>98</v>
      </c>
      <c r="AG204" s="502">
        <v>82</v>
      </c>
      <c r="AH204" s="502">
        <v>59</v>
      </c>
      <c r="AI204" s="502">
        <v>47</v>
      </c>
      <c r="AJ204" s="502">
        <v>29</v>
      </c>
      <c r="AK204" s="502">
        <v>38</v>
      </c>
      <c r="AL204" s="502">
        <v>2</v>
      </c>
      <c r="AM204" s="502">
        <v>26</v>
      </c>
      <c r="AN204" s="502">
        <v>33</v>
      </c>
      <c r="AO204" s="502">
        <v>63</v>
      </c>
      <c r="AP204" s="502">
        <v>1440</v>
      </c>
      <c r="AQ204" s="502">
        <v>134</v>
      </c>
      <c r="AR204" s="502">
        <v>121</v>
      </c>
      <c r="AS204" s="502">
        <v>593</v>
      </c>
      <c r="AT204" s="502">
        <v>75</v>
      </c>
      <c r="AU204" s="627"/>
      <c r="AV204" s="581">
        <v>2883</v>
      </c>
      <c r="AW204" s="584">
        <v>710</v>
      </c>
      <c r="AX204" s="581">
        <v>315</v>
      </c>
      <c r="AY204" s="584">
        <v>543</v>
      </c>
      <c r="AZ204" s="581">
        <v>962</v>
      </c>
      <c r="BA204" s="581">
        <v>353</v>
      </c>
    </row>
    <row r="205" spans="1:53" ht="15.6">
      <c r="A205" s="653"/>
      <c r="B205" s="611" t="s">
        <v>67</v>
      </c>
      <c r="C205" s="471">
        <v>3284</v>
      </c>
      <c r="D205" s="502">
        <v>71</v>
      </c>
      <c r="E205" s="502">
        <v>68</v>
      </c>
      <c r="F205" s="502">
        <v>62</v>
      </c>
      <c r="G205" s="502">
        <v>71</v>
      </c>
      <c r="H205" s="502">
        <v>64</v>
      </c>
      <c r="I205" s="502">
        <v>70</v>
      </c>
      <c r="J205" s="502">
        <v>67</v>
      </c>
      <c r="K205" s="502">
        <v>70</v>
      </c>
      <c r="L205" s="502">
        <v>67</v>
      </c>
      <c r="M205" s="502">
        <v>66</v>
      </c>
      <c r="N205" s="502">
        <v>65</v>
      </c>
      <c r="O205" s="502">
        <v>69</v>
      </c>
      <c r="P205" s="502">
        <v>62</v>
      </c>
      <c r="Q205" s="502">
        <v>62</v>
      </c>
      <c r="R205" s="502">
        <v>57</v>
      </c>
      <c r="S205" s="502">
        <v>59</v>
      </c>
      <c r="T205" s="502">
        <v>56</v>
      </c>
      <c r="U205" s="502">
        <v>62</v>
      </c>
      <c r="V205" s="502">
        <v>54</v>
      </c>
      <c r="W205" s="502">
        <v>51</v>
      </c>
      <c r="X205" s="502">
        <v>249</v>
      </c>
      <c r="Y205" s="502">
        <v>263</v>
      </c>
      <c r="Z205" s="502">
        <v>233</v>
      </c>
      <c r="AA205" s="502">
        <v>217</v>
      </c>
      <c r="AB205" s="502">
        <v>189</v>
      </c>
      <c r="AC205" s="502">
        <v>176</v>
      </c>
      <c r="AD205" s="502">
        <v>150</v>
      </c>
      <c r="AE205" s="502">
        <v>132</v>
      </c>
      <c r="AF205" s="502">
        <v>112</v>
      </c>
      <c r="AG205" s="502">
        <v>93</v>
      </c>
      <c r="AH205" s="502">
        <v>67</v>
      </c>
      <c r="AI205" s="502">
        <v>54</v>
      </c>
      <c r="AJ205" s="502">
        <v>33</v>
      </c>
      <c r="AK205" s="502">
        <v>43</v>
      </c>
      <c r="AL205" s="502">
        <v>3</v>
      </c>
      <c r="AM205" s="502">
        <v>29</v>
      </c>
      <c r="AN205" s="502">
        <v>37</v>
      </c>
      <c r="AO205" s="502">
        <v>72</v>
      </c>
      <c r="AP205" s="502">
        <v>1640</v>
      </c>
      <c r="AQ205" s="502">
        <v>153</v>
      </c>
      <c r="AR205" s="502">
        <v>138</v>
      </c>
      <c r="AS205" s="502">
        <v>675</v>
      </c>
      <c r="AT205" s="502">
        <v>86</v>
      </c>
      <c r="AU205" s="627"/>
      <c r="AV205" s="635">
        <v>3284</v>
      </c>
      <c r="AW205" s="584">
        <v>810</v>
      </c>
      <c r="AX205" s="635">
        <v>358</v>
      </c>
      <c r="AY205" s="584">
        <v>617</v>
      </c>
      <c r="AZ205" s="635">
        <v>1097</v>
      </c>
      <c r="BA205" s="635">
        <v>402</v>
      </c>
    </row>
    <row r="206" spans="1:53" ht="15.6">
      <c r="A206" s="608">
        <v>4</v>
      </c>
      <c r="B206" s="652" t="s">
        <v>300</v>
      </c>
      <c r="C206" s="623">
        <v>21079</v>
      </c>
      <c r="D206" s="657">
        <v>429</v>
      </c>
      <c r="E206" s="474">
        <v>470</v>
      </c>
      <c r="F206" s="474">
        <v>407</v>
      </c>
      <c r="G206" s="474">
        <v>421</v>
      </c>
      <c r="H206" s="474">
        <v>365</v>
      </c>
      <c r="I206" s="474">
        <v>346</v>
      </c>
      <c r="J206" s="474">
        <v>404</v>
      </c>
      <c r="K206" s="474">
        <v>407</v>
      </c>
      <c r="L206" s="474">
        <v>374</v>
      </c>
      <c r="M206" s="474">
        <v>388</v>
      </c>
      <c r="N206" s="474">
        <v>342</v>
      </c>
      <c r="O206" s="474">
        <v>372</v>
      </c>
      <c r="P206" s="474">
        <v>409</v>
      </c>
      <c r="Q206" s="474">
        <v>377</v>
      </c>
      <c r="R206" s="474">
        <v>324</v>
      </c>
      <c r="S206" s="474">
        <v>340</v>
      </c>
      <c r="T206" s="474">
        <v>383</v>
      </c>
      <c r="U206" s="474">
        <v>380</v>
      </c>
      <c r="V206" s="474">
        <v>338</v>
      </c>
      <c r="W206" s="474">
        <v>351</v>
      </c>
      <c r="X206" s="474">
        <v>1594</v>
      </c>
      <c r="Y206" s="474">
        <v>1660</v>
      </c>
      <c r="Z206" s="474">
        <v>1510</v>
      </c>
      <c r="AA206" s="474">
        <v>1387</v>
      </c>
      <c r="AB206" s="474">
        <v>1297</v>
      </c>
      <c r="AC206" s="638">
        <v>1210</v>
      </c>
      <c r="AD206" s="638">
        <v>1028</v>
      </c>
      <c r="AE206" s="638">
        <v>924</v>
      </c>
      <c r="AF206" s="638">
        <v>844</v>
      </c>
      <c r="AG206" s="638">
        <v>691</v>
      </c>
      <c r="AH206" s="638">
        <v>449</v>
      </c>
      <c r="AI206" s="638">
        <v>367</v>
      </c>
      <c r="AJ206" s="658">
        <v>234</v>
      </c>
      <c r="AK206" s="659">
        <v>257</v>
      </c>
      <c r="AL206" s="623">
        <v>23</v>
      </c>
      <c r="AM206" s="642">
        <v>250</v>
      </c>
      <c r="AN206" s="642">
        <v>241</v>
      </c>
      <c r="AO206" s="642">
        <v>519</v>
      </c>
      <c r="AP206" s="642">
        <v>10547</v>
      </c>
      <c r="AQ206" s="642">
        <v>898</v>
      </c>
      <c r="AR206" s="623">
        <v>875</v>
      </c>
      <c r="AS206" s="642">
        <v>4368</v>
      </c>
      <c r="AT206" s="623">
        <v>581</v>
      </c>
      <c r="AU206" s="627"/>
      <c r="AV206" s="474">
        <v>21079</v>
      </c>
      <c r="AW206" s="474">
        <v>4725</v>
      </c>
      <c r="AX206" s="474">
        <v>2213</v>
      </c>
      <c r="AY206" s="474">
        <v>3943</v>
      </c>
      <c r="AZ206" s="474">
        <v>7356</v>
      </c>
      <c r="BA206" s="474">
        <v>2842</v>
      </c>
    </row>
    <row r="207" spans="1:53" ht="15.6">
      <c r="A207" s="653">
        <v>1</v>
      </c>
      <c r="B207" s="611" t="s">
        <v>302</v>
      </c>
      <c r="C207" s="471">
        <v>13687</v>
      </c>
      <c r="D207" s="502">
        <v>279</v>
      </c>
      <c r="E207" s="502">
        <v>305</v>
      </c>
      <c r="F207" s="502">
        <v>264</v>
      </c>
      <c r="G207" s="502">
        <v>273</v>
      </c>
      <c r="H207" s="502">
        <v>238</v>
      </c>
      <c r="I207" s="502">
        <v>224</v>
      </c>
      <c r="J207" s="502">
        <v>263</v>
      </c>
      <c r="K207" s="502">
        <v>264</v>
      </c>
      <c r="L207" s="502">
        <v>243</v>
      </c>
      <c r="M207" s="502">
        <v>252</v>
      </c>
      <c r="N207" s="502">
        <v>222</v>
      </c>
      <c r="O207" s="502">
        <v>241</v>
      </c>
      <c r="P207" s="502">
        <v>266</v>
      </c>
      <c r="Q207" s="502">
        <v>245</v>
      </c>
      <c r="R207" s="502">
        <v>210</v>
      </c>
      <c r="S207" s="502">
        <v>221</v>
      </c>
      <c r="T207" s="502">
        <v>248</v>
      </c>
      <c r="U207" s="502">
        <v>248</v>
      </c>
      <c r="V207" s="502">
        <v>219</v>
      </c>
      <c r="W207" s="502">
        <v>227</v>
      </c>
      <c r="X207" s="502">
        <v>1035</v>
      </c>
      <c r="Y207" s="502">
        <v>1078</v>
      </c>
      <c r="Z207" s="502">
        <v>980</v>
      </c>
      <c r="AA207" s="502">
        <v>900</v>
      </c>
      <c r="AB207" s="502">
        <v>842</v>
      </c>
      <c r="AC207" s="502">
        <v>786</v>
      </c>
      <c r="AD207" s="502">
        <v>668</v>
      </c>
      <c r="AE207" s="502">
        <v>600</v>
      </c>
      <c r="AF207" s="502">
        <v>548</v>
      </c>
      <c r="AG207" s="502">
        <v>449</v>
      </c>
      <c r="AH207" s="502">
        <v>292</v>
      </c>
      <c r="AI207" s="502">
        <v>238</v>
      </c>
      <c r="AJ207" s="502">
        <v>152</v>
      </c>
      <c r="AK207" s="502">
        <v>167</v>
      </c>
      <c r="AL207" s="502">
        <v>14</v>
      </c>
      <c r="AM207" s="502">
        <v>162</v>
      </c>
      <c r="AN207" s="502">
        <v>157</v>
      </c>
      <c r="AO207" s="502">
        <v>337</v>
      </c>
      <c r="AP207" s="502">
        <v>6848</v>
      </c>
      <c r="AQ207" s="502">
        <v>583</v>
      </c>
      <c r="AR207" s="502">
        <v>568</v>
      </c>
      <c r="AS207" s="502">
        <v>2836</v>
      </c>
      <c r="AT207" s="502">
        <v>377</v>
      </c>
      <c r="AU207" s="627"/>
      <c r="AV207" s="633">
        <v>13687</v>
      </c>
      <c r="AW207" s="584">
        <v>3068</v>
      </c>
      <c r="AX207" s="633">
        <v>1438</v>
      </c>
      <c r="AY207" s="584">
        <v>2559</v>
      </c>
      <c r="AZ207" s="633">
        <v>4776</v>
      </c>
      <c r="BA207" s="633">
        <v>1846</v>
      </c>
    </row>
    <row r="208" spans="1:53" ht="15.6">
      <c r="A208" s="653">
        <v>2</v>
      </c>
      <c r="B208" s="611" t="s">
        <v>304</v>
      </c>
      <c r="C208" s="471">
        <v>1743</v>
      </c>
      <c r="D208" s="502">
        <v>35</v>
      </c>
      <c r="E208" s="502">
        <v>40</v>
      </c>
      <c r="F208" s="502">
        <v>34</v>
      </c>
      <c r="G208" s="502">
        <v>35</v>
      </c>
      <c r="H208" s="502">
        <v>30</v>
      </c>
      <c r="I208" s="502">
        <v>29</v>
      </c>
      <c r="J208" s="502">
        <v>33</v>
      </c>
      <c r="K208" s="502">
        <v>34</v>
      </c>
      <c r="L208" s="502">
        <v>31</v>
      </c>
      <c r="M208" s="502">
        <v>32</v>
      </c>
      <c r="N208" s="502">
        <v>28</v>
      </c>
      <c r="O208" s="502">
        <v>31</v>
      </c>
      <c r="P208" s="502">
        <v>34</v>
      </c>
      <c r="Q208" s="502">
        <v>31</v>
      </c>
      <c r="R208" s="502">
        <v>27</v>
      </c>
      <c r="S208" s="502">
        <v>28</v>
      </c>
      <c r="T208" s="502">
        <v>32</v>
      </c>
      <c r="U208" s="502">
        <v>31</v>
      </c>
      <c r="V208" s="502">
        <v>28</v>
      </c>
      <c r="W208" s="502">
        <v>29</v>
      </c>
      <c r="X208" s="502">
        <v>132</v>
      </c>
      <c r="Y208" s="502">
        <v>137</v>
      </c>
      <c r="Z208" s="502">
        <v>125</v>
      </c>
      <c r="AA208" s="502">
        <v>115</v>
      </c>
      <c r="AB208" s="502">
        <v>107</v>
      </c>
      <c r="AC208" s="502">
        <v>100</v>
      </c>
      <c r="AD208" s="502">
        <v>85</v>
      </c>
      <c r="AE208" s="502">
        <v>76</v>
      </c>
      <c r="AF208" s="502">
        <v>70</v>
      </c>
      <c r="AG208" s="502">
        <v>57</v>
      </c>
      <c r="AH208" s="502">
        <v>37</v>
      </c>
      <c r="AI208" s="502">
        <v>30</v>
      </c>
      <c r="AJ208" s="502">
        <v>19</v>
      </c>
      <c r="AK208" s="502">
        <v>21</v>
      </c>
      <c r="AL208" s="502">
        <v>2</v>
      </c>
      <c r="AM208" s="502">
        <v>21</v>
      </c>
      <c r="AN208" s="502">
        <v>20</v>
      </c>
      <c r="AO208" s="502">
        <v>43</v>
      </c>
      <c r="AP208" s="502">
        <v>872</v>
      </c>
      <c r="AQ208" s="502">
        <v>74</v>
      </c>
      <c r="AR208" s="502">
        <v>72</v>
      </c>
      <c r="AS208" s="502">
        <v>361</v>
      </c>
      <c r="AT208" s="502">
        <v>48</v>
      </c>
      <c r="AU208" s="627"/>
      <c r="AV208" s="581">
        <v>1743</v>
      </c>
      <c r="AW208" s="584">
        <v>392</v>
      </c>
      <c r="AX208" s="581">
        <v>183</v>
      </c>
      <c r="AY208" s="584">
        <v>326</v>
      </c>
      <c r="AZ208" s="581">
        <v>608</v>
      </c>
      <c r="BA208" s="581">
        <v>234</v>
      </c>
    </row>
    <row r="209" spans="1:53" ht="15.6">
      <c r="A209" s="653">
        <v>3</v>
      </c>
      <c r="B209" s="611" t="s">
        <v>306</v>
      </c>
      <c r="C209" s="471">
        <v>4237</v>
      </c>
      <c r="D209" s="502">
        <v>86</v>
      </c>
      <c r="E209" s="502">
        <v>94</v>
      </c>
      <c r="F209" s="502">
        <v>82</v>
      </c>
      <c r="G209" s="502">
        <v>85</v>
      </c>
      <c r="H209" s="502">
        <v>73</v>
      </c>
      <c r="I209" s="502">
        <v>70</v>
      </c>
      <c r="J209" s="502">
        <v>81</v>
      </c>
      <c r="K209" s="502">
        <v>82</v>
      </c>
      <c r="L209" s="502">
        <v>75</v>
      </c>
      <c r="M209" s="502">
        <v>78</v>
      </c>
      <c r="N209" s="502">
        <v>69</v>
      </c>
      <c r="O209" s="502">
        <v>75</v>
      </c>
      <c r="P209" s="502">
        <v>82</v>
      </c>
      <c r="Q209" s="502">
        <v>76</v>
      </c>
      <c r="R209" s="502">
        <v>65</v>
      </c>
      <c r="S209" s="502">
        <v>68</v>
      </c>
      <c r="T209" s="502">
        <v>77</v>
      </c>
      <c r="U209" s="502">
        <v>76</v>
      </c>
      <c r="V209" s="502">
        <v>68</v>
      </c>
      <c r="W209" s="502">
        <v>71</v>
      </c>
      <c r="X209" s="502">
        <v>320</v>
      </c>
      <c r="Y209" s="502">
        <v>334</v>
      </c>
      <c r="Z209" s="502">
        <v>304</v>
      </c>
      <c r="AA209" s="502">
        <v>279</v>
      </c>
      <c r="AB209" s="502">
        <v>261</v>
      </c>
      <c r="AC209" s="502">
        <v>243</v>
      </c>
      <c r="AD209" s="502">
        <v>206</v>
      </c>
      <c r="AE209" s="502">
        <v>186</v>
      </c>
      <c r="AF209" s="502">
        <v>169</v>
      </c>
      <c r="AG209" s="502">
        <v>139</v>
      </c>
      <c r="AH209" s="502">
        <v>90</v>
      </c>
      <c r="AI209" s="502">
        <v>74</v>
      </c>
      <c r="AJ209" s="502">
        <v>47</v>
      </c>
      <c r="AK209" s="502">
        <v>52</v>
      </c>
      <c r="AL209" s="502">
        <v>5</v>
      </c>
      <c r="AM209" s="502">
        <v>50</v>
      </c>
      <c r="AN209" s="502">
        <v>48</v>
      </c>
      <c r="AO209" s="502">
        <v>104</v>
      </c>
      <c r="AP209" s="502">
        <v>2120</v>
      </c>
      <c r="AQ209" s="502">
        <v>181</v>
      </c>
      <c r="AR209" s="502">
        <v>176</v>
      </c>
      <c r="AS209" s="502">
        <v>878</v>
      </c>
      <c r="AT209" s="502">
        <v>117</v>
      </c>
      <c r="AU209" s="627"/>
      <c r="AV209" s="581">
        <v>4237</v>
      </c>
      <c r="AW209" s="584">
        <v>950</v>
      </c>
      <c r="AX209" s="581">
        <v>444</v>
      </c>
      <c r="AY209" s="584">
        <v>793</v>
      </c>
      <c r="AZ209" s="581">
        <v>1479</v>
      </c>
      <c r="BA209" s="581">
        <v>571</v>
      </c>
    </row>
    <row r="210" spans="1:53" ht="15.6">
      <c r="A210" s="653">
        <v>4</v>
      </c>
      <c r="B210" s="611" t="s">
        <v>308</v>
      </c>
      <c r="C210" s="471">
        <v>1412</v>
      </c>
      <c r="D210" s="502">
        <v>29</v>
      </c>
      <c r="E210" s="502">
        <v>31</v>
      </c>
      <c r="F210" s="502">
        <v>27</v>
      </c>
      <c r="G210" s="502">
        <v>28</v>
      </c>
      <c r="H210" s="502">
        <v>24</v>
      </c>
      <c r="I210" s="502">
        <v>23</v>
      </c>
      <c r="J210" s="502">
        <v>27</v>
      </c>
      <c r="K210" s="502">
        <v>27</v>
      </c>
      <c r="L210" s="502">
        <v>25</v>
      </c>
      <c r="M210" s="502">
        <v>26</v>
      </c>
      <c r="N210" s="502">
        <v>23</v>
      </c>
      <c r="O210" s="502">
        <v>25</v>
      </c>
      <c r="P210" s="502">
        <v>27</v>
      </c>
      <c r="Q210" s="502">
        <v>25</v>
      </c>
      <c r="R210" s="502">
        <v>22</v>
      </c>
      <c r="S210" s="502">
        <v>23</v>
      </c>
      <c r="T210" s="502">
        <v>26</v>
      </c>
      <c r="U210" s="502">
        <v>25</v>
      </c>
      <c r="V210" s="502">
        <v>23</v>
      </c>
      <c r="W210" s="502">
        <v>24</v>
      </c>
      <c r="X210" s="502">
        <v>107</v>
      </c>
      <c r="Y210" s="502">
        <v>111</v>
      </c>
      <c r="Z210" s="502">
        <v>101</v>
      </c>
      <c r="AA210" s="502">
        <v>93</v>
      </c>
      <c r="AB210" s="502">
        <v>87</v>
      </c>
      <c r="AC210" s="502">
        <v>81</v>
      </c>
      <c r="AD210" s="502">
        <v>69</v>
      </c>
      <c r="AE210" s="502">
        <v>62</v>
      </c>
      <c r="AF210" s="502">
        <v>57</v>
      </c>
      <c r="AG210" s="502">
        <v>46</v>
      </c>
      <c r="AH210" s="502">
        <v>30</v>
      </c>
      <c r="AI210" s="502">
        <v>25</v>
      </c>
      <c r="AJ210" s="502">
        <v>16</v>
      </c>
      <c r="AK210" s="502">
        <v>17</v>
      </c>
      <c r="AL210" s="502">
        <v>2</v>
      </c>
      <c r="AM210" s="502">
        <v>17</v>
      </c>
      <c r="AN210" s="502">
        <v>16</v>
      </c>
      <c r="AO210" s="502">
        <v>35</v>
      </c>
      <c r="AP210" s="502">
        <v>707</v>
      </c>
      <c r="AQ210" s="502">
        <v>60</v>
      </c>
      <c r="AR210" s="502">
        <v>59</v>
      </c>
      <c r="AS210" s="502">
        <v>293</v>
      </c>
      <c r="AT210" s="502">
        <v>39</v>
      </c>
      <c r="AU210" s="627"/>
      <c r="AV210" s="635">
        <v>1412</v>
      </c>
      <c r="AW210" s="584">
        <v>315</v>
      </c>
      <c r="AX210" s="635">
        <v>148</v>
      </c>
      <c r="AY210" s="584">
        <v>265</v>
      </c>
      <c r="AZ210" s="635">
        <v>493</v>
      </c>
      <c r="BA210" s="635">
        <v>191</v>
      </c>
    </row>
    <row r="211" spans="1:53" ht="15.6">
      <c r="A211" s="608">
        <v>5</v>
      </c>
      <c r="B211" s="652" t="s">
        <v>309</v>
      </c>
      <c r="C211" s="623">
        <v>36159</v>
      </c>
      <c r="D211" s="657">
        <v>678</v>
      </c>
      <c r="E211" s="474">
        <v>759</v>
      </c>
      <c r="F211" s="474">
        <v>680</v>
      </c>
      <c r="G211" s="474">
        <v>718</v>
      </c>
      <c r="H211" s="474">
        <v>691</v>
      </c>
      <c r="I211" s="474">
        <v>709</v>
      </c>
      <c r="J211" s="474">
        <v>667</v>
      </c>
      <c r="K211" s="474">
        <v>691</v>
      </c>
      <c r="L211" s="474">
        <v>688</v>
      </c>
      <c r="M211" s="474">
        <v>721</v>
      </c>
      <c r="N211" s="474">
        <v>756</v>
      </c>
      <c r="O211" s="474">
        <v>720</v>
      </c>
      <c r="P211" s="474">
        <v>668</v>
      </c>
      <c r="Q211" s="474">
        <v>679</v>
      </c>
      <c r="R211" s="474">
        <v>626</v>
      </c>
      <c r="S211" s="474">
        <v>650</v>
      </c>
      <c r="T211" s="474">
        <v>642</v>
      </c>
      <c r="U211" s="474">
        <v>647</v>
      </c>
      <c r="V211" s="474">
        <v>649</v>
      </c>
      <c r="W211" s="474">
        <v>594</v>
      </c>
      <c r="X211" s="474">
        <v>2923</v>
      </c>
      <c r="Y211" s="474">
        <v>2989</v>
      </c>
      <c r="Z211" s="474">
        <v>2499</v>
      </c>
      <c r="AA211" s="474">
        <v>2257</v>
      </c>
      <c r="AB211" s="474">
        <v>2108</v>
      </c>
      <c r="AC211" s="638">
        <v>1959</v>
      </c>
      <c r="AD211" s="638">
        <v>1700</v>
      </c>
      <c r="AE211" s="638">
        <v>1521</v>
      </c>
      <c r="AF211" s="638">
        <v>1299</v>
      </c>
      <c r="AG211" s="638">
        <v>1041</v>
      </c>
      <c r="AH211" s="638">
        <v>754</v>
      </c>
      <c r="AI211" s="638">
        <v>605</v>
      </c>
      <c r="AJ211" s="658">
        <v>405</v>
      </c>
      <c r="AK211" s="659">
        <v>466</v>
      </c>
      <c r="AL211" s="623">
        <v>39</v>
      </c>
      <c r="AM211" s="642">
        <v>382</v>
      </c>
      <c r="AN211" s="642">
        <v>378</v>
      </c>
      <c r="AO211" s="642">
        <v>804</v>
      </c>
      <c r="AP211" s="642">
        <v>18121</v>
      </c>
      <c r="AQ211" s="642">
        <v>1683</v>
      </c>
      <c r="AR211" s="623">
        <v>1566</v>
      </c>
      <c r="AS211" s="642">
        <v>7425</v>
      </c>
      <c r="AT211" s="623">
        <v>934</v>
      </c>
      <c r="AU211" s="627"/>
      <c r="AV211" s="474">
        <v>36159</v>
      </c>
      <c r="AW211" s="474">
        <v>8478</v>
      </c>
      <c r="AX211" s="474">
        <v>3912</v>
      </c>
      <c r="AY211" s="474">
        <v>7155</v>
      </c>
      <c r="AZ211" s="474">
        <v>12044</v>
      </c>
      <c r="BA211" s="474">
        <v>4570</v>
      </c>
    </row>
    <row r="212" spans="1:53" ht="15.6">
      <c r="A212" s="661">
        <v>1</v>
      </c>
      <c r="B212" s="611" t="s">
        <v>311</v>
      </c>
      <c r="C212" s="530">
        <v>25116</v>
      </c>
      <c r="D212" s="502">
        <v>471</v>
      </c>
      <c r="E212" s="502">
        <v>527</v>
      </c>
      <c r="F212" s="502">
        <v>472</v>
      </c>
      <c r="G212" s="502">
        <v>499</v>
      </c>
      <c r="H212" s="502">
        <v>481</v>
      </c>
      <c r="I212" s="502">
        <v>492</v>
      </c>
      <c r="J212" s="502">
        <v>463</v>
      </c>
      <c r="K212" s="502">
        <v>480</v>
      </c>
      <c r="L212" s="502">
        <v>478</v>
      </c>
      <c r="M212" s="502">
        <v>501</v>
      </c>
      <c r="N212" s="502">
        <v>525</v>
      </c>
      <c r="O212" s="502">
        <v>500</v>
      </c>
      <c r="P212" s="502">
        <v>464</v>
      </c>
      <c r="Q212" s="502">
        <v>471</v>
      </c>
      <c r="R212" s="502">
        <v>435</v>
      </c>
      <c r="S212" s="502">
        <v>452</v>
      </c>
      <c r="T212" s="502">
        <v>445</v>
      </c>
      <c r="U212" s="502">
        <v>450</v>
      </c>
      <c r="V212" s="502">
        <v>451</v>
      </c>
      <c r="W212" s="502">
        <v>413</v>
      </c>
      <c r="X212" s="502">
        <v>2030</v>
      </c>
      <c r="Y212" s="502">
        <v>2076</v>
      </c>
      <c r="Z212" s="502">
        <v>1736</v>
      </c>
      <c r="AA212" s="502">
        <v>1568</v>
      </c>
      <c r="AB212" s="502">
        <v>1465</v>
      </c>
      <c r="AC212" s="502">
        <v>1360</v>
      </c>
      <c r="AD212" s="502">
        <v>1181</v>
      </c>
      <c r="AE212" s="502">
        <v>1057</v>
      </c>
      <c r="AF212" s="502">
        <v>902</v>
      </c>
      <c r="AG212" s="502">
        <v>722</v>
      </c>
      <c r="AH212" s="502">
        <v>523</v>
      </c>
      <c r="AI212" s="502">
        <v>420</v>
      </c>
      <c r="AJ212" s="502">
        <v>281</v>
      </c>
      <c r="AK212" s="502">
        <v>325</v>
      </c>
      <c r="AL212" s="502">
        <v>27</v>
      </c>
      <c r="AM212" s="502">
        <v>265</v>
      </c>
      <c r="AN212" s="502">
        <v>263</v>
      </c>
      <c r="AO212" s="502">
        <v>559</v>
      </c>
      <c r="AP212" s="502">
        <v>12587</v>
      </c>
      <c r="AQ212" s="502">
        <v>1169</v>
      </c>
      <c r="AR212" s="502">
        <v>1088</v>
      </c>
      <c r="AS212" s="502">
        <v>5157</v>
      </c>
      <c r="AT212" s="502">
        <v>648</v>
      </c>
      <c r="AU212" s="627"/>
      <c r="AV212" s="633">
        <v>25116</v>
      </c>
      <c r="AW212" s="584">
        <v>5889</v>
      </c>
      <c r="AX212" s="633">
        <v>2717</v>
      </c>
      <c r="AY212" s="584">
        <v>4970</v>
      </c>
      <c r="AZ212" s="633">
        <v>8367</v>
      </c>
      <c r="BA212" s="633">
        <v>3173</v>
      </c>
    </row>
    <row r="213" spans="1:53" ht="15.6">
      <c r="A213" s="653">
        <v>2</v>
      </c>
      <c r="B213" s="611" t="s">
        <v>313</v>
      </c>
      <c r="C213" s="471">
        <v>3363</v>
      </c>
      <c r="D213" s="502">
        <v>63</v>
      </c>
      <c r="E213" s="502">
        <v>71</v>
      </c>
      <c r="F213" s="502">
        <v>63</v>
      </c>
      <c r="G213" s="502">
        <v>67</v>
      </c>
      <c r="H213" s="502">
        <v>64</v>
      </c>
      <c r="I213" s="502">
        <v>66</v>
      </c>
      <c r="J213" s="502">
        <v>63</v>
      </c>
      <c r="K213" s="502">
        <v>65</v>
      </c>
      <c r="L213" s="502">
        <v>64</v>
      </c>
      <c r="M213" s="502">
        <v>67</v>
      </c>
      <c r="N213" s="502">
        <v>70</v>
      </c>
      <c r="O213" s="502">
        <v>67</v>
      </c>
      <c r="P213" s="502">
        <v>62</v>
      </c>
      <c r="Q213" s="502">
        <v>63</v>
      </c>
      <c r="R213" s="502">
        <v>58</v>
      </c>
      <c r="S213" s="502">
        <v>60</v>
      </c>
      <c r="T213" s="502">
        <v>60</v>
      </c>
      <c r="U213" s="502">
        <v>60</v>
      </c>
      <c r="V213" s="502">
        <v>60</v>
      </c>
      <c r="W213" s="502">
        <v>55</v>
      </c>
      <c r="X213" s="502">
        <v>273</v>
      </c>
      <c r="Y213" s="502">
        <v>278</v>
      </c>
      <c r="Z213" s="502">
        <v>232</v>
      </c>
      <c r="AA213" s="502">
        <v>210</v>
      </c>
      <c r="AB213" s="502">
        <v>196</v>
      </c>
      <c r="AC213" s="502">
        <v>182</v>
      </c>
      <c r="AD213" s="502">
        <v>158</v>
      </c>
      <c r="AE213" s="502">
        <v>141</v>
      </c>
      <c r="AF213" s="502">
        <v>121</v>
      </c>
      <c r="AG213" s="502">
        <v>97</v>
      </c>
      <c r="AH213" s="502">
        <v>70</v>
      </c>
      <c r="AI213" s="502">
        <v>56</v>
      </c>
      <c r="AJ213" s="502">
        <v>38</v>
      </c>
      <c r="AK213" s="502">
        <v>43</v>
      </c>
      <c r="AL213" s="502">
        <v>4</v>
      </c>
      <c r="AM213" s="502">
        <v>36</v>
      </c>
      <c r="AN213" s="502">
        <v>35</v>
      </c>
      <c r="AO213" s="502">
        <v>75</v>
      </c>
      <c r="AP213" s="502">
        <v>1685</v>
      </c>
      <c r="AQ213" s="502">
        <v>157</v>
      </c>
      <c r="AR213" s="502">
        <v>146</v>
      </c>
      <c r="AS213" s="502">
        <v>691</v>
      </c>
      <c r="AT213" s="502">
        <v>87</v>
      </c>
      <c r="AU213" s="627"/>
      <c r="AV213" s="581">
        <v>3363</v>
      </c>
      <c r="AW213" s="584">
        <v>790</v>
      </c>
      <c r="AX213" s="581">
        <v>363</v>
      </c>
      <c r="AY213" s="584">
        <v>666</v>
      </c>
      <c r="AZ213" s="581">
        <v>1119</v>
      </c>
      <c r="BA213" s="581">
        <v>425</v>
      </c>
    </row>
    <row r="214" spans="1:53" ht="15.6">
      <c r="A214" s="653">
        <v>3</v>
      </c>
      <c r="B214" s="611" t="s">
        <v>315</v>
      </c>
      <c r="C214" s="471">
        <v>1898</v>
      </c>
      <c r="D214" s="502">
        <v>35</v>
      </c>
      <c r="E214" s="502">
        <v>40</v>
      </c>
      <c r="F214" s="502">
        <v>36</v>
      </c>
      <c r="G214" s="502">
        <v>38</v>
      </c>
      <c r="H214" s="502">
        <v>36</v>
      </c>
      <c r="I214" s="502">
        <v>37</v>
      </c>
      <c r="J214" s="502">
        <v>35</v>
      </c>
      <c r="K214" s="502">
        <v>36</v>
      </c>
      <c r="L214" s="502">
        <v>36</v>
      </c>
      <c r="M214" s="502">
        <v>38</v>
      </c>
      <c r="N214" s="502">
        <v>40</v>
      </c>
      <c r="O214" s="502">
        <v>38</v>
      </c>
      <c r="P214" s="502">
        <v>35</v>
      </c>
      <c r="Q214" s="502">
        <v>36</v>
      </c>
      <c r="R214" s="502">
        <v>33</v>
      </c>
      <c r="S214" s="502">
        <v>34</v>
      </c>
      <c r="T214" s="502">
        <v>34</v>
      </c>
      <c r="U214" s="502">
        <v>34</v>
      </c>
      <c r="V214" s="502">
        <v>34</v>
      </c>
      <c r="W214" s="502">
        <v>31</v>
      </c>
      <c r="X214" s="502">
        <v>153</v>
      </c>
      <c r="Y214" s="502">
        <v>157</v>
      </c>
      <c r="Z214" s="502">
        <v>131</v>
      </c>
      <c r="AA214" s="502">
        <v>118</v>
      </c>
      <c r="AB214" s="502">
        <v>111</v>
      </c>
      <c r="AC214" s="502">
        <v>103</v>
      </c>
      <c r="AD214" s="502">
        <v>89</v>
      </c>
      <c r="AE214" s="502">
        <v>80</v>
      </c>
      <c r="AF214" s="502">
        <v>68</v>
      </c>
      <c r="AG214" s="502">
        <v>55</v>
      </c>
      <c r="AH214" s="502">
        <v>40</v>
      </c>
      <c r="AI214" s="502">
        <v>32</v>
      </c>
      <c r="AJ214" s="502">
        <v>21</v>
      </c>
      <c r="AK214" s="502">
        <v>24</v>
      </c>
      <c r="AL214" s="502">
        <v>2</v>
      </c>
      <c r="AM214" s="502">
        <v>20</v>
      </c>
      <c r="AN214" s="502">
        <v>20</v>
      </c>
      <c r="AO214" s="502">
        <v>42</v>
      </c>
      <c r="AP214" s="502">
        <v>951</v>
      </c>
      <c r="AQ214" s="502">
        <v>88</v>
      </c>
      <c r="AR214" s="502">
        <v>82</v>
      </c>
      <c r="AS214" s="502">
        <v>390</v>
      </c>
      <c r="AT214" s="502">
        <v>49</v>
      </c>
      <c r="AU214" s="627"/>
      <c r="AV214" s="581">
        <v>1898</v>
      </c>
      <c r="AW214" s="584">
        <v>445</v>
      </c>
      <c r="AX214" s="581">
        <v>206</v>
      </c>
      <c r="AY214" s="584">
        <v>375</v>
      </c>
      <c r="AZ214" s="581">
        <v>632</v>
      </c>
      <c r="BA214" s="581">
        <v>240</v>
      </c>
    </row>
    <row r="215" spans="1:53" ht="15.6">
      <c r="A215" s="653">
        <v>4</v>
      </c>
      <c r="B215" s="611" t="s">
        <v>317</v>
      </c>
      <c r="C215" s="471">
        <v>1273</v>
      </c>
      <c r="D215" s="502">
        <v>24</v>
      </c>
      <c r="E215" s="502">
        <v>27</v>
      </c>
      <c r="F215" s="502">
        <v>24</v>
      </c>
      <c r="G215" s="502">
        <v>25</v>
      </c>
      <c r="H215" s="502">
        <v>24</v>
      </c>
      <c r="I215" s="502">
        <v>25</v>
      </c>
      <c r="J215" s="502">
        <v>23</v>
      </c>
      <c r="K215" s="502">
        <v>24</v>
      </c>
      <c r="L215" s="502">
        <v>24</v>
      </c>
      <c r="M215" s="502">
        <v>25</v>
      </c>
      <c r="N215" s="502">
        <v>27</v>
      </c>
      <c r="O215" s="502">
        <v>25</v>
      </c>
      <c r="P215" s="502">
        <v>24</v>
      </c>
      <c r="Q215" s="502">
        <v>24</v>
      </c>
      <c r="R215" s="502">
        <v>22</v>
      </c>
      <c r="S215" s="502">
        <v>23</v>
      </c>
      <c r="T215" s="502">
        <v>23</v>
      </c>
      <c r="U215" s="502">
        <v>23</v>
      </c>
      <c r="V215" s="502">
        <v>23</v>
      </c>
      <c r="W215" s="502">
        <v>21</v>
      </c>
      <c r="X215" s="502">
        <v>103</v>
      </c>
      <c r="Y215" s="502">
        <v>105</v>
      </c>
      <c r="Z215" s="502">
        <v>88</v>
      </c>
      <c r="AA215" s="502">
        <v>79</v>
      </c>
      <c r="AB215" s="502">
        <v>74</v>
      </c>
      <c r="AC215" s="502">
        <v>69</v>
      </c>
      <c r="AD215" s="502">
        <v>60</v>
      </c>
      <c r="AE215" s="502">
        <v>54</v>
      </c>
      <c r="AF215" s="502">
        <v>46</v>
      </c>
      <c r="AG215" s="502">
        <v>37</v>
      </c>
      <c r="AH215" s="502">
        <v>27</v>
      </c>
      <c r="AI215" s="502">
        <v>21</v>
      </c>
      <c r="AJ215" s="502">
        <v>14</v>
      </c>
      <c r="AK215" s="502">
        <v>16</v>
      </c>
      <c r="AL215" s="502">
        <v>1</v>
      </c>
      <c r="AM215" s="502">
        <v>13</v>
      </c>
      <c r="AN215" s="502">
        <v>13</v>
      </c>
      <c r="AO215" s="502">
        <v>28</v>
      </c>
      <c r="AP215" s="502">
        <v>638</v>
      </c>
      <c r="AQ215" s="502">
        <v>59</v>
      </c>
      <c r="AR215" s="502">
        <v>55</v>
      </c>
      <c r="AS215" s="502">
        <v>261</v>
      </c>
      <c r="AT215" s="502">
        <v>33</v>
      </c>
      <c r="AU215" s="627"/>
      <c r="AV215" s="581">
        <v>1273</v>
      </c>
      <c r="AW215" s="584">
        <v>297</v>
      </c>
      <c r="AX215" s="581">
        <v>139</v>
      </c>
      <c r="AY215" s="584">
        <v>252</v>
      </c>
      <c r="AZ215" s="581">
        <v>424</v>
      </c>
      <c r="BA215" s="581">
        <v>161</v>
      </c>
    </row>
    <row r="216" spans="1:53" ht="15.6">
      <c r="A216" s="653">
        <v>5</v>
      </c>
      <c r="B216" s="611" t="s">
        <v>319</v>
      </c>
      <c r="C216" s="471">
        <v>1414</v>
      </c>
      <c r="D216" s="631">
        <v>27</v>
      </c>
      <c r="E216" s="631">
        <v>30</v>
      </c>
      <c r="F216" s="631">
        <v>27</v>
      </c>
      <c r="G216" s="631">
        <v>28</v>
      </c>
      <c r="H216" s="631">
        <v>27</v>
      </c>
      <c r="I216" s="631">
        <v>28</v>
      </c>
      <c r="J216" s="631">
        <v>26</v>
      </c>
      <c r="K216" s="631">
        <v>27</v>
      </c>
      <c r="L216" s="631">
        <v>27</v>
      </c>
      <c r="M216" s="631">
        <v>28</v>
      </c>
      <c r="N216" s="631">
        <v>30</v>
      </c>
      <c r="O216" s="631">
        <v>28</v>
      </c>
      <c r="P216" s="631">
        <v>26</v>
      </c>
      <c r="Q216" s="631">
        <v>27</v>
      </c>
      <c r="R216" s="631">
        <v>24</v>
      </c>
      <c r="S216" s="631">
        <v>25</v>
      </c>
      <c r="T216" s="631">
        <v>25</v>
      </c>
      <c r="U216" s="631">
        <v>25</v>
      </c>
      <c r="V216" s="631">
        <v>25</v>
      </c>
      <c r="W216" s="631">
        <v>23</v>
      </c>
      <c r="X216" s="631">
        <v>114</v>
      </c>
      <c r="Y216" s="631">
        <v>117</v>
      </c>
      <c r="Z216" s="631">
        <v>98</v>
      </c>
      <c r="AA216" s="631">
        <v>89</v>
      </c>
      <c r="AB216" s="631">
        <v>82</v>
      </c>
      <c r="AC216" s="631">
        <v>77</v>
      </c>
      <c r="AD216" s="631">
        <v>66</v>
      </c>
      <c r="AE216" s="631">
        <v>59</v>
      </c>
      <c r="AF216" s="631">
        <v>51</v>
      </c>
      <c r="AG216" s="631">
        <v>41</v>
      </c>
      <c r="AH216" s="631">
        <v>29</v>
      </c>
      <c r="AI216" s="631">
        <v>24</v>
      </c>
      <c r="AJ216" s="631">
        <v>16</v>
      </c>
      <c r="AK216" s="631">
        <v>18</v>
      </c>
      <c r="AL216" s="631">
        <v>2</v>
      </c>
      <c r="AM216" s="631">
        <v>15</v>
      </c>
      <c r="AN216" s="631">
        <v>15</v>
      </c>
      <c r="AO216" s="631">
        <v>31</v>
      </c>
      <c r="AP216" s="631">
        <v>709</v>
      </c>
      <c r="AQ216" s="631">
        <v>66</v>
      </c>
      <c r="AR216" s="631">
        <v>61</v>
      </c>
      <c r="AS216" s="631">
        <v>290</v>
      </c>
      <c r="AT216" s="631">
        <v>37</v>
      </c>
      <c r="AU216" s="627"/>
      <c r="AV216" s="581">
        <v>1414</v>
      </c>
      <c r="AW216" s="584">
        <v>333</v>
      </c>
      <c r="AX216" s="581">
        <v>152</v>
      </c>
      <c r="AY216" s="584">
        <v>279</v>
      </c>
      <c r="AZ216" s="581">
        <v>471</v>
      </c>
      <c r="BA216" s="581">
        <v>179</v>
      </c>
    </row>
    <row r="217" spans="1:53" ht="16.2" thickBot="1">
      <c r="A217" s="662"/>
      <c r="B217" s="615" t="s">
        <v>67</v>
      </c>
      <c r="C217" s="543">
        <v>3095</v>
      </c>
      <c r="D217" s="544">
        <v>58</v>
      </c>
      <c r="E217" s="544">
        <v>64</v>
      </c>
      <c r="F217" s="544">
        <v>58</v>
      </c>
      <c r="G217" s="544">
        <v>61</v>
      </c>
      <c r="H217" s="544">
        <v>59</v>
      </c>
      <c r="I217" s="544">
        <v>61</v>
      </c>
      <c r="J217" s="544">
        <v>57</v>
      </c>
      <c r="K217" s="544">
        <v>59</v>
      </c>
      <c r="L217" s="544">
        <v>59</v>
      </c>
      <c r="M217" s="544">
        <v>62</v>
      </c>
      <c r="N217" s="544">
        <v>64</v>
      </c>
      <c r="O217" s="544">
        <v>62</v>
      </c>
      <c r="P217" s="544">
        <v>57</v>
      </c>
      <c r="Q217" s="544">
        <v>58</v>
      </c>
      <c r="R217" s="544">
        <v>54</v>
      </c>
      <c r="S217" s="544">
        <v>56</v>
      </c>
      <c r="T217" s="544">
        <v>55</v>
      </c>
      <c r="U217" s="544">
        <v>55</v>
      </c>
      <c r="V217" s="544">
        <v>56</v>
      </c>
      <c r="W217" s="544">
        <v>51</v>
      </c>
      <c r="X217" s="544">
        <v>250</v>
      </c>
      <c r="Y217" s="544">
        <v>256</v>
      </c>
      <c r="Z217" s="544">
        <v>214</v>
      </c>
      <c r="AA217" s="544">
        <v>193</v>
      </c>
      <c r="AB217" s="544">
        <v>180</v>
      </c>
      <c r="AC217" s="544">
        <v>168</v>
      </c>
      <c r="AD217" s="544">
        <v>146</v>
      </c>
      <c r="AE217" s="544">
        <v>130</v>
      </c>
      <c r="AF217" s="544">
        <v>111</v>
      </c>
      <c r="AG217" s="544">
        <v>89</v>
      </c>
      <c r="AH217" s="544">
        <v>65</v>
      </c>
      <c r="AI217" s="544">
        <v>52</v>
      </c>
      <c r="AJ217" s="544">
        <v>35</v>
      </c>
      <c r="AK217" s="544">
        <v>40</v>
      </c>
      <c r="AL217" s="544">
        <v>3</v>
      </c>
      <c r="AM217" s="544">
        <v>33</v>
      </c>
      <c r="AN217" s="544">
        <v>32</v>
      </c>
      <c r="AO217" s="544">
        <v>69</v>
      </c>
      <c r="AP217" s="544">
        <v>1551</v>
      </c>
      <c r="AQ217" s="544">
        <v>144</v>
      </c>
      <c r="AR217" s="544">
        <v>134</v>
      </c>
      <c r="AS217" s="544">
        <v>636</v>
      </c>
      <c r="AT217" s="544">
        <v>80</v>
      </c>
      <c r="AU217" s="627"/>
      <c r="AV217" s="635">
        <v>3095</v>
      </c>
      <c r="AW217" s="584">
        <v>724</v>
      </c>
      <c r="AX217" s="635">
        <v>335</v>
      </c>
      <c r="AY217" s="584">
        <v>613</v>
      </c>
      <c r="AZ217" s="635">
        <v>1031</v>
      </c>
      <c r="BA217" s="635">
        <v>392</v>
      </c>
    </row>
    <row r="218" spans="1:53" ht="15.6">
      <c r="A218" s="663">
        <v>21</v>
      </c>
      <c r="B218" s="664" t="s">
        <v>320</v>
      </c>
      <c r="C218" s="665">
        <v>58993</v>
      </c>
      <c r="D218" s="465">
        <v>1494</v>
      </c>
      <c r="E218" s="666">
        <v>1725</v>
      </c>
      <c r="F218" s="666">
        <v>1414</v>
      </c>
      <c r="G218" s="666">
        <v>1348</v>
      </c>
      <c r="H218" s="666">
        <v>1403</v>
      </c>
      <c r="I218" s="666">
        <v>1349</v>
      </c>
      <c r="J218" s="666">
        <v>1418</v>
      </c>
      <c r="K218" s="666">
        <v>1364</v>
      </c>
      <c r="L218" s="666">
        <v>1324</v>
      </c>
      <c r="M218" s="666">
        <v>1318</v>
      </c>
      <c r="N218" s="666">
        <v>1308</v>
      </c>
      <c r="O218" s="666">
        <v>1346</v>
      </c>
      <c r="P218" s="666">
        <v>1304</v>
      </c>
      <c r="Q218" s="666">
        <v>1219</v>
      </c>
      <c r="R218" s="666">
        <v>1173</v>
      </c>
      <c r="S218" s="666">
        <v>1197</v>
      </c>
      <c r="T218" s="666">
        <v>1065</v>
      </c>
      <c r="U218" s="666">
        <v>1196</v>
      </c>
      <c r="V218" s="666">
        <v>1051</v>
      </c>
      <c r="W218" s="666">
        <v>1050</v>
      </c>
      <c r="X218" s="666">
        <v>5180</v>
      </c>
      <c r="Y218" s="666">
        <v>4896</v>
      </c>
      <c r="Z218" s="666">
        <v>4177</v>
      </c>
      <c r="AA218" s="666">
        <v>3409</v>
      </c>
      <c r="AB218" s="666">
        <v>3181</v>
      </c>
      <c r="AC218" s="667">
        <v>2930</v>
      </c>
      <c r="AD218" s="667">
        <v>2213</v>
      </c>
      <c r="AE218" s="667">
        <v>1871</v>
      </c>
      <c r="AF218" s="667">
        <v>1608</v>
      </c>
      <c r="AG218" s="667">
        <v>1213</v>
      </c>
      <c r="AH218" s="667">
        <v>819</v>
      </c>
      <c r="AI218" s="667">
        <v>614</v>
      </c>
      <c r="AJ218" s="668">
        <v>416</v>
      </c>
      <c r="AK218" s="669">
        <v>400</v>
      </c>
      <c r="AL218" s="665">
        <v>74</v>
      </c>
      <c r="AM218" s="670">
        <v>815</v>
      </c>
      <c r="AN218" s="670">
        <v>853</v>
      </c>
      <c r="AO218" s="670">
        <v>1777</v>
      </c>
      <c r="AP218" s="670">
        <v>29669</v>
      </c>
      <c r="AQ218" s="670">
        <v>3073</v>
      </c>
      <c r="AR218" s="665">
        <v>2740</v>
      </c>
      <c r="AS218" s="670">
        <v>12132</v>
      </c>
      <c r="AT218" s="665">
        <v>2136</v>
      </c>
      <c r="AU218" s="627"/>
      <c r="AV218" s="474">
        <v>58993</v>
      </c>
      <c r="AW218" s="474">
        <v>16811</v>
      </c>
      <c r="AX218" s="474">
        <v>7154</v>
      </c>
      <c r="AY218" s="474">
        <v>12177</v>
      </c>
      <c r="AZ218" s="474">
        <v>17781</v>
      </c>
      <c r="BA218" s="474">
        <v>5070</v>
      </c>
    </row>
    <row r="219" spans="1:53" ht="15.6">
      <c r="A219" s="653">
        <v>1</v>
      </c>
      <c r="B219" s="611" t="s">
        <v>322</v>
      </c>
      <c r="C219" s="471">
        <v>8591</v>
      </c>
      <c r="D219" s="502">
        <v>219</v>
      </c>
      <c r="E219" s="502">
        <v>251</v>
      </c>
      <c r="F219" s="502">
        <v>206</v>
      </c>
      <c r="G219" s="502">
        <v>196</v>
      </c>
      <c r="H219" s="502">
        <v>205</v>
      </c>
      <c r="I219" s="502">
        <v>196</v>
      </c>
      <c r="J219" s="502">
        <v>206</v>
      </c>
      <c r="K219" s="502">
        <v>199</v>
      </c>
      <c r="L219" s="502">
        <v>193</v>
      </c>
      <c r="M219" s="502">
        <v>193</v>
      </c>
      <c r="N219" s="502">
        <v>190</v>
      </c>
      <c r="O219" s="502">
        <v>196</v>
      </c>
      <c r="P219" s="502">
        <v>190</v>
      </c>
      <c r="Q219" s="502">
        <v>178</v>
      </c>
      <c r="R219" s="502">
        <v>171</v>
      </c>
      <c r="S219" s="502">
        <v>174</v>
      </c>
      <c r="T219" s="502">
        <v>155</v>
      </c>
      <c r="U219" s="502">
        <v>174</v>
      </c>
      <c r="V219" s="502">
        <v>153</v>
      </c>
      <c r="W219" s="502">
        <v>153</v>
      </c>
      <c r="X219" s="502">
        <v>754</v>
      </c>
      <c r="Y219" s="502">
        <v>713</v>
      </c>
      <c r="Z219" s="502">
        <v>608</v>
      </c>
      <c r="AA219" s="502">
        <v>496</v>
      </c>
      <c r="AB219" s="502">
        <v>463</v>
      </c>
      <c r="AC219" s="502">
        <v>427</v>
      </c>
      <c r="AD219" s="502">
        <v>322</v>
      </c>
      <c r="AE219" s="502">
        <v>272</v>
      </c>
      <c r="AF219" s="502">
        <v>234</v>
      </c>
      <c r="AG219" s="502">
        <v>177</v>
      </c>
      <c r="AH219" s="502">
        <v>120</v>
      </c>
      <c r="AI219" s="502">
        <v>88</v>
      </c>
      <c r="AJ219" s="502">
        <v>61</v>
      </c>
      <c r="AK219" s="502">
        <v>58</v>
      </c>
      <c r="AL219" s="502">
        <v>10</v>
      </c>
      <c r="AM219" s="502">
        <v>120</v>
      </c>
      <c r="AN219" s="502">
        <v>125</v>
      </c>
      <c r="AO219" s="502">
        <v>258</v>
      </c>
      <c r="AP219" s="502">
        <v>4322</v>
      </c>
      <c r="AQ219" s="502">
        <v>450</v>
      </c>
      <c r="AR219" s="502">
        <v>400</v>
      </c>
      <c r="AS219" s="502">
        <v>1765</v>
      </c>
      <c r="AT219" s="502">
        <v>311</v>
      </c>
      <c r="AU219" s="627"/>
      <c r="AV219" s="633">
        <v>8591</v>
      </c>
      <c r="AW219" s="584">
        <v>2450</v>
      </c>
      <c r="AX219" s="633">
        <v>1042</v>
      </c>
      <c r="AY219" s="584">
        <v>1773</v>
      </c>
      <c r="AZ219" s="633">
        <v>2588</v>
      </c>
      <c r="BA219" s="633">
        <v>738</v>
      </c>
    </row>
    <row r="220" spans="1:53" ht="15.6">
      <c r="A220" s="653">
        <v>2</v>
      </c>
      <c r="B220" s="611" t="s">
        <v>324</v>
      </c>
      <c r="C220" s="471">
        <v>3058</v>
      </c>
      <c r="D220" s="502">
        <v>77</v>
      </c>
      <c r="E220" s="502">
        <v>89</v>
      </c>
      <c r="F220" s="502">
        <v>73</v>
      </c>
      <c r="G220" s="502">
        <v>69</v>
      </c>
      <c r="H220" s="502">
        <v>73</v>
      </c>
      <c r="I220" s="502">
        <v>70</v>
      </c>
      <c r="J220" s="502">
        <v>73</v>
      </c>
      <c r="K220" s="502">
        <v>71</v>
      </c>
      <c r="L220" s="502">
        <v>69</v>
      </c>
      <c r="M220" s="502">
        <v>68</v>
      </c>
      <c r="N220" s="502">
        <v>68</v>
      </c>
      <c r="O220" s="502">
        <v>70</v>
      </c>
      <c r="P220" s="502">
        <v>68</v>
      </c>
      <c r="Q220" s="502">
        <v>63</v>
      </c>
      <c r="R220" s="502">
        <v>61</v>
      </c>
      <c r="S220" s="502">
        <v>62</v>
      </c>
      <c r="T220" s="502">
        <v>55</v>
      </c>
      <c r="U220" s="502">
        <v>62</v>
      </c>
      <c r="V220" s="502">
        <v>54</v>
      </c>
      <c r="W220" s="502">
        <v>54</v>
      </c>
      <c r="X220" s="502">
        <v>269</v>
      </c>
      <c r="Y220" s="502">
        <v>254</v>
      </c>
      <c r="Z220" s="502">
        <v>217</v>
      </c>
      <c r="AA220" s="502">
        <v>177</v>
      </c>
      <c r="AB220" s="502">
        <v>165</v>
      </c>
      <c r="AC220" s="502">
        <v>152</v>
      </c>
      <c r="AD220" s="502">
        <v>115</v>
      </c>
      <c r="AE220" s="502">
        <v>97</v>
      </c>
      <c r="AF220" s="502">
        <v>83</v>
      </c>
      <c r="AG220" s="502">
        <v>63</v>
      </c>
      <c r="AH220" s="502">
        <v>43</v>
      </c>
      <c r="AI220" s="502">
        <v>32</v>
      </c>
      <c r="AJ220" s="502">
        <v>21</v>
      </c>
      <c r="AK220" s="502">
        <v>21</v>
      </c>
      <c r="AL220" s="502">
        <v>4</v>
      </c>
      <c r="AM220" s="502">
        <v>42</v>
      </c>
      <c r="AN220" s="502">
        <v>44</v>
      </c>
      <c r="AO220" s="502">
        <v>92</v>
      </c>
      <c r="AP220" s="502">
        <v>1538</v>
      </c>
      <c r="AQ220" s="502">
        <v>159</v>
      </c>
      <c r="AR220" s="502">
        <v>142</v>
      </c>
      <c r="AS220" s="502">
        <v>629</v>
      </c>
      <c r="AT220" s="502">
        <v>111</v>
      </c>
      <c r="AU220" s="627"/>
      <c r="AV220" s="581">
        <v>3058</v>
      </c>
      <c r="AW220" s="584">
        <v>870</v>
      </c>
      <c r="AX220" s="581">
        <v>371</v>
      </c>
      <c r="AY220" s="584">
        <v>631</v>
      </c>
      <c r="AZ220" s="581">
        <v>923</v>
      </c>
      <c r="BA220" s="581">
        <v>263</v>
      </c>
    </row>
    <row r="221" spans="1:53" ht="15.6">
      <c r="A221" s="653">
        <v>3</v>
      </c>
      <c r="B221" s="611" t="s">
        <v>326</v>
      </c>
      <c r="C221" s="471">
        <v>2969</v>
      </c>
      <c r="D221" s="502">
        <v>75</v>
      </c>
      <c r="E221" s="502">
        <v>87</v>
      </c>
      <c r="F221" s="502">
        <v>71</v>
      </c>
      <c r="G221" s="502">
        <v>68</v>
      </c>
      <c r="H221" s="502">
        <v>71</v>
      </c>
      <c r="I221" s="502">
        <v>68</v>
      </c>
      <c r="J221" s="502">
        <v>71</v>
      </c>
      <c r="K221" s="502">
        <v>69</v>
      </c>
      <c r="L221" s="502">
        <v>67</v>
      </c>
      <c r="M221" s="502">
        <v>66</v>
      </c>
      <c r="N221" s="502">
        <v>66</v>
      </c>
      <c r="O221" s="502">
        <v>68</v>
      </c>
      <c r="P221" s="502">
        <v>66</v>
      </c>
      <c r="Q221" s="502">
        <v>61</v>
      </c>
      <c r="R221" s="502">
        <v>59</v>
      </c>
      <c r="S221" s="502">
        <v>60</v>
      </c>
      <c r="T221" s="502">
        <v>54</v>
      </c>
      <c r="U221" s="502">
        <v>60</v>
      </c>
      <c r="V221" s="502">
        <v>53</v>
      </c>
      <c r="W221" s="502">
        <v>53</v>
      </c>
      <c r="X221" s="502">
        <v>261</v>
      </c>
      <c r="Y221" s="502">
        <v>246</v>
      </c>
      <c r="Z221" s="502">
        <v>210</v>
      </c>
      <c r="AA221" s="502">
        <v>172</v>
      </c>
      <c r="AB221" s="502">
        <v>160</v>
      </c>
      <c r="AC221" s="502">
        <v>147</v>
      </c>
      <c r="AD221" s="502">
        <v>111</v>
      </c>
      <c r="AE221" s="502">
        <v>94</v>
      </c>
      <c r="AF221" s="502">
        <v>81</v>
      </c>
      <c r="AG221" s="502">
        <v>61</v>
      </c>
      <c r="AH221" s="502">
        <v>41</v>
      </c>
      <c r="AI221" s="502">
        <v>31</v>
      </c>
      <c r="AJ221" s="502">
        <v>21</v>
      </c>
      <c r="AK221" s="502">
        <v>20</v>
      </c>
      <c r="AL221" s="502">
        <v>4</v>
      </c>
      <c r="AM221" s="502">
        <v>41</v>
      </c>
      <c r="AN221" s="502">
        <v>43</v>
      </c>
      <c r="AO221" s="502">
        <v>89</v>
      </c>
      <c r="AP221" s="502">
        <v>1493</v>
      </c>
      <c r="AQ221" s="502">
        <v>155</v>
      </c>
      <c r="AR221" s="502">
        <v>138</v>
      </c>
      <c r="AS221" s="502">
        <v>611</v>
      </c>
      <c r="AT221" s="502">
        <v>108</v>
      </c>
      <c r="AU221" s="627"/>
      <c r="AV221" s="581">
        <v>2969</v>
      </c>
      <c r="AW221" s="584">
        <v>847</v>
      </c>
      <c r="AX221" s="581">
        <v>360</v>
      </c>
      <c r="AY221" s="584">
        <v>613</v>
      </c>
      <c r="AZ221" s="581">
        <v>894</v>
      </c>
      <c r="BA221" s="581">
        <v>255</v>
      </c>
    </row>
    <row r="222" spans="1:53" ht="15.6">
      <c r="A222" s="671">
        <v>4</v>
      </c>
      <c r="B222" s="611" t="s">
        <v>328</v>
      </c>
      <c r="C222" s="471">
        <v>3768</v>
      </c>
      <c r="D222" s="502">
        <v>95</v>
      </c>
      <c r="E222" s="502">
        <v>110</v>
      </c>
      <c r="F222" s="502">
        <v>90</v>
      </c>
      <c r="G222" s="502">
        <v>86</v>
      </c>
      <c r="H222" s="502">
        <v>90</v>
      </c>
      <c r="I222" s="502">
        <v>86</v>
      </c>
      <c r="J222" s="502">
        <v>91</v>
      </c>
      <c r="K222" s="502">
        <v>87</v>
      </c>
      <c r="L222" s="502">
        <v>85</v>
      </c>
      <c r="M222" s="502">
        <v>84</v>
      </c>
      <c r="N222" s="502">
        <v>84</v>
      </c>
      <c r="O222" s="502">
        <v>86</v>
      </c>
      <c r="P222" s="502">
        <v>83</v>
      </c>
      <c r="Q222" s="502">
        <v>78</v>
      </c>
      <c r="R222" s="502">
        <v>75</v>
      </c>
      <c r="S222" s="502">
        <v>76</v>
      </c>
      <c r="T222" s="502">
        <v>68</v>
      </c>
      <c r="U222" s="502">
        <v>76</v>
      </c>
      <c r="V222" s="502">
        <v>67</v>
      </c>
      <c r="W222" s="502">
        <v>67</v>
      </c>
      <c r="X222" s="502">
        <v>331</v>
      </c>
      <c r="Y222" s="502">
        <v>313</v>
      </c>
      <c r="Z222" s="502">
        <v>267</v>
      </c>
      <c r="AA222" s="502">
        <v>218</v>
      </c>
      <c r="AB222" s="502">
        <v>203</v>
      </c>
      <c r="AC222" s="502">
        <v>187</v>
      </c>
      <c r="AD222" s="502">
        <v>141</v>
      </c>
      <c r="AE222" s="502">
        <v>120</v>
      </c>
      <c r="AF222" s="502">
        <v>103</v>
      </c>
      <c r="AG222" s="502">
        <v>77</v>
      </c>
      <c r="AH222" s="502">
        <v>52</v>
      </c>
      <c r="AI222" s="502">
        <v>39</v>
      </c>
      <c r="AJ222" s="502">
        <v>27</v>
      </c>
      <c r="AK222" s="502">
        <v>26</v>
      </c>
      <c r="AL222" s="502">
        <v>5</v>
      </c>
      <c r="AM222" s="502">
        <v>52</v>
      </c>
      <c r="AN222" s="502">
        <v>54</v>
      </c>
      <c r="AO222" s="502">
        <v>114</v>
      </c>
      <c r="AP222" s="502">
        <v>1895</v>
      </c>
      <c r="AQ222" s="502">
        <v>196</v>
      </c>
      <c r="AR222" s="502">
        <v>175</v>
      </c>
      <c r="AS222" s="502">
        <v>775</v>
      </c>
      <c r="AT222" s="502">
        <v>136</v>
      </c>
      <c r="AU222" s="627"/>
      <c r="AV222" s="672">
        <v>3768</v>
      </c>
      <c r="AW222" s="673">
        <v>1074</v>
      </c>
      <c r="AX222" s="672">
        <v>456</v>
      </c>
      <c r="AY222" s="673">
        <v>778</v>
      </c>
      <c r="AZ222" s="672">
        <v>1136</v>
      </c>
      <c r="BA222" s="672">
        <v>324</v>
      </c>
    </row>
    <row r="223" spans="1:53" ht="15.6">
      <c r="A223" s="653">
        <v>5</v>
      </c>
      <c r="B223" s="611" t="s">
        <v>80</v>
      </c>
      <c r="C223" s="471">
        <v>2248</v>
      </c>
      <c r="D223" s="502">
        <v>57</v>
      </c>
      <c r="E223" s="502">
        <v>66</v>
      </c>
      <c r="F223" s="502">
        <v>54</v>
      </c>
      <c r="G223" s="502">
        <v>51</v>
      </c>
      <c r="H223" s="502">
        <v>53</v>
      </c>
      <c r="I223" s="502">
        <v>51</v>
      </c>
      <c r="J223" s="502">
        <v>54</v>
      </c>
      <c r="K223" s="502">
        <v>52</v>
      </c>
      <c r="L223" s="502">
        <v>50</v>
      </c>
      <c r="M223" s="502">
        <v>50</v>
      </c>
      <c r="N223" s="502">
        <v>50</v>
      </c>
      <c r="O223" s="502">
        <v>51</v>
      </c>
      <c r="P223" s="502">
        <v>50</v>
      </c>
      <c r="Q223" s="502">
        <v>47</v>
      </c>
      <c r="R223" s="502">
        <v>45</v>
      </c>
      <c r="S223" s="502">
        <v>47</v>
      </c>
      <c r="T223" s="502">
        <v>41</v>
      </c>
      <c r="U223" s="502">
        <v>46</v>
      </c>
      <c r="V223" s="502">
        <v>40</v>
      </c>
      <c r="W223" s="502">
        <v>40</v>
      </c>
      <c r="X223" s="502">
        <v>197</v>
      </c>
      <c r="Y223" s="502">
        <v>187</v>
      </c>
      <c r="Z223" s="502">
        <v>159</v>
      </c>
      <c r="AA223" s="502">
        <v>130</v>
      </c>
      <c r="AB223" s="502">
        <v>121</v>
      </c>
      <c r="AC223" s="502">
        <v>112</v>
      </c>
      <c r="AD223" s="502">
        <v>84</v>
      </c>
      <c r="AE223" s="502">
        <v>71</v>
      </c>
      <c r="AF223" s="502">
        <v>61</v>
      </c>
      <c r="AG223" s="502">
        <v>46</v>
      </c>
      <c r="AH223" s="502">
        <v>31</v>
      </c>
      <c r="AI223" s="502">
        <v>23</v>
      </c>
      <c r="AJ223" s="502">
        <v>16</v>
      </c>
      <c r="AK223" s="502">
        <v>15</v>
      </c>
      <c r="AL223" s="502">
        <v>3</v>
      </c>
      <c r="AM223" s="502">
        <v>31</v>
      </c>
      <c r="AN223" s="502">
        <v>33</v>
      </c>
      <c r="AO223" s="502">
        <v>68</v>
      </c>
      <c r="AP223" s="502">
        <v>1131</v>
      </c>
      <c r="AQ223" s="502">
        <v>117</v>
      </c>
      <c r="AR223" s="502">
        <v>104</v>
      </c>
      <c r="AS223" s="502">
        <v>462</v>
      </c>
      <c r="AT223" s="502">
        <v>81</v>
      </c>
      <c r="AU223" s="627"/>
      <c r="AV223" s="581">
        <v>2248</v>
      </c>
      <c r="AW223" s="584">
        <v>639</v>
      </c>
      <c r="AX223" s="581">
        <v>276</v>
      </c>
      <c r="AY223" s="584">
        <v>464</v>
      </c>
      <c r="AZ223" s="581">
        <v>677</v>
      </c>
      <c r="BA223" s="581">
        <v>192</v>
      </c>
    </row>
    <row r="224" spans="1:53" ht="15.6">
      <c r="A224" s="653">
        <v>6</v>
      </c>
      <c r="B224" s="611" t="s">
        <v>331</v>
      </c>
      <c r="C224" s="471">
        <v>1905</v>
      </c>
      <c r="D224" s="502">
        <v>48</v>
      </c>
      <c r="E224" s="502">
        <v>56</v>
      </c>
      <c r="F224" s="502">
        <v>46</v>
      </c>
      <c r="G224" s="502">
        <v>44</v>
      </c>
      <c r="H224" s="502">
        <v>45</v>
      </c>
      <c r="I224" s="502">
        <v>44</v>
      </c>
      <c r="J224" s="502">
        <v>46</v>
      </c>
      <c r="K224" s="502">
        <v>44</v>
      </c>
      <c r="L224" s="502">
        <v>43</v>
      </c>
      <c r="M224" s="502">
        <v>43</v>
      </c>
      <c r="N224" s="502">
        <v>42</v>
      </c>
      <c r="O224" s="502">
        <v>43</v>
      </c>
      <c r="P224" s="502">
        <v>42</v>
      </c>
      <c r="Q224" s="502">
        <v>39</v>
      </c>
      <c r="R224" s="502">
        <v>38</v>
      </c>
      <c r="S224" s="502">
        <v>39</v>
      </c>
      <c r="T224" s="502">
        <v>34</v>
      </c>
      <c r="U224" s="502">
        <v>39</v>
      </c>
      <c r="V224" s="502">
        <v>34</v>
      </c>
      <c r="W224" s="502">
        <v>34</v>
      </c>
      <c r="X224" s="502">
        <v>167</v>
      </c>
      <c r="Y224" s="502">
        <v>158</v>
      </c>
      <c r="Z224" s="502">
        <v>135</v>
      </c>
      <c r="AA224" s="502">
        <v>110</v>
      </c>
      <c r="AB224" s="502">
        <v>103</v>
      </c>
      <c r="AC224" s="502">
        <v>95</v>
      </c>
      <c r="AD224" s="502">
        <v>71</v>
      </c>
      <c r="AE224" s="502">
        <v>60</v>
      </c>
      <c r="AF224" s="502">
        <v>52</v>
      </c>
      <c r="AG224" s="502">
        <v>39</v>
      </c>
      <c r="AH224" s="502">
        <v>26</v>
      </c>
      <c r="AI224" s="502">
        <v>20</v>
      </c>
      <c r="AJ224" s="502">
        <v>13</v>
      </c>
      <c r="AK224" s="502">
        <v>13</v>
      </c>
      <c r="AL224" s="502">
        <v>2</v>
      </c>
      <c r="AM224" s="502">
        <v>26</v>
      </c>
      <c r="AN224" s="502">
        <v>28</v>
      </c>
      <c r="AO224" s="502">
        <v>57</v>
      </c>
      <c r="AP224" s="502">
        <v>958</v>
      </c>
      <c r="AQ224" s="502">
        <v>99</v>
      </c>
      <c r="AR224" s="502">
        <v>88</v>
      </c>
      <c r="AS224" s="502">
        <v>392</v>
      </c>
      <c r="AT224" s="502">
        <v>69</v>
      </c>
      <c r="AU224" s="627"/>
      <c r="AV224" s="581">
        <v>1905</v>
      </c>
      <c r="AW224" s="584">
        <v>544</v>
      </c>
      <c r="AX224" s="581">
        <v>231</v>
      </c>
      <c r="AY224" s="584">
        <v>393</v>
      </c>
      <c r="AZ224" s="581">
        <v>574</v>
      </c>
      <c r="BA224" s="581">
        <v>163</v>
      </c>
    </row>
    <row r="225" spans="1:53" ht="15.6">
      <c r="A225" s="653">
        <v>7</v>
      </c>
      <c r="B225" s="611" t="s">
        <v>333</v>
      </c>
      <c r="C225" s="471">
        <v>3656</v>
      </c>
      <c r="D225" s="502">
        <v>93</v>
      </c>
      <c r="E225" s="502">
        <v>107</v>
      </c>
      <c r="F225" s="502">
        <v>88</v>
      </c>
      <c r="G225" s="502">
        <v>84</v>
      </c>
      <c r="H225" s="502">
        <v>87</v>
      </c>
      <c r="I225" s="502">
        <v>84</v>
      </c>
      <c r="J225" s="502">
        <v>88</v>
      </c>
      <c r="K225" s="502">
        <v>85</v>
      </c>
      <c r="L225" s="502">
        <v>82</v>
      </c>
      <c r="M225" s="502">
        <v>82</v>
      </c>
      <c r="N225" s="502">
        <v>81</v>
      </c>
      <c r="O225" s="502">
        <v>82</v>
      </c>
      <c r="P225" s="502">
        <v>81</v>
      </c>
      <c r="Q225" s="502">
        <v>76</v>
      </c>
      <c r="R225" s="502">
        <v>73</v>
      </c>
      <c r="S225" s="502">
        <v>74</v>
      </c>
      <c r="T225" s="502">
        <v>66</v>
      </c>
      <c r="U225" s="502">
        <v>74</v>
      </c>
      <c r="V225" s="502">
        <v>65</v>
      </c>
      <c r="W225" s="502">
        <v>65</v>
      </c>
      <c r="X225" s="502">
        <v>321</v>
      </c>
      <c r="Y225" s="502">
        <v>303</v>
      </c>
      <c r="Z225" s="502">
        <v>258</v>
      </c>
      <c r="AA225" s="502">
        <v>210</v>
      </c>
      <c r="AB225" s="502">
        <v>197</v>
      </c>
      <c r="AC225" s="502">
        <v>182</v>
      </c>
      <c r="AD225" s="502">
        <v>137</v>
      </c>
      <c r="AE225" s="502">
        <v>116</v>
      </c>
      <c r="AF225" s="502">
        <v>100</v>
      </c>
      <c r="AG225" s="502">
        <v>75</v>
      </c>
      <c r="AH225" s="502">
        <v>51</v>
      </c>
      <c r="AI225" s="502">
        <v>38</v>
      </c>
      <c r="AJ225" s="502">
        <v>26</v>
      </c>
      <c r="AK225" s="502">
        <v>25</v>
      </c>
      <c r="AL225" s="502">
        <v>5</v>
      </c>
      <c r="AM225" s="502">
        <v>51</v>
      </c>
      <c r="AN225" s="502">
        <v>53</v>
      </c>
      <c r="AO225" s="502">
        <v>110</v>
      </c>
      <c r="AP225" s="502">
        <v>1839</v>
      </c>
      <c r="AQ225" s="502">
        <v>190</v>
      </c>
      <c r="AR225" s="502">
        <v>170</v>
      </c>
      <c r="AS225" s="502">
        <v>752</v>
      </c>
      <c r="AT225" s="502">
        <v>132</v>
      </c>
      <c r="AU225" s="627"/>
      <c r="AV225" s="581">
        <v>3656</v>
      </c>
      <c r="AW225" s="584">
        <v>1043</v>
      </c>
      <c r="AX225" s="581">
        <v>444</v>
      </c>
      <c r="AY225" s="584">
        <v>754</v>
      </c>
      <c r="AZ225" s="581">
        <v>1100</v>
      </c>
      <c r="BA225" s="581">
        <v>315</v>
      </c>
    </row>
    <row r="226" spans="1:53" ht="15.6">
      <c r="A226" s="653">
        <v>8</v>
      </c>
      <c r="B226" s="611" t="s">
        <v>335</v>
      </c>
      <c r="C226" s="471">
        <v>2731</v>
      </c>
      <c r="D226" s="502">
        <v>69</v>
      </c>
      <c r="E226" s="502">
        <v>80</v>
      </c>
      <c r="F226" s="502">
        <v>65</v>
      </c>
      <c r="G226" s="502">
        <v>62</v>
      </c>
      <c r="H226" s="502">
        <v>65</v>
      </c>
      <c r="I226" s="502">
        <v>62</v>
      </c>
      <c r="J226" s="502">
        <v>66</v>
      </c>
      <c r="K226" s="502">
        <v>63</v>
      </c>
      <c r="L226" s="502">
        <v>61</v>
      </c>
      <c r="M226" s="502">
        <v>61</v>
      </c>
      <c r="N226" s="502">
        <v>61</v>
      </c>
      <c r="O226" s="502">
        <v>62</v>
      </c>
      <c r="P226" s="502">
        <v>60</v>
      </c>
      <c r="Q226" s="502">
        <v>56</v>
      </c>
      <c r="R226" s="502">
        <v>54</v>
      </c>
      <c r="S226" s="502">
        <v>55</v>
      </c>
      <c r="T226" s="502">
        <v>49</v>
      </c>
      <c r="U226" s="502">
        <v>55</v>
      </c>
      <c r="V226" s="502">
        <v>50</v>
      </c>
      <c r="W226" s="502">
        <v>49</v>
      </c>
      <c r="X226" s="502">
        <v>240</v>
      </c>
      <c r="Y226" s="502">
        <v>227</v>
      </c>
      <c r="Z226" s="502">
        <v>193</v>
      </c>
      <c r="AA226" s="502">
        <v>158</v>
      </c>
      <c r="AB226" s="502">
        <v>147</v>
      </c>
      <c r="AC226" s="502">
        <v>136</v>
      </c>
      <c r="AD226" s="502">
        <v>103</v>
      </c>
      <c r="AE226" s="502">
        <v>87</v>
      </c>
      <c r="AF226" s="502">
        <v>75</v>
      </c>
      <c r="AG226" s="502">
        <v>56</v>
      </c>
      <c r="AH226" s="502">
        <v>38</v>
      </c>
      <c r="AI226" s="502">
        <v>28</v>
      </c>
      <c r="AJ226" s="502">
        <v>19</v>
      </c>
      <c r="AK226" s="502">
        <v>19</v>
      </c>
      <c r="AL226" s="502">
        <v>3</v>
      </c>
      <c r="AM226" s="502">
        <v>38</v>
      </c>
      <c r="AN226" s="502">
        <v>39</v>
      </c>
      <c r="AO226" s="502">
        <v>82</v>
      </c>
      <c r="AP226" s="502">
        <v>1373</v>
      </c>
      <c r="AQ226" s="502">
        <v>142</v>
      </c>
      <c r="AR226" s="502">
        <v>127</v>
      </c>
      <c r="AS226" s="502">
        <v>562</v>
      </c>
      <c r="AT226" s="502">
        <v>99</v>
      </c>
      <c r="AU226" s="627"/>
      <c r="AV226" s="581">
        <v>2731</v>
      </c>
      <c r="AW226" s="584">
        <v>777</v>
      </c>
      <c r="AX226" s="581">
        <v>329</v>
      </c>
      <c r="AY226" s="584">
        <v>566</v>
      </c>
      <c r="AZ226" s="581">
        <v>824</v>
      </c>
      <c r="BA226" s="581">
        <v>235</v>
      </c>
    </row>
    <row r="227" spans="1:53" ht="15.6">
      <c r="A227" s="653">
        <v>9</v>
      </c>
      <c r="B227" s="611" t="s">
        <v>337</v>
      </c>
      <c r="C227" s="471">
        <v>3003</v>
      </c>
      <c r="D227" s="502">
        <v>76</v>
      </c>
      <c r="E227" s="502">
        <v>88</v>
      </c>
      <c r="F227" s="502">
        <v>72</v>
      </c>
      <c r="G227" s="502">
        <v>69</v>
      </c>
      <c r="H227" s="502">
        <v>71</v>
      </c>
      <c r="I227" s="502">
        <v>69</v>
      </c>
      <c r="J227" s="502">
        <v>71</v>
      </c>
      <c r="K227" s="502">
        <v>69</v>
      </c>
      <c r="L227" s="502">
        <v>67</v>
      </c>
      <c r="M227" s="502">
        <v>67</v>
      </c>
      <c r="N227" s="502">
        <v>67</v>
      </c>
      <c r="O227" s="502">
        <v>69</v>
      </c>
      <c r="P227" s="502">
        <v>66</v>
      </c>
      <c r="Q227" s="502">
        <v>62</v>
      </c>
      <c r="R227" s="502">
        <v>60</v>
      </c>
      <c r="S227" s="502">
        <v>61</v>
      </c>
      <c r="T227" s="502">
        <v>54</v>
      </c>
      <c r="U227" s="502">
        <v>61</v>
      </c>
      <c r="V227" s="502">
        <v>54</v>
      </c>
      <c r="W227" s="502">
        <v>53</v>
      </c>
      <c r="X227" s="502">
        <v>264</v>
      </c>
      <c r="Y227" s="502">
        <v>249</v>
      </c>
      <c r="Z227" s="502">
        <v>213</v>
      </c>
      <c r="AA227" s="502">
        <v>174</v>
      </c>
      <c r="AB227" s="502">
        <v>162</v>
      </c>
      <c r="AC227" s="502">
        <v>149</v>
      </c>
      <c r="AD227" s="502">
        <v>113</v>
      </c>
      <c r="AE227" s="502">
        <v>95</v>
      </c>
      <c r="AF227" s="502">
        <v>82</v>
      </c>
      <c r="AG227" s="502">
        <v>62</v>
      </c>
      <c r="AH227" s="502">
        <v>42</v>
      </c>
      <c r="AI227" s="502">
        <v>31</v>
      </c>
      <c r="AJ227" s="502">
        <v>21</v>
      </c>
      <c r="AK227" s="502">
        <v>20</v>
      </c>
      <c r="AL227" s="502">
        <v>4</v>
      </c>
      <c r="AM227" s="502">
        <v>41</v>
      </c>
      <c r="AN227" s="502">
        <v>43</v>
      </c>
      <c r="AO227" s="502">
        <v>90</v>
      </c>
      <c r="AP227" s="502">
        <v>1510</v>
      </c>
      <c r="AQ227" s="502">
        <v>156</v>
      </c>
      <c r="AR227" s="502">
        <v>139</v>
      </c>
      <c r="AS227" s="502">
        <v>618</v>
      </c>
      <c r="AT227" s="502">
        <v>109</v>
      </c>
      <c r="AU227" s="627"/>
      <c r="AV227" s="581">
        <v>3003</v>
      </c>
      <c r="AW227" s="584">
        <v>855</v>
      </c>
      <c r="AX227" s="581">
        <v>364</v>
      </c>
      <c r="AY227" s="584">
        <v>620</v>
      </c>
      <c r="AZ227" s="581">
        <v>906</v>
      </c>
      <c r="BA227" s="581">
        <v>258</v>
      </c>
    </row>
    <row r="228" spans="1:53" ht="15.6">
      <c r="A228" s="653">
        <v>10</v>
      </c>
      <c r="B228" s="611" t="s">
        <v>339</v>
      </c>
      <c r="C228" s="471">
        <v>5150</v>
      </c>
      <c r="D228" s="502">
        <v>130</v>
      </c>
      <c r="E228" s="502">
        <v>151</v>
      </c>
      <c r="F228" s="502">
        <v>123</v>
      </c>
      <c r="G228" s="502">
        <v>118</v>
      </c>
      <c r="H228" s="502">
        <v>122</v>
      </c>
      <c r="I228" s="502">
        <v>118</v>
      </c>
      <c r="J228" s="502">
        <v>124</v>
      </c>
      <c r="K228" s="502">
        <v>119</v>
      </c>
      <c r="L228" s="502">
        <v>116</v>
      </c>
      <c r="M228" s="502">
        <v>115</v>
      </c>
      <c r="N228" s="502">
        <v>114</v>
      </c>
      <c r="O228" s="502">
        <v>118</v>
      </c>
      <c r="P228" s="502">
        <v>114</v>
      </c>
      <c r="Q228" s="502">
        <v>106</v>
      </c>
      <c r="R228" s="502">
        <v>102</v>
      </c>
      <c r="S228" s="502">
        <v>104</v>
      </c>
      <c r="T228" s="502">
        <v>93</v>
      </c>
      <c r="U228" s="502">
        <v>104</v>
      </c>
      <c r="V228" s="502">
        <v>92</v>
      </c>
      <c r="W228" s="502">
        <v>93</v>
      </c>
      <c r="X228" s="502">
        <v>452</v>
      </c>
      <c r="Y228" s="502">
        <v>427</v>
      </c>
      <c r="Z228" s="502">
        <v>365</v>
      </c>
      <c r="AA228" s="502">
        <v>298</v>
      </c>
      <c r="AB228" s="502">
        <v>278</v>
      </c>
      <c r="AC228" s="502">
        <v>256</v>
      </c>
      <c r="AD228" s="502">
        <v>193</v>
      </c>
      <c r="AE228" s="502">
        <v>163</v>
      </c>
      <c r="AF228" s="502">
        <v>140</v>
      </c>
      <c r="AG228" s="502">
        <v>106</v>
      </c>
      <c r="AH228" s="502">
        <v>71</v>
      </c>
      <c r="AI228" s="502">
        <v>54</v>
      </c>
      <c r="AJ228" s="502">
        <v>36</v>
      </c>
      <c r="AK228" s="502">
        <v>35</v>
      </c>
      <c r="AL228" s="502">
        <v>6</v>
      </c>
      <c r="AM228" s="502">
        <v>71</v>
      </c>
      <c r="AN228" s="502">
        <v>74</v>
      </c>
      <c r="AO228" s="502">
        <v>155</v>
      </c>
      <c r="AP228" s="502">
        <v>2590</v>
      </c>
      <c r="AQ228" s="502">
        <v>268</v>
      </c>
      <c r="AR228" s="502">
        <v>239</v>
      </c>
      <c r="AS228" s="502">
        <v>1059</v>
      </c>
      <c r="AT228" s="502">
        <v>186</v>
      </c>
      <c r="AU228" s="627"/>
      <c r="AV228" s="581">
        <v>5150</v>
      </c>
      <c r="AW228" s="584">
        <v>1468</v>
      </c>
      <c r="AX228" s="581">
        <v>623</v>
      </c>
      <c r="AY228" s="584">
        <v>1064</v>
      </c>
      <c r="AZ228" s="581">
        <v>1553</v>
      </c>
      <c r="BA228" s="581">
        <v>442</v>
      </c>
    </row>
    <row r="229" spans="1:53" ht="15.6">
      <c r="A229" s="653">
        <v>11</v>
      </c>
      <c r="B229" s="611" t="s">
        <v>341</v>
      </c>
      <c r="C229" s="471">
        <v>1327</v>
      </c>
      <c r="D229" s="502">
        <v>34</v>
      </c>
      <c r="E229" s="502">
        <v>39</v>
      </c>
      <c r="F229" s="502">
        <v>32</v>
      </c>
      <c r="G229" s="502">
        <v>30</v>
      </c>
      <c r="H229" s="502">
        <v>32</v>
      </c>
      <c r="I229" s="502">
        <v>30</v>
      </c>
      <c r="J229" s="502">
        <v>32</v>
      </c>
      <c r="K229" s="502">
        <v>30</v>
      </c>
      <c r="L229" s="502">
        <v>30</v>
      </c>
      <c r="M229" s="502">
        <v>30</v>
      </c>
      <c r="N229" s="502">
        <v>29</v>
      </c>
      <c r="O229" s="502">
        <v>30</v>
      </c>
      <c r="P229" s="502">
        <v>29</v>
      </c>
      <c r="Q229" s="502">
        <v>27</v>
      </c>
      <c r="R229" s="502">
        <v>26</v>
      </c>
      <c r="S229" s="502">
        <v>27</v>
      </c>
      <c r="T229" s="502">
        <v>24</v>
      </c>
      <c r="U229" s="502">
        <v>27</v>
      </c>
      <c r="V229" s="502">
        <v>24</v>
      </c>
      <c r="W229" s="502">
        <v>24</v>
      </c>
      <c r="X229" s="502">
        <v>117</v>
      </c>
      <c r="Y229" s="502">
        <v>110</v>
      </c>
      <c r="Z229" s="502">
        <v>94</v>
      </c>
      <c r="AA229" s="502">
        <v>77</v>
      </c>
      <c r="AB229" s="502">
        <v>72</v>
      </c>
      <c r="AC229" s="502">
        <v>66</v>
      </c>
      <c r="AD229" s="502">
        <v>50</v>
      </c>
      <c r="AE229" s="502">
        <v>42</v>
      </c>
      <c r="AF229" s="502">
        <v>36</v>
      </c>
      <c r="AG229" s="502">
        <v>27</v>
      </c>
      <c r="AH229" s="502">
        <v>18</v>
      </c>
      <c r="AI229" s="502">
        <v>14</v>
      </c>
      <c r="AJ229" s="502">
        <v>9</v>
      </c>
      <c r="AK229" s="502">
        <v>9</v>
      </c>
      <c r="AL229" s="502">
        <v>2</v>
      </c>
      <c r="AM229" s="502">
        <v>18</v>
      </c>
      <c r="AN229" s="502">
        <v>19</v>
      </c>
      <c r="AO229" s="502">
        <v>40</v>
      </c>
      <c r="AP229" s="502">
        <v>667</v>
      </c>
      <c r="AQ229" s="502">
        <v>69</v>
      </c>
      <c r="AR229" s="502">
        <v>62</v>
      </c>
      <c r="AS229" s="502">
        <v>273</v>
      </c>
      <c r="AT229" s="502">
        <v>48</v>
      </c>
      <c r="AU229" s="627"/>
      <c r="AV229" s="581">
        <v>1327</v>
      </c>
      <c r="AW229" s="584">
        <v>378</v>
      </c>
      <c r="AX229" s="581">
        <v>160</v>
      </c>
      <c r="AY229" s="584">
        <v>275</v>
      </c>
      <c r="AZ229" s="581">
        <v>401</v>
      </c>
      <c r="BA229" s="581">
        <v>113</v>
      </c>
    </row>
    <row r="230" spans="1:53" ht="15.6">
      <c r="A230" s="653">
        <v>12</v>
      </c>
      <c r="B230" s="611" t="s">
        <v>343</v>
      </c>
      <c r="C230" s="471">
        <v>3940</v>
      </c>
      <c r="D230" s="502">
        <v>100</v>
      </c>
      <c r="E230" s="502">
        <v>115</v>
      </c>
      <c r="F230" s="502">
        <v>94</v>
      </c>
      <c r="G230" s="502">
        <v>90</v>
      </c>
      <c r="H230" s="502">
        <v>94</v>
      </c>
      <c r="I230" s="502">
        <v>90</v>
      </c>
      <c r="J230" s="502">
        <v>95</v>
      </c>
      <c r="K230" s="502">
        <v>91</v>
      </c>
      <c r="L230" s="502">
        <v>88</v>
      </c>
      <c r="M230" s="502">
        <v>88</v>
      </c>
      <c r="N230" s="502">
        <v>87</v>
      </c>
      <c r="O230" s="502">
        <v>90</v>
      </c>
      <c r="P230" s="502">
        <v>87</v>
      </c>
      <c r="Q230" s="502">
        <v>81</v>
      </c>
      <c r="R230" s="502">
        <v>78</v>
      </c>
      <c r="S230" s="502">
        <v>80</v>
      </c>
      <c r="T230" s="502">
        <v>71</v>
      </c>
      <c r="U230" s="502">
        <v>81</v>
      </c>
      <c r="V230" s="502">
        <v>70</v>
      </c>
      <c r="W230" s="502">
        <v>70</v>
      </c>
      <c r="X230" s="502">
        <v>346</v>
      </c>
      <c r="Y230" s="502">
        <v>327</v>
      </c>
      <c r="Z230" s="502">
        <v>279</v>
      </c>
      <c r="AA230" s="502">
        <v>228</v>
      </c>
      <c r="AB230" s="502">
        <v>212</v>
      </c>
      <c r="AC230" s="502">
        <v>196</v>
      </c>
      <c r="AD230" s="502">
        <v>148</v>
      </c>
      <c r="AE230" s="502">
        <v>125</v>
      </c>
      <c r="AF230" s="502">
        <v>107</v>
      </c>
      <c r="AG230" s="502">
        <v>81</v>
      </c>
      <c r="AH230" s="502">
        <v>55</v>
      </c>
      <c r="AI230" s="502">
        <v>41</v>
      </c>
      <c r="AJ230" s="502">
        <v>28</v>
      </c>
      <c r="AK230" s="502">
        <v>27</v>
      </c>
      <c r="AL230" s="502">
        <v>5</v>
      </c>
      <c r="AM230" s="502">
        <v>54</v>
      </c>
      <c r="AN230" s="502">
        <v>57</v>
      </c>
      <c r="AO230" s="502">
        <v>119</v>
      </c>
      <c r="AP230" s="502">
        <v>1982</v>
      </c>
      <c r="AQ230" s="502">
        <v>205</v>
      </c>
      <c r="AR230" s="502">
        <v>183</v>
      </c>
      <c r="AS230" s="502">
        <v>810</v>
      </c>
      <c r="AT230" s="502">
        <v>143</v>
      </c>
      <c r="AU230" s="627"/>
      <c r="AV230" s="581">
        <v>3940</v>
      </c>
      <c r="AW230" s="584">
        <v>1122</v>
      </c>
      <c r="AX230" s="581">
        <v>478</v>
      </c>
      <c r="AY230" s="584">
        <v>813</v>
      </c>
      <c r="AZ230" s="581">
        <v>1188</v>
      </c>
      <c r="BA230" s="581">
        <v>339</v>
      </c>
    </row>
    <row r="231" spans="1:53" ht="15.6">
      <c r="A231" s="671">
        <v>13</v>
      </c>
      <c r="B231" s="611" t="s">
        <v>345</v>
      </c>
      <c r="C231" s="471">
        <v>1790</v>
      </c>
      <c r="D231" s="502">
        <v>45</v>
      </c>
      <c r="E231" s="502">
        <v>52</v>
      </c>
      <c r="F231" s="502">
        <v>43</v>
      </c>
      <c r="G231" s="502">
        <v>41</v>
      </c>
      <c r="H231" s="502">
        <v>43</v>
      </c>
      <c r="I231" s="502">
        <v>41</v>
      </c>
      <c r="J231" s="502">
        <v>43</v>
      </c>
      <c r="K231" s="502">
        <v>41</v>
      </c>
      <c r="L231" s="502">
        <v>40</v>
      </c>
      <c r="M231" s="502">
        <v>40</v>
      </c>
      <c r="N231" s="502">
        <v>40</v>
      </c>
      <c r="O231" s="502">
        <v>41</v>
      </c>
      <c r="P231" s="502">
        <v>40</v>
      </c>
      <c r="Q231" s="502">
        <v>37</v>
      </c>
      <c r="R231" s="502">
        <v>36</v>
      </c>
      <c r="S231" s="502">
        <v>36</v>
      </c>
      <c r="T231" s="502">
        <v>32</v>
      </c>
      <c r="U231" s="502">
        <v>36</v>
      </c>
      <c r="V231" s="502">
        <v>32</v>
      </c>
      <c r="W231" s="502">
        <v>32</v>
      </c>
      <c r="X231" s="502">
        <v>157</v>
      </c>
      <c r="Y231" s="502">
        <v>149</v>
      </c>
      <c r="Z231" s="502">
        <v>127</v>
      </c>
      <c r="AA231" s="502">
        <v>102</v>
      </c>
      <c r="AB231" s="502">
        <v>97</v>
      </c>
      <c r="AC231" s="502">
        <v>89</v>
      </c>
      <c r="AD231" s="502">
        <v>67</v>
      </c>
      <c r="AE231" s="502">
        <v>57</v>
      </c>
      <c r="AF231" s="502">
        <v>49</v>
      </c>
      <c r="AG231" s="502">
        <v>36</v>
      </c>
      <c r="AH231" s="502">
        <v>25</v>
      </c>
      <c r="AI231" s="502">
        <v>19</v>
      </c>
      <c r="AJ231" s="502">
        <v>13</v>
      </c>
      <c r="AK231" s="502">
        <v>12</v>
      </c>
      <c r="AL231" s="502">
        <v>2</v>
      </c>
      <c r="AM231" s="502">
        <v>25</v>
      </c>
      <c r="AN231" s="502">
        <v>26</v>
      </c>
      <c r="AO231" s="502">
        <v>54</v>
      </c>
      <c r="AP231" s="502">
        <v>900</v>
      </c>
      <c r="AQ231" s="502">
        <v>93</v>
      </c>
      <c r="AR231" s="502">
        <v>83</v>
      </c>
      <c r="AS231" s="502">
        <v>368</v>
      </c>
      <c r="AT231" s="502">
        <v>65</v>
      </c>
      <c r="AU231" s="627"/>
      <c r="AV231" s="672">
        <v>1790</v>
      </c>
      <c r="AW231" s="673">
        <v>510</v>
      </c>
      <c r="AX231" s="672">
        <v>217</v>
      </c>
      <c r="AY231" s="673">
        <v>370</v>
      </c>
      <c r="AZ231" s="672">
        <v>539</v>
      </c>
      <c r="BA231" s="672">
        <v>154</v>
      </c>
    </row>
    <row r="232" spans="1:53" ht="15.6">
      <c r="A232" s="653">
        <v>14</v>
      </c>
      <c r="B232" s="611" t="s">
        <v>347</v>
      </c>
      <c r="C232" s="471">
        <v>1979</v>
      </c>
      <c r="D232" s="631">
        <v>50</v>
      </c>
      <c r="E232" s="631">
        <v>58</v>
      </c>
      <c r="F232" s="631">
        <v>47</v>
      </c>
      <c r="G232" s="631">
        <v>45</v>
      </c>
      <c r="H232" s="631">
        <v>47</v>
      </c>
      <c r="I232" s="631">
        <v>45</v>
      </c>
      <c r="J232" s="631">
        <v>48</v>
      </c>
      <c r="K232" s="631">
        <v>46</v>
      </c>
      <c r="L232" s="631">
        <v>44</v>
      </c>
      <c r="M232" s="631">
        <v>44</v>
      </c>
      <c r="N232" s="631">
        <v>44</v>
      </c>
      <c r="O232" s="631">
        <v>45</v>
      </c>
      <c r="P232" s="631">
        <v>44</v>
      </c>
      <c r="Q232" s="631">
        <v>41</v>
      </c>
      <c r="R232" s="631">
        <v>39</v>
      </c>
      <c r="S232" s="631">
        <v>40</v>
      </c>
      <c r="T232" s="631">
        <v>36</v>
      </c>
      <c r="U232" s="631">
        <v>40</v>
      </c>
      <c r="V232" s="631">
        <v>35</v>
      </c>
      <c r="W232" s="631">
        <v>35</v>
      </c>
      <c r="X232" s="631">
        <v>174</v>
      </c>
      <c r="Y232" s="631">
        <v>164</v>
      </c>
      <c r="Z232" s="631">
        <v>140</v>
      </c>
      <c r="AA232" s="631">
        <v>114</v>
      </c>
      <c r="AB232" s="631">
        <v>107</v>
      </c>
      <c r="AC232" s="631">
        <v>98</v>
      </c>
      <c r="AD232" s="631">
        <v>75</v>
      </c>
      <c r="AE232" s="631">
        <v>63</v>
      </c>
      <c r="AF232" s="631">
        <v>54</v>
      </c>
      <c r="AG232" s="631">
        <v>41</v>
      </c>
      <c r="AH232" s="631">
        <v>28</v>
      </c>
      <c r="AI232" s="631">
        <v>21</v>
      </c>
      <c r="AJ232" s="631">
        <v>14</v>
      </c>
      <c r="AK232" s="631">
        <v>13</v>
      </c>
      <c r="AL232" s="631">
        <v>2</v>
      </c>
      <c r="AM232" s="631">
        <v>27</v>
      </c>
      <c r="AN232" s="631">
        <v>29</v>
      </c>
      <c r="AO232" s="631">
        <v>60</v>
      </c>
      <c r="AP232" s="631">
        <v>995</v>
      </c>
      <c r="AQ232" s="631">
        <v>103</v>
      </c>
      <c r="AR232" s="631">
        <v>92</v>
      </c>
      <c r="AS232" s="631">
        <v>407</v>
      </c>
      <c r="AT232" s="631">
        <v>72</v>
      </c>
      <c r="AU232" s="627"/>
      <c r="AV232" s="581">
        <v>1979</v>
      </c>
      <c r="AW232" s="584">
        <v>563</v>
      </c>
      <c r="AX232" s="581">
        <v>240</v>
      </c>
      <c r="AY232" s="584">
        <v>408</v>
      </c>
      <c r="AZ232" s="581">
        <v>597</v>
      </c>
      <c r="BA232" s="581">
        <v>171</v>
      </c>
    </row>
    <row r="233" spans="1:53" ht="15.6">
      <c r="A233" s="653">
        <v>15</v>
      </c>
      <c r="B233" s="611" t="s">
        <v>349</v>
      </c>
      <c r="C233" s="471">
        <v>1257</v>
      </c>
      <c r="D233" s="631">
        <v>32</v>
      </c>
      <c r="E233" s="631">
        <v>37</v>
      </c>
      <c r="F233" s="631">
        <v>30</v>
      </c>
      <c r="G233" s="631">
        <v>29</v>
      </c>
      <c r="H233" s="631">
        <v>30</v>
      </c>
      <c r="I233" s="631">
        <v>29</v>
      </c>
      <c r="J233" s="631">
        <v>30</v>
      </c>
      <c r="K233" s="631">
        <v>29</v>
      </c>
      <c r="L233" s="631">
        <v>28</v>
      </c>
      <c r="M233" s="631">
        <v>28</v>
      </c>
      <c r="N233" s="631">
        <v>28</v>
      </c>
      <c r="O233" s="631">
        <v>29</v>
      </c>
      <c r="P233" s="631">
        <v>28</v>
      </c>
      <c r="Q233" s="631">
        <v>26</v>
      </c>
      <c r="R233" s="631">
        <v>25</v>
      </c>
      <c r="S233" s="631">
        <v>26</v>
      </c>
      <c r="T233" s="631">
        <v>23</v>
      </c>
      <c r="U233" s="631">
        <v>25</v>
      </c>
      <c r="V233" s="631">
        <v>22</v>
      </c>
      <c r="W233" s="631">
        <v>22</v>
      </c>
      <c r="X233" s="631">
        <v>110</v>
      </c>
      <c r="Y233" s="631">
        <v>104</v>
      </c>
      <c r="Z233" s="631">
        <v>89</v>
      </c>
      <c r="AA233" s="631">
        <v>73</v>
      </c>
      <c r="AB233" s="631">
        <v>68</v>
      </c>
      <c r="AC233" s="631">
        <v>62</v>
      </c>
      <c r="AD233" s="631">
        <v>47</v>
      </c>
      <c r="AE233" s="631">
        <v>40</v>
      </c>
      <c r="AF233" s="631">
        <v>34</v>
      </c>
      <c r="AG233" s="631">
        <v>26</v>
      </c>
      <c r="AH233" s="631">
        <v>17</v>
      </c>
      <c r="AI233" s="631">
        <v>13</v>
      </c>
      <c r="AJ233" s="631">
        <v>9</v>
      </c>
      <c r="AK233" s="631">
        <v>9</v>
      </c>
      <c r="AL233" s="631">
        <v>2</v>
      </c>
      <c r="AM233" s="631">
        <v>17</v>
      </c>
      <c r="AN233" s="631">
        <v>18</v>
      </c>
      <c r="AO233" s="631">
        <v>38</v>
      </c>
      <c r="AP233" s="631">
        <v>632</v>
      </c>
      <c r="AQ233" s="631">
        <v>65</v>
      </c>
      <c r="AR233" s="631">
        <v>58</v>
      </c>
      <c r="AS233" s="631">
        <v>259</v>
      </c>
      <c r="AT233" s="631">
        <v>46</v>
      </c>
      <c r="AU233" s="627"/>
      <c r="AV233" s="581">
        <v>1257</v>
      </c>
      <c r="AW233" s="584">
        <v>359</v>
      </c>
      <c r="AX233" s="581">
        <v>153</v>
      </c>
      <c r="AY233" s="584">
        <v>258</v>
      </c>
      <c r="AZ233" s="581">
        <v>379</v>
      </c>
      <c r="BA233" s="581">
        <v>108</v>
      </c>
    </row>
    <row r="234" spans="1:53" ht="15.6">
      <c r="A234" s="653">
        <v>16</v>
      </c>
      <c r="B234" s="611" t="s">
        <v>351</v>
      </c>
      <c r="C234" s="471">
        <v>2023</v>
      </c>
      <c r="D234" s="631">
        <v>51</v>
      </c>
      <c r="E234" s="631">
        <v>59</v>
      </c>
      <c r="F234" s="631">
        <v>48</v>
      </c>
      <c r="G234" s="631">
        <v>46</v>
      </c>
      <c r="H234" s="631">
        <v>48</v>
      </c>
      <c r="I234" s="631">
        <v>46</v>
      </c>
      <c r="J234" s="631">
        <v>49</v>
      </c>
      <c r="K234" s="631">
        <v>47</v>
      </c>
      <c r="L234" s="631">
        <v>45</v>
      </c>
      <c r="M234" s="631">
        <v>45</v>
      </c>
      <c r="N234" s="631">
        <v>45</v>
      </c>
      <c r="O234" s="631">
        <v>46</v>
      </c>
      <c r="P234" s="631">
        <v>45</v>
      </c>
      <c r="Q234" s="631">
        <v>42</v>
      </c>
      <c r="R234" s="631">
        <v>40</v>
      </c>
      <c r="S234" s="631">
        <v>41</v>
      </c>
      <c r="T234" s="631">
        <v>37</v>
      </c>
      <c r="U234" s="631">
        <v>41</v>
      </c>
      <c r="V234" s="631">
        <v>36</v>
      </c>
      <c r="W234" s="631">
        <v>36</v>
      </c>
      <c r="X234" s="631">
        <v>178</v>
      </c>
      <c r="Y234" s="631">
        <v>168</v>
      </c>
      <c r="Z234" s="631">
        <v>143</v>
      </c>
      <c r="AA234" s="631">
        <v>117</v>
      </c>
      <c r="AB234" s="631">
        <v>109</v>
      </c>
      <c r="AC234" s="631">
        <v>100</v>
      </c>
      <c r="AD234" s="631">
        <v>76</v>
      </c>
      <c r="AE234" s="631">
        <v>65</v>
      </c>
      <c r="AF234" s="631">
        <v>55</v>
      </c>
      <c r="AG234" s="631">
        <v>42</v>
      </c>
      <c r="AH234" s="631">
        <v>28</v>
      </c>
      <c r="AI234" s="631">
        <v>21</v>
      </c>
      <c r="AJ234" s="631">
        <v>14</v>
      </c>
      <c r="AK234" s="631">
        <v>14</v>
      </c>
      <c r="AL234" s="631">
        <v>3</v>
      </c>
      <c r="AM234" s="631">
        <v>28</v>
      </c>
      <c r="AN234" s="631">
        <v>29</v>
      </c>
      <c r="AO234" s="631">
        <v>61</v>
      </c>
      <c r="AP234" s="631">
        <v>1017</v>
      </c>
      <c r="AQ234" s="631">
        <v>105</v>
      </c>
      <c r="AR234" s="631">
        <v>94</v>
      </c>
      <c r="AS234" s="631">
        <v>416</v>
      </c>
      <c r="AT234" s="631">
        <v>73</v>
      </c>
      <c r="AU234" s="627"/>
      <c r="AV234" s="581">
        <v>2023</v>
      </c>
      <c r="AW234" s="584">
        <v>575</v>
      </c>
      <c r="AX234" s="581">
        <v>246</v>
      </c>
      <c r="AY234" s="584">
        <v>418</v>
      </c>
      <c r="AZ234" s="581">
        <v>610</v>
      </c>
      <c r="BA234" s="581">
        <v>174</v>
      </c>
    </row>
    <row r="235" spans="1:53" ht="15.6">
      <c r="A235" s="653">
        <v>17</v>
      </c>
      <c r="B235" s="611" t="s">
        <v>353</v>
      </c>
      <c r="C235" s="471">
        <v>3447</v>
      </c>
      <c r="D235" s="631">
        <v>87</v>
      </c>
      <c r="E235" s="631">
        <v>101</v>
      </c>
      <c r="F235" s="631">
        <v>83</v>
      </c>
      <c r="G235" s="631">
        <v>79</v>
      </c>
      <c r="H235" s="631">
        <v>82</v>
      </c>
      <c r="I235" s="631">
        <v>79</v>
      </c>
      <c r="J235" s="631">
        <v>83</v>
      </c>
      <c r="K235" s="631">
        <v>80</v>
      </c>
      <c r="L235" s="631">
        <v>77</v>
      </c>
      <c r="M235" s="631">
        <v>77</v>
      </c>
      <c r="N235" s="631">
        <v>76</v>
      </c>
      <c r="O235" s="631">
        <v>79</v>
      </c>
      <c r="P235" s="631">
        <v>76</v>
      </c>
      <c r="Q235" s="631">
        <v>71</v>
      </c>
      <c r="R235" s="631">
        <v>69</v>
      </c>
      <c r="S235" s="631">
        <v>70</v>
      </c>
      <c r="T235" s="631">
        <v>62</v>
      </c>
      <c r="U235" s="631">
        <v>70</v>
      </c>
      <c r="V235" s="631">
        <v>61</v>
      </c>
      <c r="W235" s="631">
        <v>61</v>
      </c>
      <c r="X235" s="631">
        <v>303</v>
      </c>
      <c r="Y235" s="631">
        <v>286</v>
      </c>
      <c r="Z235" s="631">
        <v>244</v>
      </c>
      <c r="AA235" s="631">
        <v>199</v>
      </c>
      <c r="AB235" s="631">
        <v>186</v>
      </c>
      <c r="AC235" s="631">
        <v>171</v>
      </c>
      <c r="AD235" s="631">
        <v>130</v>
      </c>
      <c r="AE235" s="631">
        <v>109</v>
      </c>
      <c r="AF235" s="631">
        <v>94</v>
      </c>
      <c r="AG235" s="631">
        <v>71</v>
      </c>
      <c r="AH235" s="631">
        <v>48</v>
      </c>
      <c r="AI235" s="631">
        <v>36</v>
      </c>
      <c r="AJ235" s="631">
        <v>24</v>
      </c>
      <c r="AK235" s="631">
        <v>23</v>
      </c>
      <c r="AL235" s="631">
        <v>4</v>
      </c>
      <c r="AM235" s="631">
        <v>48</v>
      </c>
      <c r="AN235" s="631">
        <v>50</v>
      </c>
      <c r="AO235" s="631">
        <v>104</v>
      </c>
      <c r="AP235" s="631">
        <v>1734</v>
      </c>
      <c r="AQ235" s="631">
        <v>180</v>
      </c>
      <c r="AR235" s="631">
        <v>160</v>
      </c>
      <c r="AS235" s="631">
        <v>709</v>
      </c>
      <c r="AT235" s="631">
        <v>125</v>
      </c>
      <c r="AU235" s="627"/>
      <c r="AV235" s="581">
        <v>3447</v>
      </c>
      <c r="AW235" s="584">
        <v>983</v>
      </c>
      <c r="AX235" s="581">
        <v>418</v>
      </c>
      <c r="AY235" s="584">
        <v>711</v>
      </c>
      <c r="AZ235" s="581">
        <v>1039</v>
      </c>
      <c r="BA235" s="581">
        <v>296</v>
      </c>
    </row>
    <row r="236" spans="1:53" ht="15.6">
      <c r="A236" s="653">
        <v>18</v>
      </c>
      <c r="B236" s="611" t="s">
        <v>355</v>
      </c>
      <c r="C236" s="471">
        <v>1780</v>
      </c>
      <c r="D236" s="631">
        <v>45</v>
      </c>
      <c r="E236" s="631">
        <v>52</v>
      </c>
      <c r="F236" s="631">
        <v>43</v>
      </c>
      <c r="G236" s="631">
        <v>41</v>
      </c>
      <c r="H236" s="631">
        <v>42</v>
      </c>
      <c r="I236" s="631">
        <v>41</v>
      </c>
      <c r="J236" s="631">
        <v>42</v>
      </c>
      <c r="K236" s="631">
        <v>41</v>
      </c>
      <c r="L236" s="631">
        <v>40</v>
      </c>
      <c r="M236" s="631">
        <v>40</v>
      </c>
      <c r="N236" s="631">
        <v>39</v>
      </c>
      <c r="O236" s="631">
        <v>41</v>
      </c>
      <c r="P236" s="631">
        <v>39</v>
      </c>
      <c r="Q236" s="631">
        <v>37</v>
      </c>
      <c r="R236" s="631">
        <v>35</v>
      </c>
      <c r="S236" s="631">
        <v>36</v>
      </c>
      <c r="T236" s="631">
        <v>31</v>
      </c>
      <c r="U236" s="631">
        <v>36</v>
      </c>
      <c r="V236" s="631">
        <v>32</v>
      </c>
      <c r="W236" s="631">
        <v>32</v>
      </c>
      <c r="X236" s="631">
        <v>156</v>
      </c>
      <c r="Y236" s="631">
        <v>148</v>
      </c>
      <c r="Z236" s="631">
        <v>126</v>
      </c>
      <c r="AA236" s="631">
        <v>103</v>
      </c>
      <c r="AB236" s="631">
        <v>96</v>
      </c>
      <c r="AC236" s="631">
        <v>88</v>
      </c>
      <c r="AD236" s="631">
        <v>67</v>
      </c>
      <c r="AE236" s="631">
        <v>56</v>
      </c>
      <c r="AF236" s="631">
        <v>49</v>
      </c>
      <c r="AG236" s="631">
        <v>37</v>
      </c>
      <c r="AH236" s="631">
        <v>25</v>
      </c>
      <c r="AI236" s="631">
        <v>19</v>
      </c>
      <c r="AJ236" s="631">
        <v>13</v>
      </c>
      <c r="AK236" s="631">
        <v>12</v>
      </c>
      <c r="AL236" s="631">
        <v>2</v>
      </c>
      <c r="AM236" s="631">
        <v>25</v>
      </c>
      <c r="AN236" s="631">
        <v>26</v>
      </c>
      <c r="AO236" s="631">
        <v>54</v>
      </c>
      <c r="AP236" s="631">
        <v>895</v>
      </c>
      <c r="AQ236" s="631">
        <v>93</v>
      </c>
      <c r="AR236" s="631">
        <v>83</v>
      </c>
      <c r="AS236" s="631">
        <v>366</v>
      </c>
      <c r="AT236" s="631">
        <v>64</v>
      </c>
      <c r="AU236" s="627"/>
      <c r="AV236" s="581">
        <v>1780</v>
      </c>
      <c r="AW236" s="584">
        <v>507</v>
      </c>
      <c r="AX236" s="581">
        <v>214</v>
      </c>
      <c r="AY236" s="584">
        <v>368</v>
      </c>
      <c r="AZ236" s="581">
        <v>536</v>
      </c>
      <c r="BA236" s="581">
        <v>155</v>
      </c>
    </row>
    <row r="237" spans="1:53" ht="15.6">
      <c r="A237" s="653">
        <v>19</v>
      </c>
      <c r="B237" s="611" t="s">
        <v>357</v>
      </c>
      <c r="C237" s="471">
        <v>1363</v>
      </c>
      <c r="D237" s="631">
        <v>35</v>
      </c>
      <c r="E237" s="631">
        <v>40</v>
      </c>
      <c r="F237" s="631">
        <v>33</v>
      </c>
      <c r="G237" s="631">
        <v>31</v>
      </c>
      <c r="H237" s="631">
        <v>32</v>
      </c>
      <c r="I237" s="631">
        <v>31</v>
      </c>
      <c r="J237" s="631">
        <v>33</v>
      </c>
      <c r="K237" s="631">
        <v>32</v>
      </c>
      <c r="L237" s="631">
        <v>31</v>
      </c>
      <c r="M237" s="631">
        <v>30</v>
      </c>
      <c r="N237" s="631">
        <v>30</v>
      </c>
      <c r="O237" s="631">
        <v>31</v>
      </c>
      <c r="P237" s="631">
        <v>30</v>
      </c>
      <c r="Q237" s="631">
        <v>28</v>
      </c>
      <c r="R237" s="631">
        <v>27</v>
      </c>
      <c r="S237" s="631">
        <v>28</v>
      </c>
      <c r="T237" s="631">
        <v>25</v>
      </c>
      <c r="U237" s="631">
        <v>28</v>
      </c>
      <c r="V237" s="631">
        <v>24</v>
      </c>
      <c r="W237" s="631">
        <v>24</v>
      </c>
      <c r="X237" s="631">
        <v>119</v>
      </c>
      <c r="Y237" s="631">
        <v>113</v>
      </c>
      <c r="Z237" s="631">
        <v>97</v>
      </c>
      <c r="AA237" s="631">
        <v>79</v>
      </c>
      <c r="AB237" s="631">
        <v>73</v>
      </c>
      <c r="AC237" s="631">
        <v>68</v>
      </c>
      <c r="AD237" s="631">
        <v>51</v>
      </c>
      <c r="AE237" s="631">
        <v>43</v>
      </c>
      <c r="AF237" s="631">
        <v>37</v>
      </c>
      <c r="AG237" s="631">
        <v>28</v>
      </c>
      <c r="AH237" s="631">
        <v>19</v>
      </c>
      <c r="AI237" s="631">
        <v>14</v>
      </c>
      <c r="AJ237" s="631">
        <v>10</v>
      </c>
      <c r="AK237" s="631">
        <v>9</v>
      </c>
      <c r="AL237" s="631">
        <v>2</v>
      </c>
      <c r="AM237" s="631">
        <v>19</v>
      </c>
      <c r="AN237" s="631">
        <v>20</v>
      </c>
      <c r="AO237" s="631">
        <v>41</v>
      </c>
      <c r="AP237" s="631">
        <v>685</v>
      </c>
      <c r="AQ237" s="631">
        <v>71</v>
      </c>
      <c r="AR237" s="631">
        <v>63</v>
      </c>
      <c r="AS237" s="631">
        <v>280</v>
      </c>
      <c r="AT237" s="631">
        <v>49</v>
      </c>
      <c r="AU237" s="627"/>
      <c r="AV237" s="581">
        <v>1363</v>
      </c>
      <c r="AW237" s="584">
        <v>389</v>
      </c>
      <c r="AX237" s="581">
        <v>166</v>
      </c>
      <c r="AY237" s="584">
        <v>280</v>
      </c>
      <c r="AZ237" s="581">
        <v>411</v>
      </c>
      <c r="BA237" s="581">
        <v>117</v>
      </c>
    </row>
    <row r="238" spans="1:53" ht="15.6">
      <c r="A238" s="653">
        <v>20</v>
      </c>
      <c r="B238" s="611" t="s">
        <v>359</v>
      </c>
      <c r="C238" s="471">
        <v>1692</v>
      </c>
      <c r="D238" s="631">
        <v>43</v>
      </c>
      <c r="E238" s="631">
        <v>49</v>
      </c>
      <c r="F238" s="631">
        <v>41</v>
      </c>
      <c r="G238" s="631">
        <v>39</v>
      </c>
      <c r="H238" s="631">
        <v>40</v>
      </c>
      <c r="I238" s="631">
        <v>39</v>
      </c>
      <c r="J238" s="631">
        <v>41</v>
      </c>
      <c r="K238" s="631">
        <v>39</v>
      </c>
      <c r="L238" s="631">
        <v>38</v>
      </c>
      <c r="M238" s="631">
        <v>38</v>
      </c>
      <c r="N238" s="631">
        <v>38</v>
      </c>
      <c r="O238" s="631">
        <v>39</v>
      </c>
      <c r="P238" s="631">
        <v>37</v>
      </c>
      <c r="Q238" s="631">
        <v>35</v>
      </c>
      <c r="R238" s="631">
        <v>34</v>
      </c>
      <c r="S238" s="631">
        <v>34</v>
      </c>
      <c r="T238" s="631">
        <v>31</v>
      </c>
      <c r="U238" s="631">
        <v>34</v>
      </c>
      <c r="V238" s="631">
        <v>30</v>
      </c>
      <c r="W238" s="631">
        <v>30</v>
      </c>
      <c r="X238" s="631">
        <v>148</v>
      </c>
      <c r="Y238" s="631">
        <v>140</v>
      </c>
      <c r="Z238" s="631">
        <v>120</v>
      </c>
      <c r="AA238" s="631">
        <v>98</v>
      </c>
      <c r="AB238" s="631">
        <v>91</v>
      </c>
      <c r="AC238" s="631">
        <v>84</v>
      </c>
      <c r="AD238" s="631">
        <v>63</v>
      </c>
      <c r="AE238" s="631">
        <v>54</v>
      </c>
      <c r="AF238" s="631">
        <v>46</v>
      </c>
      <c r="AG238" s="631">
        <v>35</v>
      </c>
      <c r="AH238" s="631">
        <v>23</v>
      </c>
      <c r="AI238" s="631">
        <v>18</v>
      </c>
      <c r="AJ238" s="631">
        <v>12</v>
      </c>
      <c r="AK238" s="631">
        <v>11</v>
      </c>
      <c r="AL238" s="631">
        <v>2</v>
      </c>
      <c r="AM238" s="631">
        <v>23</v>
      </c>
      <c r="AN238" s="631">
        <v>24</v>
      </c>
      <c r="AO238" s="631">
        <v>51</v>
      </c>
      <c r="AP238" s="631">
        <v>851</v>
      </c>
      <c r="AQ238" s="631">
        <v>88</v>
      </c>
      <c r="AR238" s="631">
        <v>79</v>
      </c>
      <c r="AS238" s="631">
        <v>348</v>
      </c>
      <c r="AT238" s="631">
        <v>61</v>
      </c>
      <c r="AU238" s="627"/>
      <c r="AV238" s="581">
        <v>1692</v>
      </c>
      <c r="AW238" s="584">
        <v>484</v>
      </c>
      <c r="AX238" s="581">
        <v>205</v>
      </c>
      <c r="AY238" s="584">
        <v>348</v>
      </c>
      <c r="AZ238" s="581">
        <v>510</v>
      </c>
      <c r="BA238" s="581">
        <v>145</v>
      </c>
    </row>
    <row r="239" spans="1:53" ht="15.6">
      <c r="A239" s="653">
        <v>21</v>
      </c>
      <c r="B239" s="611" t="s">
        <v>361</v>
      </c>
      <c r="C239" s="471">
        <v>1316</v>
      </c>
      <c r="D239" s="631">
        <v>33</v>
      </c>
      <c r="E239" s="631">
        <v>38</v>
      </c>
      <c r="F239" s="631">
        <v>32</v>
      </c>
      <c r="G239" s="631">
        <v>30</v>
      </c>
      <c r="H239" s="631">
        <v>31</v>
      </c>
      <c r="I239" s="631">
        <v>30</v>
      </c>
      <c r="J239" s="631">
        <v>32</v>
      </c>
      <c r="K239" s="631">
        <v>30</v>
      </c>
      <c r="L239" s="631">
        <v>30</v>
      </c>
      <c r="M239" s="631">
        <v>29</v>
      </c>
      <c r="N239" s="631">
        <v>29</v>
      </c>
      <c r="O239" s="631">
        <v>30</v>
      </c>
      <c r="P239" s="631">
        <v>29</v>
      </c>
      <c r="Q239" s="631">
        <v>28</v>
      </c>
      <c r="R239" s="631">
        <v>26</v>
      </c>
      <c r="S239" s="631">
        <v>27</v>
      </c>
      <c r="T239" s="631">
        <v>24</v>
      </c>
      <c r="U239" s="631">
        <v>27</v>
      </c>
      <c r="V239" s="631">
        <v>23</v>
      </c>
      <c r="W239" s="631">
        <v>23</v>
      </c>
      <c r="X239" s="631">
        <v>116</v>
      </c>
      <c r="Y239" s="631">
        <v>110</v>
      </c>
      <c r="Z239" s="631">
        <v>93</v>
      </c>
      <c r="AA239" s="631">
        <v>76</v>
      </c>
      <c r="AB239" s="631">
        <v>71</v>
      </c>
      <c r="AC239" s="631">
        <v>65</v>
      </c>
      <c r="AD239" s="631">
        <v>49</v>
      </c>
      <c r="AE239" s="631">
        <v>42</v>
      </c>
      <c r="AF239" s="631">
        <v>36</v>
      </c>
      <c r="AG239" s="631">
        <v>27</v>
      </c>
      <c r="AH239" s="631">
        <v>18</v>
      </c>
      <c r="AI239" s="631">
        <v>14</v>
      </c>
      <c r="AJ239" s="631">
        <v>9</v>
      </c>
      <c r="AK239" s="631">
        <v>9</v>
      </c>
      <c r="AL239" s="631">
        <v>2</v>
      </c>
      <c r="AM239" s="631">
        <v>18</v>
      </c>
      <c r="AN239" s="631">
        <v>19</v>
      </c>
      <c r="AO239" s="631">
        <v>40</v>
      </c>
      <c r="AP239" s="631">
        <v>662</v>
      </c>
      <c r="AQ239" s="631">
        <v>69</v>
      </c>
      <c r="AR239" s="631">
        <v>61</v>
      </c>
      <c r="AS239" s="631">
        <v>271</v>
      </c>
      <c r="AT239" s="631">
        <v>48</v>
      </c>
      <c r="AU239" s="627"/>
      <c r="AV239" s="635">
        <v>1316</v>
      </c>
      <c r="AW239" s="584">
        <v>374</v>
      </c>
      <c r="AX239" s="635">
        <v>161</v>
      </c>
      <c r="AY239" s="584">
        <v>272</v>
      </c>
      <c r="AZ239" s="635">
        <v>396</v>
      </c>
      <c r="BA239" s="635">
        <v>113</v>
      </c>
    </row>
    <row r="240" spans="1:53" ht="15.6">
      <c r="A240" s="608">
        <v>17</v>
      </c>
      <c r="B240" s="652" t="s">
        <v>362</v>
      </c>
      <c r="C240" s="623">
        <v>58260</v>
      </c>
      <c r="D240" s="657">
        <v>1085</v>
      </c>
      <c r="E240" s="474">
        <v>1206</v>
      </c>
      <c r="F240" s="474">
        <v>1097</v>
      </c>
      <c r="G240" s="474">
        <v>1040</v>
      </c>
      <c r="H240" s="474">
        <v>962</v>
      </c>
      <c r="I240" s="474">
        <v>944</v>
      </c>
      <c r="J240" s="474">
        <v>1104</v>
      </c>
      <c r="K240" s="474">
        <v>1127</v>
      </c>
      <c r="L240" s="474">
        <v>1174</v>
      </c>
      <c r="M240" s="474">
        <v>1087</v>
      </c>
      <c r="N240" s="474">
        <v>1126</v>
      </c>
      <c r="O240" s="474">
        <v>1137</v>
      </c>
      <c r="P240" s="474">
        <v>1092</v>
      </c>
      <c r="Q240" s="474">
        <v>1085</v>
      </c>
      <c r="R240" s="474">
        <v>1084</v>
      </c>
      <c r="S240" s="474">
        <v>1012</v>
      </c>
      <c r="T240" s="474">
        <v>995</v>
      </c>
      <c r="U240" s="474">
        <v>1042</v>
      </c>
      <c r="V240" s="474">
        <v>1007</v>
      </c>
      <c r="W240" s="474">
        <v>1035</v>
      </c>
      <c r="X240" s="474">
        <v>4716</v>
      </c>
      <c r="Y240" s="474">
        <v>4950</v>
      </c>
      <c r="Z240" s="474">
        <v>4384</v>
      </c>
      <c r="AA240" s="474">
        <v>4025</v>
      </c>
      <c r="AB240" s="474">
        <v>3373</v>
      </c>
      <c r="AC240" s="638">
        <v>3373</v>
      </c>
      <c r="AD240" s="638">
        <v>2571</v>
      </c>
      <c r="AE240" s="638">
        <v>2412</v>
      </c>
      <c r="AF240" s="638">
        <v>2086</v>
      </c>
      <c r="AG240" s="638">
        <v>1519</v>
      </c>
      <c r="AH240" s="638">
        <v>1089</v>
      </c>
      <c r="AI240" s="638">
        <v>940</v>
      </c>
      <c r="AJ240" s="658">
        <v>590</v>
      </c>
      <c r="AK240" s="659">
        <v>791</v>
      </c>
      <c r="AL240" s="623">
        <v>67</v>
      </c>
      <c r="AM240" s="642">
        <v>604</v>
      </c>
      <c r="AN240" s="642">
        <v>583</v>
      </c>
      <c r="AO240" s="642">
        <v>1264</v>
      </c>
      <c r="AP240" s="642">
        <v>28716</v>
      </c>
      <c r="AQ240" s="642">
        <v>2675</v>
      </c>
      <c r="AR240" s="623">
        <v>2513</v>
      </c>
      <c r="AS240" s="642">
        <v>12271</v>
      </c>
      <c r="AT240" s="623">
        <v>2054</v>
      </c>
      <c r="AU240" s="627"/>
      <c r="AV240" s="474">
        <v>58260</v>
      </c>
      <c r="AW240" s="474">
        <v>13089</v>
      </c>
      <c r="AX240" s="474">
        <v>6310</v>
      </c>
      <c r="AY240" s="474">
        <v>11708</v>
      </c>
      <c r="AZ240" s="474">
        <v>20138</v>
      </c>
      <c r="BA240" s="474">
        <v>7015</v>
      </c>
    </row>
    <row r="241" spans="1:53" ht="15.6">
      <c r="A241" s="653">
        <v>1</v>
      </c>
      <c r="B241" s="611" t="s">
        <v>364</v>
      </c>
      <c r="C241" s="471">
        <v>17729</v>
      </c>
      <c r="D241" s="502">
        <v>331</v>
      </c>
      <c r="E241" s="502">
        <v>368</v>
      </c>
      <c r="F241" s="502">
        <v>334</v>
      </c>
      <c r="G241" s="502">
        <v>316</v>
      </c>
      <c r="H241" s="502">
        <v>293</v>
      </c>
      <c r="I241" s="502">
        <v>287</v>
      </c>
      <c r="J241" s="502">
        <v>336</v>
      </c>
      <c r="K241" s="502">
        <v>343</v>
      </c>
      <c r="L241" s="502">
        <v>357</v>
      </c>
      <c r="M241" s="502">
        <v>331</v>
      </c>
      <c r="N241" s="502">
        <v>343</v>
      </c>
      <c r="O241" s="502">
        <v>346</v>
      </c>
      <c r="P241" s="502">
        <v>332</v>
      </c>
      <c r="Q241" s="502">
        <v>330</v>
      </c>
      <c r="R241" s="502">
        <v>330</v>
      </c>
      <c r="S241" s="502">
        <v>308</v>
      </c>
      <c r="T241" s="502">
        <v>303</v>
      </c>
      <c r="U241" s="502">
        <v>317</v>
      </c>
      <c r="V241" s="502">
        <v>306</v>
      </c>
      <c r="W241" s="502">
        <v>315</v>
      </c>
      <c r="X241" s="502">
        <v>1435</v>
      </c>
      <c r="Y241" s="502">
        <v>1506</v>
      </c>
      <c r="Z241" s="502">
        <v>1334</v>
      </c>
      <c r="AA241" s="502">
        <v>1225</v>
      </c>
      <c r="AB241" s="502">
        <v>1026</v>
      </c>
      <c r="AC241" s="502">
        <v>1026</v>
      </c>
      <c r="AD241" s="502">
        <v>782</v>
      </c>
      <c r="AE241" s="502">
        <v>734</v>
      </c>
      <c r="AF241" s="502">
        <v>635</v>
      </c>
      <c r="AG241" s="502">
        <v>462</v>
      </c>
      <c r="AH241" s="502">
        <v>331</v>
      </c>
      <c r="AI241" s="502">
        <v>286</v>
      </c>
      <c r="AJ241" s="502">
        <v>180</v>
      </c>
      <c r="AK241" s="502">
        <v>241</v>
      </c>
      <c r="AL241" s="502">
        <v>19</v>
      </c>
      <c r="AM241" s="502">
        <v>182</v>
      </c>
      <c r="AN241" s="502">
        <v>178</v>
      </c>
      <c r="AO241" s="502">
        <v>385</v>
      </c>
      <c r="AP241" s="502">
        <v>8737</v>
      </c>
      <c r="AQ241" s="502">
        <v>813</v>
      </c>
      <c r="AR241" s="502">
        <v>764</v>
      </c>
      <c r="AS241" s="502">
        <v>3733</v>
      </c>
      <c r="AT241" s="502">
        <v>625</v>
      </c>
      <c r="AU241" s="627"/>
      <c r="AV241" s="633">
        <v>17729</v>
      </c>
      <c r="AW241" s="584">
        <v>3985</v>
      </c>
      <c r="AX241" s="633">
        <v>1920</v>
      </c>
      <c r="AY241" s="584">
        <v>3562</v>
      </c>
      <c r="AZ241" s="633">
        <v>6127</v>
      </c>
      <c r="BA241" s="633">
        <v>2135</v>
      </c>
    </row>
    <row r="242" spans="1:53" ht="15.6">
      <c r="A242" s="653">
        <v>2</v>
      </c>
      <c r="B242" s="611" t="s">
        <v>366</v>
      </c>
      <c r="C242" s="471">
        <v>6362</v>
      </c>
      <c r="D242" s="502">
        <v>118</v>
      </c>
      <c r="E242" s="502">
        <v>132</v>
      </c>
      <c r="F242" s="502">
        <v>119</v>
      </c>
      <c r="G242" s="502">
        <v>114</v>
      </c>
      <c r="H242" s="502">
        <v>105</v>
      </c>
      <c r="I242" s="502">
        <v>103</v>
      </c>
      <c r="J242" s="502">
        <v>121</v>
      </c>
      <c r="K242" s="502">
        <v>123</v>
      </c>
      <c r="L242" s="502">
        <v>128</v>
      </c>
      <c r="M242" s="502">
        <v>119</v>
      </c>
      <c r="N242" s="502">
        <v>123</v>
      </c>
      <c r="O242" s="502">
        <v>124</v>
      </c>
      <c r="P242" s="502">
        <v>119</v>
      </c>
      <c r="Q242" s="502">
        <v>118</v>
      </c>
      <c r="R242" s="502">
        <v>118</v>
      </c>
      <c r="S242" s="502">
        <v>111</v>
      </c>
      <c r="T242" s="502">
        <v>109</v>
      </c>
      <c r="U242" s="502">
        <v>114</v>
      </c>
      <c r="V242" s="502">
        <v>110</v>
      </c>
      <c r="W242" s="502">
        <v>113</v>
      </c>
      <c r="X242" s="502">
        <v>515</v>
      </c>
      <c r="Y242" s="502">
        <v>541</v>
      </c>
      <c r="Z242" s="502">
        <v>479</v>
      </c>
      <c r="AA242" s="502">
        <v>440</v>
      </c>
      <c r="AB242" s="502">
        <v>368</v>
      </c>
      <c r="AC242" s="502">
        <v>368</v>
      </c>
      <c r="AD242" s="502">
        <v>281</v>
      </c>
      <c r="AE242" s="502">
        <v>263</v>
      </c>
      <c r="AF242" s="502">
        <v>228</v>
      </c>
      <c r="AG242" s="502">
        <v>166</v>
      </c>
      <c r="AH242" s="502">
        <v>119</v>
      </c>
      <c r="AI242" s="502">
        <v>103</v>
      </c>
      <c r="AJ242" s="502">
        <v>64</v>
      </c>
      <c r="AK242" s="502">
        <v>86</v>
      </c>
      <c r="AL242" s="502">
        <v>7</v>
      </c>
      <c r="AM242" s="502">
        <v>66</v>
      </c>
      <c r="AN242" s="502">
        <v>64</v>
      </c>
      <c r="AO242" s="502">
        <v>138</v>
      </c>
      <c r="AP242" s="502">
        <v>3136</v>
      </c>
      <c r="AQ242" s="502">
        <v>292</v>
      </c>
      <c r="AR242" s="502">
        <v>274</v>
      </c>
      <c r="AS242" s="502">
        <v>1340</v>
      </c>
      <c r="AT242" s="502">
        <v>224</v>
      </c>
      <c r="AU242" s="627"/>
      <c r="AV242" s="581">
        <v>6362</v>
      </c>
      <c r="AW242" s="584">
        <v>1429</v>
      </c>
      <c r="AX242" s="581">
        <v>689</v>
      </c>
      <c r="AY242" s="584">
        <v>1279</v>
      </c>
      <c r="AZ242" s="581">
        <v>2199</v>
      </c>
      <c r="BA242" s="581">
        <v>766</v>
      </c>
    </row>
    <row r="243" spans="1:53" ht="15.6">
      <c r="A243" s="653">
        <v>3</v>
      </c>
      <c r="B243" s="611" t="s">
        <v>368</v>
      </c>
      <c r="C243" s="471">
        <v>4546</v>
      </c>
      <c r="D243" s="502">
        <v>85</v>
      </c>
      <c r="E243" s="502">
        <v>94</v>
      </c>
      <c r="F243" s="502">
        <v>86</v>
      </c>
      <c r="G243" s="502">
        <v>81</v>
      </c>
      <c r="H243" s="502">
        <v>75</v>
      </c>
      <c r="I243" s="502">
        <v>74</v>
      </c>
      <c r="J243" s="502">
        <v>86</v>
      </c>
      <c r="K243" s="502">
        <v>88</v>
      </c>
      <c r="L243" s="502">
        <v>92</v>
      </c>
      <c r="M243" s="502">
        <v>85</v>
      </c>
      <c r="N243" s="502">
        <v>88</v>
      </c>
      <c r="O243" s="502">
        <v>89</v>
      </c>
      <c r="P243" s="502">
        <v>85</v>
      </c>
      <c r="Q243" s="502">
        <v>85</v>
      </c>
      <c r="R243" s="502">
        <v>85</v>
      </c>
      <c r="S243" s="502">
        <v>78</v>
      </c>
      <c r="T243" s="502">
        <v>77</v>
      </c>
      <c r="U243" s="502">
        <v>81</v>
      </c>
      <c r="V243" s="502">
        <v>79</v>
      </c>
      <c r="W243" s="502">
        <v>81</v>
      </c>
      <c r="X243" s="502">
        <v>368</v>
      </c>
      <c r="Y243" s="502">
        <v>386</v>
      </c>
      <c r="Z243" s="502">
        <v>342</v>
      </c>
      <c r="AA243" s="502">
        <v>314</v>
      </c>
      <c r="AB243" s="502">
        <v>263</v>
      </c>
      <c r="AC243" s="502">
        <v>263</v>
      </c>
      <c r="AD243" s="502">
        <v>200</v>
      </c>
      <c r="AE243" s="502">
        <v>188</v>
      </c>
      <c r="AF243" s="502">
        <v>163</v>
      </c>
      <c r="AG243" s="502">
        <v>119</v>
      </c>
      <c r="AH243" s="502">
        <v>85</v>
      </c>
      <c r="AI243" s="502">
        <v>73</v>
      </c>
      <c r="AJ243" s="502">
        <v>46</v>
      </c>
      <c r="AK243" s="502">
        <v>62</v>
      </c>
      <c r="AL243" s="502">
        <v>5</v>
      </c>
      <c r="AM243" s="502">
        <v>47</v>
      </c>
      <c r="AN243" s="502">
        <v>45</v>
      </c>
      <c r="AO243" s="502">
        <v>99</v>
      </c>
      <c r="AP243" s="502">
        <v>2241</v>
      </c>
      <c r="AQ243" s="502">
        <v>209</v>
      </c>
      <c r="AR243" s="502">
        <v>196</v>
      </c>
      <c r="AS243" s="502">
        <v>958</v>
      </c>
      <c r="AT243" s="502">
        <v>160</v>
      </c>
      <c r="AU243" s="627"/>
      <c r="AV243" s="581">
        <v>4546</v>
      </c>
      <c r="AW243" s="584">
        <v>1023</v>
      </c>
      <c r="AX243" s="581">
        <v>491</v>
      </c>
      <c r="AY243" s="584">
        <v>914</v>
      </c>
      <c r="AZ243" s="581">
        <v>1570</v>
      </c>
      <c r="BA243" s="581">
        <v>548</v>
      </c>
    </row>
    <row r="244" spans="1:53" ht="15.6">
      <c r="A244" s="653">
        <v>4</v>
      </c>
      <c r="B244" s="611" t="s">
        <v>370</v>
      </c>
      <c r="C244" s="471">
        <v>1818</v>
      </c>
      <c r="D244" s="502">
        <v>34</v>
      </c>
      <c r="E244" s="502">
        <v>38</v>
      </c>
      <c r="F244" s="502">
        <v>34</v>
      </c>
      <c r="G244" s="502">
        <v>33</v>
      </c>
      <c r="H244" s="502">
        <v>31</v>
      </c>
      <c r="I244" s="502">
        <v>29</v>
      </c>
      <c r="J244" s="502">
        <v>34</v>
      </c>
      <c r="K244" s="502">
        <v>36</v>
      </c>
      <c r="L244" s="502">
        <v>37</v>
      </c>
      <c r="M244" s="502">
        <v>34</v>
      </c>
      <c r="N244" s="502">
        <v>35</v>
      </c>
      <c r="O244" s="502">
        <v>35</v>
      </c>
      <c r="P244" s="502">
        <v>34</v>
      </c>
      <c r="Q244" s="502">
        <v>34</v>
      </c>
      <c r="R244" s="502">
        <v>34</v>
      </c>
      <c r="S244" s="502">
        <v>32</v>
      </c>
      <c r="T244" s="502">
        <v>31</v>
      </c>
      <c r="U244" s="502">
        <v>33</v>
      </c>
      <c r="V244" s="502">
        <v>31</v>
      </c>
      <c r="W244" s="502">
        <v>32</v>
      </c>
      <c r="X244" s="502">
        <v>147</v>
      </c>
      <c r="Y244" s="502">
        <v>154</v>
      </c>
      <c r="Z244" s="502">
        <v>137</v>
      </c>
      <c r="AA244" s="502">
        <v>126</v>
      </c>
      <c r="AB244" s="502">
        <v>105</v>
      </c>
      <c r="AC244" s="502">
        <v>105</v>
      </c>
      <c r="AD244" s="502">
        <v>80</v>
      </c>
      <c r="AE244" s="502">
        <v>75</v>
      </c>
      <c r="AF244" s="502">
        <v>65</v>
      </c>
      <c r="AG244" s="502">
        <v>47</v>
      </c>
      <c r="AH244" s="502">
        <v>34</v>
      </c>
      <c r="AI244" s="502">
        <v>29</v>
      </c>
      <c r="AJ244" s="502">
        <v>18</v>
      </c>
      <c r="AK244" s="502">
        <v>25</v>
      </c>
      <c r="AL244" s="502">
        <v>2</v>
      </c>
      <c r="AM244" s="502">
        <v>19</v>
      </c>
      <c r="AN244" s="502">
        <v>18</v>
      </c>
      <c r="AO244" s="502">
        <v>39</v>
      </c>
      <c r="AP244" s="502">
        <v>896</v>
      </c>
      <c r="AQ244" s="502">
        <v>83</v>
      </c>
      <c r="AR244" s="502">
        <v>78</v>
      </c>
      <c r="AS244" s="502">
        <v>383</v>
      </c>
      <c r="AT244" s="502">
        <v>64</v>
      </c>
      <c r="AU244" s="627"/>
      <c r="AV244" s="581">
        <v>1818</v>
      </c>
      <c r="AW244" s="584">
        <v>410</v>
      </c>
      <c r="AX244" s="581">
        <v>198</v>
      </c>
      <c r="AY244" s="584">
        <v>364</v>
      </c>
      <c r="AZ244" s="581">
        <v>628</v>
      </c>
      <c r="BA244" s="581">
        <v>218</v>
      </c>
    </row>
    <row r="245" spans="1:53" ht="15.6">
      <c r="A245" s="653">
        <v>5</v>
      </c>
      <c r="B245" s="611" t="s">
        <v>372</v>
      </c>
      <c r="C245" s="471">
        <v>923</v>
      </c>
      <c r="D245" s="502">
        <v>17</v>
      </c>
      <c r="E245" s="502">
        <v>19</v>
      </c>
      <c r="F245" s="502">
        <v>17</v>
      </c>
      <c r="G245" s="502">
        <v>17</v>
      </c>
      <c r="H245" s="502">
        <v>15</v>
      </c>
      <c r="I245" s="502">
        <v>15</v>
      </c>
      <c r="J245" s="502">
        <v>17</v>
      </c>
      <c r="K245" s="502">
        <v>18</v>
      </c>
      <c r="L245" s="502">
        <v>20</v>
      </c>
      <c r="M245" s="502">
        <v>17</v>
      </c>
      <c r="N245" s="502">
        <v>18</v>
      </c>
      <c r="O245" s="502">
        <v>18</v>
      </c>
      <c r="P245" s="502">
        <v>17</v>
      </c>
      <c r="Q245" s="502">
        <v>17</v>
      </c>
      <c r="R245" s="502">
        <v>17</v>
      </c>
      <c r="S245" s="502">
        <v>16</v>
      </c>
      <c r="T245" s="502">
        <v>16</v>
      </c>
      <c r="U245" s="502">
        <v>18</v>
      </c>
      <c r="V245" s="502">
        <v>16</v>
      </c>
      <c r="W245" s="502">
        <v>16</v>
      </c>
      <c r="X245" s="502">
        <v>75</v>
      </c>
      <c r="Y245" s="502">
        <v>78</v>
      </c>
      <c r="Z245" s="502">
        <v>69</v>
      </c>
      <c r="AA245" s="502">
        <v>64</v>
      </c>
      <c r="AB245" s="502">
        <v>53</v>
      </c>
      <c r="AC245" s="502">
        <v>53</v>
      </c>
      <c r="AD245" s="502">
        <v>41</v>
      </c>
      <c r="AE245" s="502">
        <v>38</v>
      </c>
      <c r="AF245" s="502">
        <v>33</v>
      </c>
      <c r="AG245" s="502">
        <v>24</v>
      </c>
      <c r="AH245" s="502">
        <v>17</v>
      </c>
      <c r="AI245" s="502">
        <v>15</v>
      </c>
      <c r="AJ245" s="502">
        <v>9</v>
      </c>
      <c r="AK245" s="502">
        <v>13</v>
      </c>
      <c r="AL245" s="502">
        <v>1</v>
      </c>
      <c r="AM245" s="502">
        <v>10</v>
      </c>
      <c r="AN245" s="502">
        <v>9</v>
      </c>
      <c r="AO245" s="502">
        <v>20</v>
      </c>
      <c r="AP245" s="502">
        <v>455</v>
      </c>
      <c r="AQ245" s="502">
        <v>42</v>
      </c>
      <c r="AR245" s="502">
        <v>40</v>
      </c>
      <c r="AS245" s="502">
        <v>194</v>
      </c>
      <c r="AT245" s="502">
        <v>33</v>
      </c>
      <c r="AU245" s="627"/>
      <c r="AV245" s="581">
        <v>923</v>
      </c>
      <c r="AW245" s="584">
        <v>208</v>
      </c>
      <c r="AX245" s="581">
        <v>101</v>
      </c>
      <c r="AY245" s="584">
        <v>185</v>
      </c>
      <c r="AZ245" s="581">
        <v>318</v>
      </c>
      <c r="BA245" s="581">
        <v>111</v>
      </c>
    </row>
    <row r="246" spans="1:53" ht="15.6">
      <c r="A246" s="653">
        <v>6</v>
      </c>
      <c r="B246" s="611" t="s">
        <v>374</v>
      </c>
      <c r="C246" s="471">
        <v>988</v>
      </c>
      <c r="D246" s="502">
        <v>18</v>
      </c>
      <c r="E246" s="502">
        <v>20</v>
      </c>
      <c r="F246" s="502">
        <v>19</v>
      </c>
      <c r="G246" s="502">
        <v>19</v>
      </c>
      <c r="H246" s="502">
        <v>16</v>
      </c>
      <c r="I246" s="502">
        <v>16</v>
      </c>
      <c r="J246" s="502">
        <v>19</v>
      </c>
      <c r="K246" s="502">
        <v>19</v>
      </c>
      <c r="L246" s="502">
        <v>20</v>
      </c>
      <c r="M246" s="502">
        <v>18</v>
      </c>
      <c r="N246" s="502">
        <v>19</v>
      </c>
      <c r="O246" s="502">
        <v>19</v>
      </c>
      <c r="P246" s="502">
        <v>19</v>
      </c>
      <c r="Q246" s="502">
        <v>18</v>
      </c>
      <c r="R246" s="502">
        <v>18</v>
      </c>
      <c r="S246" s="502">
        <v>17</v>
      </c>
      <c r="T246" s="502">
        <v>17</v>
      </c>
      <c r="U246" s="502">
        <v>18</v>
      </c>
      <c r="V246" s="502">
        <v>17</v>
      </c>
      <c r="W246" s="502">
        <v>18</v>
      </c>
      <c r="X246" s="502">
        <v>81</v>
      </c>
      <c r="Y246" s="502">
        <v>84</v>
      </c>
      <c r="Z246" s="502">
        <v>74</v>
      </c>
      <c r="AA246" s="502">
        <v>68</v>
      </c>
      <c r="AB246" s="502">
        <v>57</v>
      </c>
      <c r="AC246" s="502">
        <v>57</v>
      </c>
      <c r="AD246" s="502">
        <v>44</v>
      </c>
      <c r="AE246" s="502">
        <v>41</v>
      </c>
      <c r="AF246" s="502">
        <v>35</v>
      </c>
      <c r="AG246" s="502">
        <v>26</v>
      </c>
      <c r="AH246" s="502">
        <v>18</v>
      </c>
      <c r="AI246" s="502">
        <v>16</v>
      </c>
      <c r="AJ246" s="502">
        <v>10</v>
      </c>
      <c r="AK246" s="502">
        <v>13</v>
      </c>
      <c r="AL246" s="502">
        <v>1</v>
      </c>
      <c r="AM246" s="502">
        <v>10</v>
      </c>
      <c r="AN246" s="502">
        <v>10</v>
      </c>
      <c r="AO246" s="502">
        <v>21</v>
      </c>
      <c r="AP246" s="502">
        <v>487</v>
      </c>
      <c r="AQ246" s="502">
        <v>45</v>
      </c>
      <c r="AR246" s="502">
        <v>43</v>
      </c>
      <c r="AS246" s="502">
        <v>208</v>
      </c>
      <c r="AT246" s="502">
        <v>35</v>
      </c>
      <c r="AU246" s="627"/>
      <c r="AV246" s="581">
        <v>988</v>
      </c>
      <c r="AW246" s="584">
        <v>222</v>
      </c>
      <c r="AX246" s="581">
        <v>107</v>
      </c>
      <c r="AY246" s="584">
        <v>200</v>
      </c>
      <c r="AZ246" s="581">
        <v>341</v>
      </c>
      <c r="BA246" s="581">
        <v>118</v>
      </c>
    </row>
    <row r="247" spans="1:53" ht="15.6">
      <c r="A247" s="653">
        <v>7</v>
      </c>
      <c r="B247" s="611" t="s">
        <v>376</v>
      </c>
      <c r="C247" s="471">
        <v>1388</v>
      </c>
      <c r="D247" s="502">
        <v>26</v>
      </c>
      <c r="E247" s="502">
        <v>29</v>
      </c>
      <c r="F247" s="502">
        <v>26</v>
      </c>
      <c r="G247" s="502">
        <v>25</v>
      </c>
      <c r="H247" s="502">
        <v>23</v>
      </c>
      <c r="I247" s="502">
        <v>22</v>
      </c>
      <c r="J247" s="502">
        <v>26</v>
      </c>
      <c r="K247" s="502">
        <v>27</v>
      </c>
      <c r="L247" s="502">
        <v>28</v>
      </c>
      <c r="M247" s="502">
        <v>26</v>
      </c>
      <c r="N247" s="502">
        <v>27</v>
      </c>
      <c r="O247" s="502">
        <v>27</v>
      </c>
      <c r="P247" s="502">
        <v>26</v>
      </c>
      <c r="Q247" s="502">
        <v>26</v>
      </c>
      <c r="R247" s="502">
        <v>26</v>
      </c>
      <c r="S247" s="502">
        <v>24</v>
      </c>
      <c r="T247" s="502">
        <v>24</v>
      </c>
      <c r="U247" s="502">
        <v>25</v>
      </c>
      <c r="V247" s="502">
        <v>24</v>
      </c>
      <c r="W247" s="502">
        <v>25</v>
      </c>
      <c r="X247" s="502">
        <v>113</v>
      </c>
      <c r="Y247" s="502">
        <v>118</v>
      </c>
      <c r="Z247" s="502">
        <v>104</v>
      </c>
      <c r="AA247" s="502">
        <v>96</v>
      </c>
      <c r="AB247" s="502">
        <v>80</v>
      </c>
      <c r="AC247" s="502">
        <v>80</v>
      </c>
      <c r="AD247" s="502">
        <v>61</v>
      </c>
      <c r="AE247" s="502">
        <v>57</v>
      </c>
      <c r="AF247" s="502">
        <v>50</v>
      </c>
      <c r="AG247" s="502">
        <v>36</v>
      </c>
      <c r="AH247" s="502">
        <v>26</v>
      </c>
      <c r="AI247" s="502">
        <v>22</v>
      </c>
      <c r="AJ247" s="502">
        <v>14</v>
      </c>
      <c r="AK247" s="502">
        <v>19</v>
      </c>
      <c r="AL247" s="502">
        <v>2</v>
      </c>
      <c r="AM247" s="502">
        <v>14</v>
      </c>
      <c r="AN247" s="502">
        <v>14</v>
      </c>
      <c r="AO247" s="502">
        <v>30</v>
      </c>
      <c r="AP247" s="502">
        <v>684</v>
      </c>
      <c r="AQ247" s="502">
        <v>64</v>
      </c>
      <c r="AR247" s="502">
        <v>60</v>
      </c>
      <c r="AS247" s="502">
        <v>292</v>
      </c>
      <c r="AT247" s="502">
        <v>49</v>
      </c>
      <c r="AU247" s="627"/>
      <c r="AV247" s="581">
        <v>1388</v>
      </c>
      <c r="AW247" s="584">
        <v>312</v>
      </c>
      <c r="AX247" s="581">
        <v>151</v>
      </c>
      <c r="AY247" s="584">
        <v>280</v>
      </c>
      <c r="AZ247" s="581">
        <v>478</v>
      </c>
      <c r="BA247" s="581">
        <v>167</v>
      </c>
    </row>
    <row r="248" spans="1:53" ht="15.6">
      <c r="A248" s="653">
        <v>8</v>
      </c>
      <c r="B248" s="611" t="s">
        <v>378</v>
      </c>
      <c r="C248" s="471">
        <v>1363</v>
      </c>
      <c r="D248" s="502">
        <v>25</v>
      </c>
      <c r="E248" s="502">
        <v>28</v>
      </c>
      <c r="F248" s="502">
        <v>26</v>
      </c>
      <c r="G248" s="502">
        <v>24</v>
      </c>
      <c r="H248" s="502">
        <v>23</v>
      </c>
      <c r="I248" s="502">
        <v>22</v>
      </c>
      <c r="J248" s="502">
        <v>26</v>
      </c>
      <c r="K248" s="502">
        <v>26</v>
      </c>
      <c r="L248" s="502">
        <v>27</v>
      </c>
      <c r="M248" s="502">
        <v>25</v>
      </c>
      <c r="N248" s="502">
        <v>26</v>
      </c>
      <c r="O248" s="502">
        <v>28</v>
      </c>
      <c r="P248" s="502">
        <v>26</v>
      </c>
      <c r="Q248" s="502">
        <v>25</v>
      </c>
      <c r="R248" s="502">
        <v>25</v>
      </c>
      <c r="S248" s="502">
        <v>24</v>
      </c>
      <c r="T248" s="502">
        <v>23</v>
      </c>
      <c r="U248" s="502">
        <v>24</v>
      </c>
      <c r="V248" s="502">
        <v>24</v>
      </c>
      <c r="W248" s="502">
        <v>24</v>
      </c>
      <c r="X248" s="502">
        <v>110</v>
      </c>
      <c r="Y248" s="502">
        <v>116</v>
      </c>
      <c r="Z248" s="502">
        <v>103</v>
      </c>
      <c r="AA248" s="502">
        <v>94</v>
      </c>
      <c r="AB248" s="502">
        <v>79</v>
      </c>
      <c r="AC248" s="502">
        <v>79</v>
      </c>
      <c r="AD248" s="502">
        <v>60</v>
      </c>
      <c r="AE248" s="502">
        <v>56</v>
      </c>
      <c r="AF248" s="502">
        <v>49</v>
      </c>
      <c r="AG248" s="502">
        <v>36</v>
      </c>
      <c r="AH248" s="502">
        <v>25</v>
      </c>
      <c r="AI248" s="502">
        <v>22</v>
      </c>
      <c r="AJ248" s="502">
        <v>14</v>
      </c>
      <c r="AK248" s="502">
        <v>19</v>
      </c>
      <c r="AL248" s="502">
        <v>2</v>
      </c>
      <c r="AM248" s="502">
        <v>14</v>
      </c>
      <c r="AN248" s="502">
        <v>14</v>
      </c>
      <c r="AO248" s="502">
        <v>30</v>
      </c>
      <c r="AP248" s="502">
        <v>672</v>
      </c>
      <c r="AQ248" s="502">
        <v>63</v>
      </c>
      <c r="AR248" s="502">
        <v>59</v>
      </c>
      <c r="AS248" s="502">
        <v>287</v>
      </c>
      <c r="AT248" s="502">
        <v>48</v>
      </c>
      <c r="AU248" s="627"/>
      <c r="AV248" s="581">
        <v>1363</v>
      </c>
      <c r="AW248" s="584">
        <v>306</v>
      </c>
      <c r="AX248" s="581">
        <v>147</v>
      </c>
      <c r="AY248" s="584">
        <v>274</v>
      </c>
      <c r="AZ248" s="581">
        <v>471</v>
      </c>
      <c r="BA248" s="581">
        <v>165</v>
      </c>
    </row>
    <row r="249" spans="1:53" ht="15.6">
      <c r="A249" s="653">
        <v>9</v>
      </c>
      <c r="B249" s="611" t="s">
        <v>380</v>
      </c>
      <c r="C249" s="471">
        <v>1314</v>
      </c>
      <c r="D249" s="502">
        <v>24</v>
      </c>
      <c r="E249" s="502">
        <v>27</v>
      </c>
      <c r="F249" s="502">
        <v>25</v>
      </c>
      <c r="G249" s="502">
        <v>23</v>
      </c>
      <c r="H249" s="502">
        <v>22</v>
      </c>
      <c r="I249" s="502">
        <v>21</v>
      </c>
      <c r="J249" s="502">
        <v>25</v>
      </c>
      <c r="K249" s="502">
        <v>25</v>
      </c>
      <c r="L249" s="502">
        <v>26</v>
      </c>
      <c r="M249" s="502">
        <v>25</v>
      </c>
      <c r="N249" s="502">
        <v>25</v>
      </c>
      <c r="O249" s="502">
        <v>26</v>
      </c>
      <c r="P249" s="502">
        <v>25</v>
      </c>
      <c r="Q249" s="502">
        <v>24</v>
      </c>
      <c r="R249" s="502">
        <v>24</v>
      </c>
      <c r="S249" s="502">
        <v>23</v>
      </c>
      <c r="T249" s="502">
        <v>22</v>
      </c>
      <c r="U249" s="502">
        <v>24</v>
      </c>
      <c r="V249" s="502">
        <v>23</v>
      </c>
      <c r="W249" s="502">
        <v>23</v>
      </c>
      <c r="X249" s="502">
        <v>106</v>
      </c>
      <c r="Y249" s="502">
        <v>112</v>
      </c>
      <c r="Z249" s="502">
        <v>100</v>
      </c>
      <c r="AA249" s="502">
        <v>91</v>
      </c>
      <c r="AB249" s="502">
        <v>77</v>
      </c>
      <c r="AC249" s="502">
        <v>76</v>
      </c>
      <c r="AD249" s="502">
        <v>58</v>
      </c>
      <c r="AE249" s="502">
        <v>54</v>
      </c>
      <c r="AF249" s="502">
        <v>47</v>
      </c>
      <c r="AG249" s="502">
        <v>34</v>
      </c>
      <c r="AH249" s="502">
        <v>25</v>
      </c>
      <c r="AI249" s="502">
        <v>21</v>
      </c>
      <c r="AJ249" s="502">
        <v>13</v>
      </c>
      <c r="AK249" s="502">
        <v>18</v>
      </c>
      <c r="AL249" s="502">
        <v>2</v>
      </c>
      <c r="AM249" s="502">
        <v>14</v>
      </c>
      <c r="AN249" s="502">
        <v>13</v>
      </c>
      <c r="AO249" s="502">
        <v>29</v>
      </c>
      <c r="AP249" s="502">
        <v>648</v>
      </c>
      <c r="AQ249" s="502">
        <v>60</v>
      </c>
      <c r="AR249" s="502">
        <v>57</v>
      </c>
      <c r="AS249" s="502">
        <v>277</v>
      </c>
      <c r="AT249" s="502">
        <v>46</v>
      </c>
      <c r="AU249" s="627"/>
      <c r="AV249" s="581">
        <v>1314</v>
      </c>
      <c r="AW249" s="584">
        <v>294</v>
      </c>
      <c r="AX249" s="581">
        <v>142</v>
      </c>
      <c r="AY249" s="584">
        <v>264</v>
      </c>
      <c r="AZ249" s="581">
        <v>456</v>
      </c>
      <c r="BA249" s="581">
        <v>158</v>
      </c>
    </row>
    <row r="250" spans="1:53" ht="15.6">
      <c r="A250" s="653">
        <v>10</v>
      </c>
      <c r="B250" s="611" t="s">
        <v>382</v>
      </c>
      <c r="C250" s="471">
        <v>931</v>
      </c>
      <c r="D250" s="502">
        <v>17</v>
      </c>
      <c r="E250" s="502">
        <v>19</v>
      </c>
      <c r="F250" s="502">
        <v>18</v>
      </c>
      <c r="G250" s="502">
        <v>17</v>
      </c>
      <c r="H250" s="502">
        <v>15</v>
      </c>
      <c r="I250" s="502">
        <v>15</v>
      </c>
      <c r="J250" s="502">
        <v>18</v>
      </c>
      <c r="K250" s="502">
        <v>18</v>
      </c>
      <c r="L250" s="502">
        <v>19</v>
      </c>
      <c r="M250" s="502">
        <v>17</v>
      </c>
      <c r="N250" s="502">
        <v>18</v>
      </c>
      <c r="O250" s="502">
        <v>18</v>
      </c>
      <c r="P250" s="502">
        <v>17</v>
      </c>
      <c r="Q250" s="502">
        <v>17</v>
      </c>
      <c r="R250" s="502">
        <v>17</v>
      </c>
      <c r="S250" s="502">
        <v>16</v>
      </c>
      <c r="T250" s="502">
        <v>16</v>
      </c>
      <c r="U250" s="502">
        <v>17</v>
      </c>
      <c r="V250" s="502">
        <v>16</v>
      </c>
      <c r="W250" s="502">
        <v>17</v>
      </c>
      <c r="X250" s="502">
        <v>75</v>
      </c>
      <c r="Y250" s="502">
        <v>79</v>
      </c>
      <c r="Z250" s="502">
        <v>70</v>
      </c>
      <c r="AA250" s="502">
        <v>64</v>
      </c>
      <c r="AB250" s="502">
        <v>55</v>
      </c>
      <c r="AC250" s="502">
        <v>55</v>
      </c>
      <c r="AD250" s="502">
        <v>41</v>
      </c>
      <c r="AE250" s="502">
        <v>39</v>
      </c>
      <c r="AF250" s="502">
        <v>33</v>
      </c>
      <c r="AG250" s="502">
        <v>24</v>
      </c>
      <c r="AH250" s="502">
        <v>17</v>
      </c>
      <c r="AI250" s="502">
        <v>15</v>
      </c>
      <c r="AJ250" s="502">
        <v>9</v>
      </c>
      <c r="AK250" s="502">
        <v>13</v>
      </c>
      <c r="AL250" s="502">
        <v>1</v>
      </c>
      <c r="AM250" s="502">
        <v>10</v>
      </c>
      <c r="AN250" s="502">
        <v>9</v>
      </c>
      <c r="AO250" s="502">
        <v>20</v>
      </c>
      <c r="AP250" s="502">
        <v>459</v>
      </c>
      <c r="AQ250" s="502">
        <v>43</v>
      </c>
      <c r="AR250" s="502">
        <v>40</v>
      </c>
      <c r="AS250" s="502">
        <v>196</v>
      </c>
      <c r="AT250" s="502">
        <v>33</v>
      </c>
      <c r="AU250" s="627"/>
      <c r="AV250" s="581">
        <v>931</v>
      </c>
      <c r="AW250" s="584">
        <v>209</v>
      </c>
      <c r="AX250" s="581">
        <v>100</v>
      </c>
      <c r="AY250" s="584">
        <v>187</v>
      </c>
      <c r="AZ250" s="581">
        <v>324</v>
      </c>
      <c r="BA250" s="581">
        <v>111</v>
      </c>
    </row>
    <row r="251" spans="1:53" ht="15.6">
      <c r="A251" s="653">
        <v>11</v>
      </c>
      <c r="B251" s="674" t="s">
        <v>469</v>
      </c>
      <c r="C251" s="471">
        <v>3635</v>
      </c>
      <c r="D251" s="502">
        <v>68</v>
      </c>
      <c r="E251" s="502">
        <v>75</v>
      </c>
      <c r="F251" s="502">
        <v>68</v>
      </c>
      <c r="G251" s="502">
        <v>65</v>
      </c>
      <c r="H251" s="502">
        <v>60</v>
      </c>
      <c r="I251" s="502">
        <v>59</v>
      </c>
      <c r="J251" s="502">
        <v>69</v>
      </c>
      <c r="K251" s="502">
        <v>70</v>
      </c>
      <c r="L251" s="502">
        <v>73</v>
      </c>
      <c r="M251" s="502">
        <v>68</v>
      </c>
      <c r="N251" s="502">
        <v>70</v>
      </c>
      <c r="O251" s="502">
        <v>71</v>
      </c>
      <c r="P251" s="502">
        <v>68</v>
      </c>
      <c r="Q251" s="502">
        <v>68</v>
      </c>
      <c r="R251" s="502">
        <v>68</v>
      </c>
      <c r="S251" s="502">
        <v>63</v>
      </c>
      <c r="T251" s="502">
        <v>62</v>
      </c>
      <c r="U251" s="502">
        <v>65</v>
      </c>
      <c r="V251" s="502">
        <v>63</v>
      </c>
      <c r="W251" s="502">
        <v>65</v>
      </c>
      <c r="X251" s="502">
        <v>294</v>
      </c>
      <c r="Y251" s="502">
        <v>309</v>
      </c>
      <c r="Z251" s="502">
        <v>274</v>
      </c>
      <c r="AA251" s="502">
        <v>251</v>
      </c>
      <c r="AB251" s="502">
        <v>210</v>
      </c>
      <c r="AC251" s="502">
        <v>210</v>
      </c>
      <c r="AD251" s="502">
        <v>160</v>
      </c>
      <c r="AE251" s="502">
        <v>151</v>
      </c>
      <c r="AF251" s="502">
        <v>130</v>
      </c>
      <c r="AG251" s="502">
        <v>95</v>
      </c>
      <c r="AH251" s="502">
        <v>68</v>
      </c>
      <c r="AI251" s="502">
        <v>59</v>
      </c>
      <c r="AJ251" s="502">
        <v>37</v>
      </c>
      <c r="AK251" s="502">
        <v>49</v>
      </c>
      <c r="AL251" s="502">
        <v>4</v>
      </c>
      <c r="AM251" s="502">
        <v>38</v>
      </c>
      <c r="AN251" s="502">
        <v>36</v>
      </c>
      <c r="AO251" s="502">
        <v>79</v>
      </c>
      <c r="AP251" s="502">
        <v>1792</v>
      </c>
      <c r="AQ251" s="502">
        <v>167</v>
      </c>
      <c r="AR251" s="502">
        <v>157</v>
      </c>
      <c r="AS251" s="502">
        <v>766</v>
      </c>
      <c r="AT251" s="502">
        <v>128</v>
      </c>
      <c r="AU251" s="627"/>
      <c r="AV251" s="581">
        <v>3635</v>
      </c>
      <c r="AW251" s="584">
        <v>816</v>
      </c>
      <c r="AX251" s="581">
        <v>394</v>
      </c>
      <c r="AY251" s="584">
        <v>731</v>
      </c>
      <c r="AZ251" s="581">
        <v>1256</v>
      </c>
      <c r="BA251" s="581">
        <v>438</v>
      </c>
    </row>
    <row r="252" spans="1:53" ht="15.6">
      <c r="A252" s="653">
        <v>12</v>
      </c>
      <c r="B252" s="611" t="s">
        <v>385</v>
      </c>
      <c r="C252" s="471">
        <v>1694</v>
      </c>
      <c r="D252" s="502">
        <v>32</v>
      </c>
      <c r="E252" s="502">
        <v>35</v>
      </c>
      <c r="F252" s="502">
        <v>32</v>
      </c>
      <c r="G252" s="502">
        <v>30</v>
      </c>
      <c r="H252" s="502">
        <v>28</v>
      </c>
      <c r="I252" s="502">
        <v>27</v>
      </c>
      <c r="J252" s="502">
        <v>32</v>
      </c>
      <c r="K252" s="502">
        <v>33</v>
      </c>
      <c r="L252" s="502">
        <v>34</v>
      </c>
      <c r="M252" s="502">
        <v>32</v>
      </c>
      <c r="N252" s="502">
        <v>33</v>
      </c>
      <c r="O252" s="502">
        <v>33</v>
      </c>
      <c r="P252" s="502">
        <v>32</v>
      </c>
      <c r="Q252" s="502">
        <v>32</v>
      </c>
      <c r="R252" s="502">
        <v>32</v>
      </c>
      <c r="S252" s="502">
        <v>29</v>
      </c>
      <c r="T252" s="502">
        <v>29</v>
      </c>
      <c r="U252" s="502">
        <v>30</v>
      </c>
      <c r="V252" s="502">
        <v>29</v>
      </c>
      <c r="W252" s="502">
        <v>30</v>
      </c>
      <c r="X252" s="502">
        <v>137</v>
      </c>
      <c r="Y252" s="502">
        <v>144</v>
      </c>
      <c r="Z252" s="502">
        <v>127</v>
      </c>
      <c r="AA252" s="502">
        <v>117</v>
      </c>
      <c r="AB252" s="502">
        <v>98</v>
      </c>
      <c r="AC252" s="502">
        <v>98</v>
      </c>
      <c r="AD252" s="502">
        <v>75</v>
      </c>
      <c r="AE252" s="502">
        <v>70</v>
      </c>
      <c r="AF252" s="502">
        <v>61</v>
      </c>
      <c r="AG252" s="502">
        <v>44</v>
      </c>
      <c r="AH252" s="502">
        <v>32</v>
      </c>
      <c r="AI252" s="502">
        <v>27</v>
      </c>
      <c r="AJ252" s="502">
        <v>17</v>
      </c>
      <c r="AK252" s="502">
        <v>23</v>
      </c>
      <c r="AL252" s="502">
        <v>2</v>
      </c>
      <c r="AM252" s="502">
        <v>18</v>
      </c>
      <c r="AN252" s="502">
        <v>17</v>
      </c>
      <c r="AO252" s="502">
        <v>37</v>
      </c>
      <c r="AP252" s="502">
        <v>835</v>
      </c>
      <c r="AQ252" s="502">
        <v>78</v>
      </c>
      <c r="AR252" s="502">
        <v>73</v>
      </c>
      <c r="AS252" s="502">
        <v>357</v>
      </c>
      <c r="AT252" s="502">
        <v>60</v>
      </c>
      <c r="AU252" s="627"/>
      <c r="AV252" s="581">
        <v>1694</v>
      </c>
      <c r="AW252" s="584">
        <v>381</v>
      </c>
      <c r="AX252" s="581">
        <v>184</v>
      </c>
      <c r="AY252" s="584">
        <v>340</v>
      </c>
      <c r="AZ252" s="581">
        <v>585</v>
      </c>
      <c r="BA252" s="581">
        <v>204</v>
      </c>
    </row>
    <row r="253" spans="1:53" ht="15.6">
      <c r="A253" s="653">
        <v>13</v>
      </c>
      <c r="B253" s="611" t="s">
        <v>387</v>
      </c>
      <c r="C253" s="471">
        <v>1509</v>
      </c>
      <c r="D253" s="502">
        <v>28</v>
      </c>
      <c r="E253" s="502">
        <v>31</v>
      </c>
      <c r="F253" s="502">
        <v>28</v>
      </c>
      <c r="G253" s="502">
        <v>27</v>
      </c>
      <c r="H253" s="502">
        <v>25</v>
      </c>
      <c r="I253" s="502">
        <v>24</v>
      </c>
      <c r="J253" s="502">
        <v>29</v>
      </c>
      <c r="K253" s="502">
        <v>29</v>
      </c>
      <c r="L253" s="502">
        <v>30</v>
      </c>
      <c r="M253" s="502">
        <v>28</v>
      </c>
      <c r="N253" s="502">
        <v>29</v>
      </c>
      <c r="O253" s="502">
        <v>29</v>
      </c>
      <c r="P253" s="502">
        <v>28</v>
      </c>
      <c r="Q253" s="502">
        <v>28</v>
      </c>
      <c r="R253" s="502">
        <v>28</v>
      </c>
      <c r="S253" s="502">
        <v>26</v>
      </c>
      <c r="T253" s="502">
        <v>26</v>
      </c>
      <c r="U253" s="502">
        <v>27</v>
      </c>
      <c r="V253" s="502">
        <v>26</v>
      </c>
      <c r="W253" s="502">
        <v>27</v>
      </c>
      <c r="X253" s="502">
        <v>122</v>
      </c>
      <c r="Y253" s="502">
        <v>128</v>
      </c>
      <c r="Z253" s="502">
        <v>114</v>
      </c>
      <c r="AA253" s="502">
        <v>104</v>
      </c>
      <c r="AB253" s="502">
        <v>88</v>
      </c>
      <c r="AC253" s="502">
        <v>87</v>
      </c>
      <c r="AD253" s="502">
        <v>67</v>
      </c>
      <c r="AE253" s="502">
        <v>63</v>
      </c>
      <c r="AF253" s="502">
        <v>56</v>
      </c>
      <c r="AG253" s="502">
        <v>39</v>
      </c>
      <c r="AH253" s="502">
        <v>29</v>
      </c>
      <c r="AI253" s="502">
        <v>24</v>
      </c>
      <c r="AJ253" s="502">
        <v>15</v>
      </c>
      <c r="AK253" s="502">
        <v>20</v>
      </c>
      <c r="AL253" s="502">
        <v>2</v>
      </c>
      <c r="AM253" s="502">
        <v>16</v>
      </c>
      <c r="AN253" s="502">
        <v>15</v>
      </c>
      <c r="AO253" s="502">
        <v>33</v>
      </c>
      <c r="AP253" s="502">
        <v>744</v>
      </c>
      <c r="AQ253" s="502">
        <v>69</v>
      </c>
      <c r="AR253" s="502">
        <v>65</v>
      </c>
      <c r="AS253" s="502">
        <v>318</v>
      </c>
      <c r="AT253" s="502">
        <v>53</v>
      </c>
      <c r="AU253" s="627"/>
      <c r="AV253" s="581">
        <v>1509</v>
      </c>
      <c r="AW253" s="584">
        <v>337</v>
      </c>
      <c r="AX253" s="581">
        <v>163</v>
      </c>
      <c r="AY253" s="584">
        <v>303</v>
      </c>
      <c r="AZ253" s="581">
        <v>523</v>
      </c>
      <c r="BA253" s="581">
        <v>183</v>
      </c>
    </row>
    <row r="254" spans="1:53" ht="15.6">
      <c r="A254" s="653">
        <v>14</v>
      </c>
      <c r="B254" s="611" t="s">
        <v>389</v>
      </c>
      <c r="C254" s="471">
        <v>1627</v>
      </c>
      <c r="D254" s="502">
        <v>30</v>
      </c>
      <c r="E254" s="502">
        <v>34</v>
      </c>
      <c r="F254" s="502">
        <v>31</v>
      </c>
      <c r="G254" s="502">
        <v>29</v>
      </c>
      <c r="H254" s="502">
        <v>27</v>
      </c>
      <c r="I254" s="502">
        <v>26</v>
      </c>
      <c r="J254" s="502">
        <v>31</v>
      </c>
      <c r="K254" s="502">
        <v>31</v>
      </c>
      <c r="L254" s="502">
        <v>33</v>
      </c>
      <c r="M254" s="502">
        <v>30</v>
      </c>
      <c r="N254" s="502">
        <v>31</v>
      </c>
      <c r="O254" s="502">
        <v>32</v>
      </c>
      <c r="P254" s="502">
        <v>30</v>
      </c>
      <c r="Q254" s="502">
        <v>30</v>
      </c>
      <c r="R254" s="502">
        <v>30</v>
      </c>
      <c r="S254" s="502">
        <v>28</v>
      </c>
      <c r="T254" s="502">
        <v>28</v>
      </c>
      <c r="U254" s="502">
        <v>29</v>
      </c>
      <c r="V254" s="502">
        <v>28</v>
      </c>
      <c r="W254" s="502">
        <v>29</v>
      </c>
      <c r="X254" s="502">
        <v>132</v>
      </c>
      <c r="Y254" s="502">
        <v>138</v>
      </c>
      <c r="Z254" s="502">
        <v>123</v>
      </c>
      <c r="AA254" s="502">
        <v>112</v>
      </c>
      <c r="AB254" s="502">
        <v>94</v>
      </c>
      <c r="AC254" s="502">
        <v>95</v>
      </c>
      <c r="AD254" s="502">
        <v>72</v>
      </c>
      <c r="AE254" s="502">
        <v>68</v>
      </c>
      <c r="AF254" s="502">
        <v>58</v>
      </c>
      <c r="AG254" s="502">
        <v>42</v>
      </c>
      <c r="AH254" s="502">
        <v>31</v>
      </c>
      <c r="AI254" s="502">
        <v>26</v>
      </c>
      <c r="AJ254" s="502">
        <v>17</v>
      </c>
      <c r="AK254" s="502">
        <v>22</v>
      </c>
      <c r="AL254" s="502">
        <v>2</v>
      </c>
      <c r="AM254" s="502">
        <v>17</v>
      </c>
      <c r="AN254" s="502">
        <v>16</v>
      </c>
      <c r="AO254" s="502">
        <v>35</v>
      </c>
      <c r="AP254" s="502">
        <v>802</v>
      </c>
      <c r="AQ254" s="502">
        <v>75</v>
      </c>
      <c r="AR254" s="502">
        <v>70</v>
      </c>
      <c r="AS254" s="502">
        <v>343</v>
      </c>
      <c r="AT254" s="502">
        <v>57</v>
      </c>
      <c r="AU254" s="627"/>
      <c r="AV254" s="581">
        <v>1627</v>
      </c>
      <c r="AW254" s="584">
        <v>365</v>
      </c>
      <c r="AX254" s="581">
        <v>175</v>
      </c>
      <c r="AY254" s="584">
        <v>327</v>
      </c>
      <c r="AZ254" s="581">
        <v>564</v>
      </c>
      <c r="BA254" s="581">
        <v>196</v>
      </c>
    </row>
    <row r="255" spans="1:53" ht="15.6">
      <c r="A255" s="653">
        <v>15</v>
      </c>
      <c r="B255" s="611" t="s">
        <v>391</v>
      </c>
      <c r="C255" s="471">
        <v>1533</v>
      </c>
      <c r="D255" s="502">
        <v>29</v>
      </c>
      <c r="E255" s="502">
        <v>32</v>
      </c>
      <c r="F255" s="502">
        <v>29</v>
      </c>
      <c r="G255" s="502">
        <v>27</v>
      </c>
      <c r="H255" s="502">
        <v>25</v>
      </c>
      <c r="I255" s="502">
        <v>25</v>
      </c>
      <c r="J255" s="502">
        <v>29</v>
      </c>
      <c r="K255" s="502">
        <v>30</v>
      </c>
      <c r="L255" s="502">
        <v>31</v>
      </c>
      <c r="M255" s="502">
        <v>29</v>
      </c>
      <c r="N255" s="502">
        <v>30</v>
      </c>
      <c r="O255" s="502">
        <v>30</v>
      </c>
      <c r="P255" s="502">
        <v>29</v>
      </c>
      <c r="Q255" s="502">
        <v>29</v>
      </c>
      <c r="R255" s="502">
        <v>29</v>
      </c>
      <c r="S255" s="502">
        <v>27</v>
      </c>
      <c r="T255" s="502">
        <v>26</v>
      </c>
      <c r="U255" s="502">
        <v>27</v>
      </c>
      <c r="V255" s="502">
        <v>26</v>
      </c>
      <c r="W255" s="502">
        <v>27</v>
      </c>
      <c r="X255" s="502">
        <v>124</v>
      </c>
      <c r="Y255" s="502">
        <v>130</v>
      </c>
      <c r="Z255" s="502">
        <v>115</v>
      </c>
      <c r="AA255" s="502">
        <v>106</v>
      </c>
      <c r="AB255" s="502">
        <v>89</v>
      </c>
      <c r="AC255" s="502">
        <v>89</v>
      </c>
      <c r="AD255" s="502">
        <v>67</v>
      </c>
      <c r="AE255" s="502">
        <v>63</v>
      </c>
      <c r="AF255" s="502">
        <v>53</v>
      </c>
      <c r="AG255" s="502">
        <v>40</v>
      </c>
      <c r="AH255" s="502">
        <v>29</v>
      </c>
      <c r="AI255" s="502">
        <v>25</v>
      </c>
      <c r="AJ255" s="502">
        <v>16</v>
      </c>
      <c r="AK255" s="502">
        <v>21</v>
      </c>
      <c r="AL255" s="502">
        <v>2</v>
      </c>
      <c r="AM255" s="502">
        <v>16</v>
      </c>
      <c r="AN255" s="502">
        <v>15</v>
      </c>
      <c r="AO255" s="502">
        <v>33</v>
      </c>
      <c r="AP255" s="502">
        <v>756</v>
      </c>
      <c r="AQ255" s="502">
        <v>70</v>
      </c>
      <c r="AR255" s="502">
        <v>66</v>
      </c>
      <c r="AS255" s="502">
        <v>323</v>
      </c>
      <c r="AT255" s="502">
        <v>54</v>
      </c>
      <c r="AU255" s="627"/>
      <c r="AV255" s="581">
        <v>1533</v>
      </c>
      <c r="AW255" s="584">
        <v>346</v>
      </c>
      <c r="AX255" s="581">
        <v>167</v>
      </c>
      <c r="AY255" s="584">
        <v>307</v>
      </c>
      <c r="AZ255" s="581">
        <v>529</v>
      </c>
      <c r="BA255" s="581">
        <v>184</v>
      </c>
    </row>
    <row r="256" spans="1:53" ht="15.6">
      <c r="A256" s="653">
        <v>16</v>
      </c>
      <c r="B256" s="611" t="s">
        <v>393</v>
      </c>
      <c r="C256" s="471">
        <v>3661</v>
      </c>
      <c r="D256" s="502">
        <v>68</v>
      </c>
      <c r="E256" s="502">
        <v>76</v>
      </c>
      <c r="F256" s="502">
        <v>69</v>
      </c>
      <c r="G256" s="502">
        <v>65</v>
      </c>
      <c r="H256" s="502">
        <v>60</v>
      </c>
      <c r="I256" s="502">
        <v>59</v>
      </c>
      <c r="J256" s="502">
        <v>69</v>
      </c>
      <c r="K256" s="502">
        <v>71</v>
      </c>
      <c r="L256" s="502">
        <v>74</v>
      </c>
      <c r="M256" s="502">
        <v>68</v>
      </c>
      <c r="N256" s="502">
        <v>71</v>
      </c>
      <c r="O256" s="502">
        <v>71</v>
      </c>
      <c r="P256" s="502">
        <v>69</v>
      </c>
      <c r="Q256" s="502">
        <v>68</v>
      </c>
      <c r="R256" s="502">
        <v>68</v>
      </c>
      <c r="S256" s="502">
        <v>64</v>
      </c>
      <c r="T256" s="502">
        <v>63</v>
      </c>
      <c r="U256" s="502">
        <v>65</v>
      </c>
      <c r="V256" s="502">
        <v>63</v>
      </c>
      <c r="W256" s="502">
        <v>65</v>
      </c>
      <c r="X256" s="502">
        <v>296</v>
      </c>
      <c r="Y256" s="502">
        <v>311</v>
      </c>
      <c r="Z256" s="502">
        <v>275</v>
      </c>
      <c r="AA256" s="502">
        <v>253</v>
      </c>
      <c r="AB256" s="502">
        <v>212</v>
      </c>
      <c r="AC256" s="502">
        <v>213</v>
      </c>
      <c r="AD256" s="502">
        <v>162</v>
      </c>
      <c r="AE256" s="502">
        <v>153</v>
      </c>
      <c r="AF256" s="502">
        <v>131</v>
      </c>
      <c r="AG256" s="502">
        <v>95</v>
      </c>
      <c r="AH256" s="502">
        <v>68</v>
      </c>
      <c r="AI256" s="502">
        <v>59</v>
      </c>
      <c r="AJ256" s="502">
        <v>37</v>
      </c>
      <c r="AK256" s="502">
        <v>50</v>
      </c>
      <c r="AL256" s="502">
        <v>4</v>
      </c>
      <c r="AM256" s="502">
        <v>38</v>
      </c>
      <c r="AN256" s="502">
        <v>37</v>
      </c>
      <c r="AO256" s="502">
        <v>79</v>
      </c>
      <c r="AP256" s="502">
        <v>1804</v>
      </c>
      <c r="AQ256" s="502">
        <v>168</v>
      </c>
      <c r="AR256" s="502">
        <v>158</v>
      </c>
      <c r="AS256" s="502">
        <v>771</v>
      </c>
      <c r="AT256" s="502">
        <v>129</v>
      </c>
      <c r="AU256" s="627"/>
      <c r="AV256" s="581">
        <v>3661</v>
      </c>
      <c r="AW256" s="584">
        <v>821</v>
      </c>
      <c r="AX256" s="581">
        <v>397</v>
      </c>
      <c r="AY256" s="584">
        <v>735</v>
      </c>
      <c r="AZ256" s="581">
        <v>1268</v>
      </c>
      <c r="BA256" s="581">
        <v>440</v>
      </c>
    </row>
    <row r="257" spans="1:53" ht="15.6">
      <c r="A257" s="653">
        <v>17</v>
      </c>
      <c r="B257" s="611" t="s">
        <v>394</v>
      </c>
      <c r="C257" s="471">
        <v>1405</v>
      </c>
      <c r="D257" s="502">
        <v>26</v>
      </c>
      <c r="E257" s="502">
        <v>29</v>
      </c>
      <c r="F257" s="502">
        <v>26</v>
      </c>
      <c r="G257" s="502">
        <v>25</v>
      </c>
      <c r="H257" s="502">
        <v>23</v>
      </c>
      <c r="I257" s="502">
        <v>24</v>
      </c>
      <c r="J257" s="502">
        <v>27</v>
      </c>
      <c r="K257" s="502">
        <v>27</v>
      </c>
      <c r="L257" s="502">
        <v>28</v>
      </c>
      <c r="M257" s="502">
        <v>26</v>
      </c>
      <c r="N257" s="502">
        <v>27</v>
      </c>
      <c r="O257" s="502">
        <v>27</v>
      </c>
      <c r="P257" s="502">
        <v>26</v>
      </c>
      <c r="Q257" s="502">
        <v>26</v>
      </c>
      <c r="R257" s="502">
        <v>26</v>
      </c>
      <c r="S257" s="502">
        <v>24</v>
      </c>
      <c r="T257" s="502">
        <v>24</v>
      </c>
      <c r="U257" s="502">
        <v>25</v>
      </c>
      <c r="V257" s="502">
        <v>24</v>
      </c>
      <c r="W257" s="502">
        <v>25</v>
      </c>
      <c r="X257" s="502">
        <v>114</v>
      </c>
      <c r="Y257" s="502">
        <v>120</v>
      </c>
      <c r="Z257" s="502">
        <v>107</v>
      </c>
      <c r="AA257" s="502">
        <v>97</v>
      </c>
      <c r="AB257" s="502">
        <v>81</v>
      </c>
      <c r="AC257" s="502">
        <v>82</v>
      </c>
      <c r="AD257" s="502">
        <v>62</v>
      </c>
      <c r="AE257" s="502">
        <v>58</v>
      </c>
      <c r="AF257" s="502">
        <v>50</v>
      </c>
      <c r="AG257" s="502">
        <v>37</v>
      </c>
      <c r="AH257" s="502">
        <v>26</v>
      </c>
      <c r="AI257" s="502">
        <v>23</v>
      </c>
      <c r="AJ257" s="502">
        <v>14</v>
      </c>
      <c r="AK257" s="502">
        <v>19</v>
      </c>
      <c r="AL257" s="502">
        <v>2</v>
      </c>
      <c r="AM257" s="502">
        <v>15</v>
      </c>
      <c r="AN257" s="502">
        <v>14</v>
      </c>
      <c r="AO257" s="502">
        <v>30</v>
      </c>
      <c r="AP257" s="502">
        <v>693</v>
      </c>
      <c r="AQ257" s="502">
        <v>65</v>
      </c>
      <c r="AR257" s="502">
        <v>61</v>
      </c>
      <c r="AS257" s="502">
        <v>296</v>
      </c>
      <c r="AT257" s="502">
        <v>50</v>
      </c>
      <c r="AU257" s="627"/>
      <c r="AV257" s="581">
        <v>1405</v>
      </c>
      <c r="AW257" s="584">
        <v>315</v>
      </c>
      <c r="AX257" s="581">
        <v>151</v>
      </c>
      <c r="AY257" s="584">
        <v>283</v>
      </c>
      <c r="AZ257" s="581">
        <v>487</v>
      </c>
      <c r="BA257" s="581">
        <v>169</v>
      </c>
    </row>
    <row r="258" spans="1:53" ht="15.6">
      <c r="A258" s="653">
        <v>18</v>
      </c>
      <c r="B258" s="611" t="s">
        <v>395</v>
      </c>
      <c r="C258" s="471">
        <v>1649</v>
      </c>
      <c r="D258" s="502">
        <v>31</v>
      </c>
      <c r="E258" s="502">
        <v>34</v>
      </c>
      <c r="F258" s="502">
        <v>31</v>
      </c>
      <c r="G258" s="502">
        <v>29</v>
      </c>
      <c r="H258" s="502">
        <v>27</v>
      </c>
      <c r="I258" s="502">
        <v>28</v>
      </c>
      <c r="J258" s="502">
        <v>31</v>
      </c>
      <c r="K258" s="502">
        <v>32</v>
      </c>
      <c r="L258" s="502">
        <v>33</v>
      </c>
      <c r="M258" s="502">
        <v>31</v>
      </c>
      <c r="N258" s="502">
        <v>32</v>
      </c>
      <c r="O258" s="502">
        <v>32</v>
      </c>
      <c r="P258" s="502">
        <v>31</v>
      </c>
      <c r="Q258" s="502">
        <v>31</v>
      </c>
      <c r="R258" s="502">
        <v>31</v>
      </c>
      <c r="S258" s="502">
        <v>29</v>
      </c>
      <c r="T258" s="502">
        <v>28</v>
      </c>
      <c r="U258" s="502">
        <v>29</v>
      </c>
      <c r="V258" s="502">
        <v>29</v>
      </c>
      <c r="W258" s="502">
        <v>29</v>
      </c>
      <c r="X258" s="502">
        <v>133</v>
      </c>
      <c r="Y258" s="502">
        <v>140</v>
      </c>
      <c r="Z258" s="502">
        <v>124</v>
      </c>
      <c r="AA258" s="502">
        <v>114</v>
      </c>
      <c r="AB258" s="502">
        <v>95</v>
      </c>
      <c r="AC258" s="502">
        <v>95</v>
      </c>
      <c r="AD258" s="502">
        <v>73</v>
      </c>
      <c r="AE258" s="502">
        <v>68</v>
      </c>
      <c r="AF258" s="502">
        <v>59</v>
      </c>
      <c r="AG258" s="502">
        <v>43</v>
      </c>
      <c r="AH258" s="502">
        <v>31</v>
      </c>
      <c r="AI258" s="502">
        <v>27</v>
      </c>
      <c r="AJ258" s="502">
        <v>17</v>
      </c>
      <c r="AK258" s="502">
        <v>22</v>
      </c>
      <c r="AL258" s="502">
        <v>2</v>
      </c>
      <c r="AM258" s="502">
        <v>17</v>
      </c>
      <c r="AN258" s="502">
        <v>17</v>
      </c>
      <c r="AO258" s="502">
        <v>36</v>
      </c>
      <c r="AP258" s="502">
        <v>813</v>
      </c>
      <c r="AQ258" s="502">
        <v>76</v>
      </c>
      <c r="AR258" s="502">
        <v>71</v>
      </c>
      <c r="AS258" s="502">
        <v>347</v>
      </c>
      <c r="AT258" s="502">
        <v>58</v>
      </c>
      <c r="AU258" s="627"/>
      <c r="AV258" s="581">
        <v>1649</v>
      </c>
      <c r="AW258" s="584">
        <v>371</v>
      </c>
      <c r="AX258" s="581">
        <v>179</v>
      </c>
      <c r="AY258" s="584">
        <v>331</v>
      </c>
      <c r="AZ258" s="581">
        <v>569</v>
      </c>
      <c r="BA258" s="581">
        <v>199</v>
      </c>
    </row>
    <row r="259" spans="1:53" ht="15.6">
      <c r="A259" s="653">
        <v>19</v>
      </c>
      <c r="B259" s="611" t="s">
        <v>396</v>
      </c>
      <c r="C259" s="471">
        <v>1362</v>
      </c>
      <c r="D259" s="502">
        <v>25</v>
      </c>
      <c r="E259" s="502">
        <v>28</v>
      </c>
      <c r="F259" s="502">
        <v>26</v>
      </c>
      <c r="G259" s="502">
        <v>24</v>
      </c>
      <c r="H259" s="502">
        <v>22</v>
      </c>
      <c r="I259" s="502">
        <v>22</v>
      </c>
      <c r="J259" s="502">
        <v>26</v>
      </c>
      <c r="K259" s="502">
        <v>26</v>
      </c>
      <c r="L259" s="502">
        <v>27</v>
      </c>
      <c r="M259" s="502">
        <v>25</v>
      </c>
      <c r="N259" s="502">
        <v>26</v>
      </c>
      <c r="O259" s="502">
        <v>27</v>
      </c>
      <c r="P259" s="502">
        <v>26</v>
      </c>
      <c r="Q259" s="502">
        <v>26</v>
      </c>
      <c r="R259" s="502">
        <v>25</v>
      </c>
      <c r="S259" s="502">
        <v>24</v>
      </c>
      <c r="T259" s="502">
        <v>23</v>
      </c>
      <c r="U259" s="502">
        <v>24</v>
      </c>
      <c r="V259" s="502">
        <v>24</v>
      </c>
      <c r="W259" s="502">
        <v>24</v>
      </c>
      <c r="X259" s="502">
        <v>110</v>
      </c>
      <c r="Y259" s="502">
        <v>116</v>
      </c>
      <c r="Z259" s="502">
        <v>103</v>
      </c>
      <c r="AA259" s="502">
        <v>94</v>
      </c>
      <c r="AB259" s="502">
        <v>80</v>
      </c>
      <c r="AC259" s="502">
        <v>79</v>
      </c>
      <c r="AD259" s="502">
        <v>60</v>
      </c>
      <c r="AE259" s="502">
        <v>56</v>
      </c>
      <c r="AF259" s="502">
        <v>49</v>
      </c>
      <c r="AG259" s="502">
        <v>36</v>
      </c>
      <c r="AH259" s="502">
        <v>25</v>
      </c>
      <c r="AI259" s="502">
        <v>22</v>
      </c>
      <c r="AJ259" s="502">
        <v>14</v>
      </c>
      <c r="AK259" s="502">
        <v>18</v>
      </c>
      <c r="AL259" s="502">
        <v>2</v>
      </c>
      <c r="AM259" s="502">
        <v>14</v>
      </c>
      <c r="AN259" s="502">
        <v>14</v>
      </c>
      <c r="AO259" s="502">
        <v>30</v>
      </c>
      <c r="AP259" s="502">
        <v>671</v>
      </c>
      <c r="AQ259" s="502">
        <v>63</v>
      </c>
      <c r="AR259" s="502">
        <v>59</v>
      </c>
      <c r="AS259" s="502">
        <v>287</v>
      </c>
      <c r="AT259" s="502">
        <v>48</v>
      </c>
      <c r="AU259" s="627"/>
      <c r="AV259" s="581">
        <v>1362</v>
      </c>
      <c r="AW259" s="584">
        <v>304</v>
      </c>
      <c r="AX259" s="581">
        <v>148</v>
      </c>
      <c r="AY259" s="584">
        <v>274</v>
      </c>
      <c r="AZ259" s="581">
        <v>472</v>
      </c>
      <c r="BA259" s="581">
        <v>164</v>
      </c>
    </row>
    <row r="260" spans="1:53" ht="16.2" thickBot="1">
      <c r="A260" s="643"/>
      <c r="B260" s="615" t="s">
        <v>67</v>
      </c>
      <c r="C260" s="471">
        <v>2823</v>
      </c>
      <c r="D260" s="544">
        <v>53</v>
      </c>
      <c r="E260" s="544">
        <v>58</v>
      </c>
      <c r="F260" s="544">
        <v>53</v>
      </c>
      <c r="G260" s="544">
        <v>50</v>
      </c>
      <c r="H260" s="544">
        <v>47</v>
      </c>
      <c r="I260" s="544">
        <v>46</v>
      </c>
      <c r="J260" s="544">
        <v>53</v>
      </c>
      <c r="K260" s="544">
        <v>55</v>
      </c>
      <c r="L260" s="544">
        <v>57</v>
      </c>
      <c r="M260" s="544">
        <v>53</v>
      </c>
      <c r="N260" s="544">
        <v>55</v>
      </c>
      <c r="O260" s="544">
        <v>55</v>
      </c>
      <c r="P260" s="544">
        <v>53</v>
      </c>
      <c r="Q260" s="544">
        <v>53</v>
      </c>
      <c r="R260" s="544">
        <v>53</v>
      </c>
      <c r="S260" s="544">
        <v>49</v>
      </c>
      <c r="T260" s="544">
        <v>48</v>
      </c>
      <c r="U260" s="544">
        <v>50</v>
      </c>
      <c r="V260" s="544">
        <v>49</v>
      </c>
      <c r="W260" s="544">
        <v>50</v>
      </c>
      <c r="X260" s="544">
        <v>229</v>
      </c>
      <c r="Y260" s="544">
        <v>240</v>
      </c>
      <c r="Z260" s="544">
        <v>210</v>
      </c>
      <c r="AA260" s="544">
        <v>195</v>
      </c>
      <c r="AB260" s="544">
        <v>163</v>
      </c>
      <c r="AC260" s="544">
        <v>163</v>
      </c>
      <c r="AD260" s="544">
        <v>125</v>
      </c>
      <c r="AE260" s="544">
        <v>117</v>
      </c>
      <c r="AF260" s="544">
        <v>101</v>
      </c>
      <c r="AG260" s="544">
        <v>74</v>
      </c>
      <c r="AH260" s="544">
        <v>53</v>
      </c>
      <c r="AI260" s="544">
        <v>46</v>
      </c>
      <c r="AJ260" s="544">
        <v>29</v>
      </c>
      <c r="AK260" s="544">
        <v>38</v>
      </c>
      <c r="AL260" s="544">
        <v>3</v>
      </c>
      <c r="AM260" s="544">
        <v>29</v>
      </c>
      <c r="AN260" s="544">
        <v>28</v>
      </c>
      <c r="AO260" s="544">
        <v>61</v>
      </c>
      <c r="AP260" s="544">
        <v>1391</v>
      </c>
      <c r="AQ260" s="544">
        <v>130</v>
      </c>
      <c r="AR260" s="544">
        <v>122</v>
      </c>
      <c r="AS260" s="544">
        <v>595</v>
      </c>
      <c r="AT260" s="544">
        <v>100</v>
      </c>
      <c r="AU260" s="627"/>
      <c r="AV260" s="635">
        <v>2823</v>
      </c>
      <c r="AW260" s="584">
        <v>635</v>
      </c>
      <c r="AX260" s="635">
        <v>306</v>
      </c>
      <c r="AY260" s="584">
        <v>568</v>
      </c>
      <c r="AZ260" s="635">
        <v>973</v>
      </c>
      <c r="BA260" s="635">
        <v>341</v>
      </c>
    </row>
    <row r="261" spans="1:53" ht="15.6">
      <c r="A261" s="663">
        <v>2</v>
      </c>
      <c r="B261" s="664" t="s">
        <v>397</v>
      </c>
      <c r="C261" s="665">
        <v>9413</v>
      </c>
      <c r="D261" s="465">
        <v>147</v>
      </c>
      <c r="E261" s="666">
        <v>163</v>
      </c>
      <c r="F261" s="666">
        <v>180</v>
      </c>
      <c r="G261" s="666">
        <v>170</v>
      </c>
      <c r="H261" s="666">
        <v>182</v>
      </c>
      <c r="I261" s="666">
        <v>172</v>
      </c>
      <c r="J261" s="666">
        <v>193</v>
      </c>
      <c r="K261" s="666">
        <v>173</v>
      </c>
      <c r="L261" s="666">
        <v>166</v>
      </c>
      <c r="M261" s="666">
        <v>176</v>
      </c>
      <c r="N261" s="666">
        <v>140</v>
      </c>
      <c r="O261" s="666">
        <v>165</v>
      </c>
      <c r="P261" s="666">
        <v>159</v>
      </c>
      <c r="Q261" s="666">
        <v>150</v>
      </c>
      <c r="R261" s="666">
        <v>171</v>
      </c>
      <c r="S261" s="666">
        <v>133</v>
      </c>
      <c r="T261" s="666">
        <v>158</v>
      </c>
      <c r="U261" s="666">
        <v>152</v>
      </c>
      <c r="V261" s="666">
        <v>172</v>
      </c>
      <c r="W261" s="666">
        <v>164</v>
      </c>
      <c r="X261" s="666">
        <v>657</v>
      </c>
      <c r="Y261" s="666">
        <v>783</v>
      </c>
      <c r="Z261" s="666">
        <v>665</v>
      </c>
      <c r="AA261" s="666">
        <v>603</v>
      </c>
      <c r="AB261" s="666">
        <v>572</v>
      </c>
      <c r="AC261" s="667">
        <v>513</v>
      </c>
      <c r="AD261" s="667">
        <v>452</v>
      </c>
      <c r="AE261" s="667">
        <v>463</v>
      </c>
      <c r="AF261" s="667">
        <v>416</v>
      </c>
      <c r="AG261" s="667">
        <v>324</v>
      </c>
      <c r="AH261" s="667">
        <v>243</v>
      </c>
      <c r="AI261" s="667">
        <v>184</v>
      </c>
      <c r="AJ261" s="668">
        <v>109</v>
      </c>
      <c r="AK261" s="669">
        <v>143</v>
      </c>
      <c r="AL261" s="665">
        <v>5</v>
      </c>
      <c r="AM261" s="670">
        <v>73</v>
      </c>
      <c r="AN261" s="670">
        <v>72</v>
      </c>
      <c r="AO261" s="670">
        <v>154</v>
      </c>
      <c r="AP261" s="670">
        <v>4747</v>
      </c>
      <c r="AQ261" s="670">
        <v>399</v>
      </c>
      <c r="AR261" s="665">
        <v>383</v>
      </c>
      <c r="AS261" s="670">
        <v>1924</v>
      </c>
      <c r="AT261" s="665">
        <v>288</v>
      </c>
      <c r="AU261" s="627"/>
      <c r="AV261" s="474">
        <v>9413</v>
      </c>
      <c r="AW261" s="474">
        <v>2027</v>
      </c>
      <c r="AX261" s="474">
        <v>923</v>
      </c>
      <c r="AY261" s="474">
        <v>1776</v>
      </c>
      <c r="AZ261" s="474">
        <v>3268</v>
      </c>
      <c r="BA261" s="474">
        <v>1419</v>
      </c>
    </row>
    <row r="262" spans="1:53" ht="15.6">
      <c r="A262" s="653">
        <v>1</v>
      </c>
      <c r="B262" s="611" t="s">
        <v>399</v>
      </c>
      <c r="C262" s="471">
        <v>8466</v>
      </c>
      <c r="D262" s="531">
        <v>132</v>
      </c>
      <c r="E262" s="531">
        <v>147</v>
      </c>
      <c r="F262" s="531">
        <v>162</v>
      </c>
      <c r="G262" s="531">
        <v>153</v>
      </c>
      <c r="H262" s="531">
        <v>164</v>
      </c>
      <c r="I262" s="531">
        <v>155</v>
      </c>
      <c r="J262" s="531">
        <v>174</v>
      </c>
      <c r="K262" s="531">
        <v>156</v>
      </c>
      <c r="L262" s="531">
        <v>149</v>
      </c>
      <c r="M262" s="531">
        <v>158</v>
      </c>
      <c r="N262" s="531">
        <v>126</v>
      </c>
      <c r="O262" s="531">
        <v>148</v>
      </c>
      <c r="P262" s="531">
        <v>143</v>
      </c>
      <c r="Q262" s="531">
        <v>135</v>
      </c>
      <c r="R262" s="531">
        <v>154</v>
      </c>
      <c r="S262" s="531">
        <v>120</v>
      </c>
      <c r="T262" s="531">
        <v>142</v>
      </c>
      <c r="U262" s="531">
        <v>137</v>
      </c>
      <c r="V262" s="531">
        <v>155</v>
      </c>
      <c r="W262" s="531">
        <v>148</v>
      </c>
      <c r="X262" s="531">
        <v>591</v>
      </c>
      <c r="Y262" s="531">
        <v>704</v>
      </c>
      <c r="Z262" s="531">
        <v>598</v>
      </c>
      <c r="AA262" s="531">
        <v>542</v>
      </c>
      <c r="AB262" s="531">
        <v>514</v>
      </c>
      <c r="AC262" s="531">
        <v>461</v>
      </c>
      <c r="AD262" s="531">
        <v>407</v>
      </c>
      <c r="AE262" s="531">
        <v>416</v>
      </c>
      <c r="AF262" s="531">
        <v>374</v>
      </c>
      <c r="AG262" s="531">
        <v>291</v>
      </c>
      <c r="AH262" s="531">
        <v>219</v>
      </c>
      <c r="AI262" s="531">
        <v>165</v>
      </c>
      <c r="AJ262" s="531">
        <v>98</v>
      </c>
      <c r="AK262" s="531">
        <v>128</v>
      </c>
      <c r="AL262" s="531">
        <v>4</v>
      </c>
      <c r="AM262" s="531">
        <v>66</v>
      </c>
      <c r="AN262" s="531">
        <v>65</v>
      </c>
      <c r="AO262" s="531">
        <v>139</v>
      </c>
      <c r="AP262" s="531">
        <v>4269</v>
      </c>
      <c r="AQ262" s="531">
        <v>359</v>
      </c>
      <c r="AR262" s="531">
        <v>344</v>
      </c>
      <c r="AS262" s="531">
        <v>1730</v>
      </c>
      <c r="AT262" s="531">
        <v>259</v>
      </c>
      <c r="AU262" s="627"/>
      <c r="AV262" s="633">
        <v>8466</v>
      </c>
      <c r="AW262" s="584">
        <v>1824</v>
      </c>
      <c r="AX262" s="633">
        <v>831</v>
      </c>
      <c r="AY262" s="584">
        <v>1598</v>
      </c>
      <c r="AZ262" s="633">
        <v>2938</v>
      </c>
      <c r="BA262" s="633">
        <v>1275</v>
      </c>
    </row>
    <row r="263" spans="1:53" ht="15.6">
      <c r="A263" s="653">
        <v>2</v>
      </c>
      <c r="B263" s="611" t="s">
        <v>401</v>
      </c>
      <c r="C263" s="471">
        <v>947</v>
      </c>
      <c r="D263" s="502">
        <v>15</v>
      </c>
      <c r="E263" s="502">
        <v>16</v>
      </c>
      <c r="F263" s="502">
        <v>18</v>
      </c>
      <c r="G263" s="502">
        <v>17</v>
      </c>
      <c r="H263" s="502">
        <v>18</v>
      </c>
      <c r="I263" s="502">
        <v>17</v>
      </c>
      <c r="J263" s="502">
        <v>19</v>
      </c>
      <c r="K263" s="502">
        <v>17</v>
      </c>
      <c r="L263" s="502">
        <v>17</v>
      </c>
      <c r="M263" s="502">
        <v>18</v>
      </c>
      <c r="N263" s="502">
        <v>14</v>
      </c>
      <c r="O263" s="502">
        <v>17</v>
      </c>
      <c r="P263" s="502">
        <v>16</v>
      </c>
      <c r="Q263" s="502">
        <v>15</v>
      </c>
      <c r="R263" s="502">
        <v>17</v>
      </c>
      <c r="S263" s="502">
        <v>13</v>
      </c>
      <c r="T263" s="502">
        <v>16</v>
      </c>
      <c r="U263" s="502">
        <v>15</v>
      </c>
      <c r="V263" s="502">
        <v>17</v>
      </c>
      <c r="W263" s="502">
        <v>16</v>
      </c>
      <c r="X263" s="502">
        <v>66</v>
      </c>
      <c r="Y263" s="502">
        <v>79</v>
      </c>
      <c r="Z263" s="502">
        <v>67</v>
      </c>
      <c r="AA263" s="502">
        <v>61</v>
      </c>
      <c r="AB263" s="502">
        <v>58</v>
      </c>
      <c r="AC263" s="502">
        <v>52</v>
      </c>
      <c r="AD263" s="502">
        <v>45</v>
      </c>
      <c r="AE263" s="502">
        <v>47</v>
      </c>
      <c r="AF263" s="502">
        <v>42</v>
      </c>
      <c r="AG263" s="502">
        <v>33</v>
      </c>
      <c r="AH263" s="502">
        <v>24</v>
      </c>
      <c r="AI263" s="502">
        <v>19</v>
      </c>
      <c r="AJ263" s="502">
        <v>11</v>
      </c>
      <c r="AK263" s="502">
        <v>15</v>
      </c>
      <c r="AL263" s="502">
        <v>1</v>
      </c>
      <c r="AM263" s="502">
        <v>7</v>
      </c>
      <c r="AN263" s="502">
        <v>7</v>
      </c>
      <c r="AO263" s="502">
        <v>15</v>
      </c>
      <c r="AP263" s="502">
        <v>478</v>
      </c>
      <c r="AQ263" s="502">
        <v>40</v>
      </c>
      <c r="AR263" s="502">
        <v>39</v>
      </c>
      <c r="AS263" s="502">
        <v>194</v>
      </c>
      <c r="AT263" s="502">
        <v>29</v>
      </c>
      <c r="AU263" s="627"/>
      <c r="AV263" s="635">
        <v>947</v>
      </c>
      <c r="AW263" s="584">
        <v>203</v>
      </c>
      <c r="AX263" s="635">
        <v>92</v>
      </c>
      <c r="AY263" s="584">
        <v>178</v>
      </c>
      <c r="AZ263" s="635">
        <v>330</v>
      </c>
      <c r="BA263" s="635">
        <v>144</v>
      </c>
    </row>
    <row r="264" spans="1:53" ht="15.6">
      <c r="A264" s="608">
        <v>10</v>
      </c>
      <c r="B264" s="652" t="s">
        <v>402</v>
      </c>
      <c r="C264" s="623">
        <v>14191</v>
      </c>
      <c r="D264" s="657">
        <v>198</v>
      </c>
      <c r="E264" s="474">
        <v>270</v>
      </c>
      <c r="F264" s="474">
        <v>252</v>
      </c>
      <c r="G264" s="474">
        <v>271</v>
      </c>
      <c r="H264" s="474">
        <v>267</v>
      </c>
      <c r="I264" s="474">
        <v>229</v>
      </c>
      <c r="J264" s="474">
        <v>250</v>
      </c>
      <c r="K264" s="474">
        <v>266</v>
      </c>
      <c r="L264" s="474">
        <v>310</v>
      </c>
      <c r="M264" s="474">
        <v>279</v>
      </c>
      <c r="N264" s="474">
        <v>297</v>
      </c>
      <c r="O264" s="474">
        <v>306</v>
      </c>
      <c r="P264" s="474">
        <v>284</v>
      </c>
      <c r="Q264" s="474">
        <v>321</v>
      </c>
      <c r="R264" s="474">
        <v>268</v>
      </c>
      <c r="S264" s="474">
        <v>307</v>
      </c>
      <c r="T264" s="474">
        <v>256</v>
      </c>
      <c r="U264" s="474">
        <v>289</v>
      </c>
      <c r="V264" s="474">
        <v>258</v>
      </c>
      <c r="W264" s="474">
        <v>209</v>
      </c>
      <c r="X264" s="474">
        <v>1185</v>
      </c>
      <c r="Y264" s="474">
        <v>1185</v>
      </c>
      <c r="Z264" s="474">
        <v>933</v>
      </c>
      <c r="AA264" s="474">
        <v>891</v>
      </c>
      <c r="AB264" s="474">
        <v>780</v>
      </c>
      <c r="AC264" s="638">
        <v>731</v>
      </c>
      <c r="AD264" s="638">
        <v>639</v>
      </c>
      <c r="AE264" s="638">
        <v>545</v>
      </c>
      <c r="AF264" s="638">
        <v>516</v>
      </c>
      <c r="AG264" s="638">
        <v>405</v>
      </c>
      <c r="AH264" s="638">
        <v>302</v>
      </c>
      <c r="AI264" s="638">
        <v>264</v>
      </c>
      <c r="AJ264" s="658">
        <v>207</v>
      </c>
      <c r="AK264" s="659">
        <v>221</v>
      </c>
      <c r="AL264" s="623">
        <v>9</v>
      </c>
      <c r="AM264" s="642">
        <v>113</v>
      </c>
      <c r="AN264" s="642">
        <v>134</v>
      </c>
      <c r="AO264" s="642">
        <v>263</v>
      </c>
      <c r="AP264" s="642">
        <v>6838</v>
      </c>
      <c r="AQ264" s="642">
        <v>693</v>
      </c>
      <c r="AR264" s="623">
        <v>662</v>
      </c>
      <c r="AS264" s="642">
        <v>2753</v>
      </c>
      <c r="AT264" s="623">
        <v>484</v>
      </c>
      <c r="AU264" s="627"/>
      <c r="AV264" s="474">
        <v>14191</v>
      </c>
      <c r="AW264" s="474">
        <v>3195</v>
      </c>
      <c r="AX264" s="474">
        <v>1725</v>
      </c>
      <c r="AY264" s="474">
        <v>2837</v>
      </c>
      <c r="AZ264" s="474">
        <v>4519</v>
      </c>
      <c r="BA264" s="474">
        <v>1915</v>
      </c>
    </row>
    <row r="265" spans="1:53" ht="15.6">
      <c r="A265" s="653">
        <v>1</v>
      </c>
      <c r="B265" s="675" t="s">
        <v>404</v>
      </c>
      <c r="C265" s="471">
        <v>3634</v>
      </c>
      <c r="D265" s="502">
        <v>50</v>
      </c>
      <c r="E265" s="502">
        <v>69</v>
      </c>
      <c r="F265" s="502">
        <v>65</v>
      </c>
      <c r="G265" s="502">
        <v>69</v>
      </c>
      <c r="H265" s="502">
        <v>68</v>
      </c>
      <c r="I265" s="502">
        <v>59</v>
      </c>
      <c r="J265" s="502">
        <v>64</v>
      </c>
      <c r="K265" s="502">
        <v>68</v>
      </c>
      <c r="L265" s="502">
        <v>79</v>
      </c>
      <c r="M265" s="502">
        <v>71</v>
      </c>
      <c r="N265" s="502">
        <v>76</v>
      </c>
      <c r="O265" s="502">
        <v>79</v>
      </c>
      <c r="P265" s="502">
        <v>72</v>
      </c>
      <c r="Q265" s="502">
        <v>83</v>
      </c>
      <c r="R265" s="502">
        <v>69</v>
      </c>
      <c r="S265" s="502">
        <v>78</v>
      </c>
      <c r="T265" s="502">
        <v>66</v>
      </c>
      <c r="U265" s="502">
        <v>74</v>
      </c>
      <c r="V265" s="502">
        <v>66</v>
      </c>
      <c r="W265" s="502">
        <v>54</v>
      </c>
      <c r="X265" s="502">
        <v>303</v>
      </c>
      <c r="Y265" s="502">
        <v>303</v>
      </c>
      <c r="Z265" s="502">
        <v>239</v>
      </c>
      <c r="AA265" s="502">
        <v>228</v>
      </c>
      <c r="AB265" s="502">
        <v>201</v>
      </c>
      <c r="AC265" s="502">
        <v>186</v>
      </c>
      <c r="AD265" s="502">
        <v>164</v>
      </c>
      <c r="AE265" s="502">
        <v>141</v>
      </c>
      <c r="AF265" s="502">
        <v>133</v>
      </c>
      <c r="AG265" s="502">
        <v>103</v>
      </c>
      <c r="AH265" s="502">
        <v>77</v>
      </c>
      <c r="AI265" s="502">
        <v>68</v>
      </c>
      <c r="AJ265" s="502">
        <v>52</v>
      </c>
      <c r="AK265" s="502">
        <v>57</v>
      </c>
      <c r="AL265" s="502">
        <v>2</v>
      </c>
      <c r="AM265" s="502">
        <v>30</v>
      </c>
      <c r="AN265" s="502">
        <v>34</v>
      </c>
      <c r="AO265" s="502">
        <v>67</v>
      </c>
      <c r="AP265" s="502">
        <v>1751</v>
      </c>
      <c r="AQ265" s="502">
        <v>176</v>
      </c>
      <c r="AR265" s="502">
        <v>169</v>
      </c>
      <c r="AS265" s="502">
        <v>704</v>
      </c>
      <c r="AT265" s="502">
        <v>123</v>
      </c>
      <c r="AU265" s="627"/>
      <c r="AV265" s="633">
        <v>3634</v>
      </c>
      <c r="AW265" s="584">
        <v>817</v>
      </c>
      <c r="AX265" s="633">
        <v>442</v>
      </c>
      <c r="AY265" s="584">
        <v>726</v>
      </c>
      <c r="AZ265" s="633">
        <v>1159</v>
      </c>
      <c r="BA265" s="633">
        <v>490</v>
      </c>
    </row>
    <row r="266" spans="1:53" ht="15.6">
      <c r="A266" s="653">
        <v>2</v>
      </c>
      <c r="B266" s="611" t="s">
        <v>406</v>
      </c>
      <c r="C266" s="471">
        <v>2478</v>
      </c>
      <c r="D266" s="502">
        <v>35</v>
      </c>
      <c r="E266" s="502">
        <v>47</v>
      </c>
      <c r="F266" s="502">
        <v>44</v>
      </c>
      <c r="G266" s="502">
        <v>47</v>
      </c>
      <c r="H266" s="502">
        <v>47</v>
      </c>
      <c r="I266" s="502">
        <v>40</v>
      </c>
      <c r="J266" s="502">
        <v>44</v>
      </c>
      <c r="K266" s="502">
        <v>46</v>
      </c>
      <c r="L266" s="502">
        <v>54</v>
      </c>
      <c r="M266" s="502">
        <v>49</v>
      </c>
      <c r="N266" s="502">
        <v>52</v>
      </c>
      <c r="O266" s="502">
        <v>53</v>
      </c>
      <c r="P266" s="502">
        <v>50</v>
      </c>
      <c r="Q266" s="502">
        <v>56</v>
      </c>
      <c r="R266" s="502">
        <v>47</v>
      </c>
      <c r="S266" s="502">
        <v>54</v>
      </c>
      <c r="T266" s="502">
        <v>44</v>
      </c>
      <c r="U266" s="502">
        <v>50</v>
      </c>
      <c r="V266" s="502">
        <v>45</v>
      </c>
      <c r="W266" s="502">
        <v>36</v>
      </c>
      <c r="X266" s="502">
        <v>207</v>
      </c>
      <c r="Y266" s="502">
        <v>207</v>
      </c>
      <c r="Z266" s="502">
        <v>163</v>
      </c>
      <c r="AA266" s="502">
        <v>156</v>
      </c>
      <c r="AB266" s="502">
        <v>136</v>
      </c>
      <c r="AC266" s="502">
        <v>128</v>
      </c>
      <c r="AD266" s="502">
        <v>111</v>
      </c>
      <c r="AE266" s="502">
        <v>95</v>
      </c>
      <c r="AF266" s="502">
        <v>90</v>
      </c>
      <c r="AG266" s="502">
        <v>71</v>
      </c>
      <c r="AH266" s="502">
        <v>53</v>
      </c>
      <c r="AI266" s="502">
        <v>46</v>
      </c>
      <c r="AJ266" s="502">
        <v>36</v>
      </c>
      <c r="AK266" s="502">
        <v>39</v>
      </c>
      <c r="AL266" s="502">
        <v>2</v>
      </c>
      <c r="AM266" s="502">
        <v>20</v>
      </c>
      <c r="AN266" s="502">
        <v>23</v>
      </c>
      <c r="AO266" s="502">
        <v>46</v>
      </c>
      <c r="AP266" s="502">
        <v>1194</v>
      </c>
      <c r="AQ266" s="502">
        <v>121</v>
      </c>
      <c r="AR266" s="502">
        <v>116</v>
      </c>
      <c r="AS266" s="502">
        <v>481</v>
      </c>
      <c r="AT266" s="502">
        <v>85</v>
      </c>
      <c r="AU266" s="627"/>
      <c r="AV266" s="581">
        <v>2478</v>
      </c>
      <c r="AW266" s="584">
        <v>558</v>
      </c>
      <c r="AX266" s="581">
        <v>301</v>
      </c>
      <c r="AY266" s="584">
        <v>495</v>
      </c>
      <c r="AZ266" s="581">
        <v>789</v>
      </c>
      <c r="BA266" s="581">
        <v>335</v>
      </c>
    </row>
    <row r="267" spans="1:53" ht="15.6">
      <c r="A267" s="653">
        <v>3</v>
      </c>
      <c r="B267" s="611" t="s">
        <v>408</v>
      </c>
      <c r="C267" s="471">
        <v>762</v>
      </c>
      <c r="D267" s="502">
        <v>11</v>
      </c>
      <c r="E267" s="502">
        <v>15</v>
      </c>
      <c r="F267" s="502">
        <v>14</v>
      </c>
      <c r="G267" s="502">
        <v>15</v>
      </c>
      <c r="H267" s="502">
        <v>14</v>
      </c>
      <c r="I267" s="502">
        <v>12</v>
      </c>
      <c r="J267" s="502">
        <v>13</v>
      </c>
      <c r="K267" s="502">
        <v>14</v>
      </c>
      <c r="L267" s="502">
        <v>17</v>
      </c>
      <c r="M267" s="502">
        <v>15</v>
      </c>
      <c r="N267" s="502">
        <v>16</v>
      </c>
      <c r="O267" s="502">
        <v>16</v>
      </c>
      <c r="P267" s="502">
        <v>15</v>
      </c>
      <c r="Q267" s="502">
        <v>18</v>
      </c>
      <c r="R267" s="502">
        <v>14</v>
      </c>
      <c r="S267" s="502">
        <v>16</v>
      </c>
      <c r="T267" s="502">
        <v>14</v>
      </c>
      <c r="U267" s="502">
        <v>16</v>
      </c>
      <c r="V267" s="502">
        <v>14</v>
      </c>
      <c r="W267" s="502">
        <v>11</v>
      </c>
      <c r="X267" s="502">
        <v>64</v>
      </c>
      <c r="Y267" s="502">
        <v>64</v>
      </c>
      <c r="Z267" s="502">
        <v>50</v>
      </c>
      <c r="AA267" s="502">
        <v>48</v>
      </c>
      <c r="AB267" s="502">
        <v>42</v>
      </c>
      <c r="AC267" s="502">
        <v>39</v>
      </c>
      <c r="AD267" s="502">
        <v>34</v>
      </c>
      <c r="AE267" s="502">
        <v>29</v>
      </c>
      <c r="AF267" s="502">
        <v>28</v>
      </c>
      <c r="AG267" s="502">
        <v>22</v>
      </c>
      <c r="AH267" s="502">
        <v>16</v>
      </c>
      <c r="AI267" s="502">
        <v>14</v>
      </c>
      <c r="AJ267" s="502">
        <v>11</v>
      </c>
      <c r="AK267" s="502">
        <v>11</v>
      </c>
      <c r="AL267" s="502">
        <v>0</v>
      </c>
      <c r="AM267" s="502">
        <v>6</v>
      </c>
      <c r="AN267" s="502">
        <v>7</v>
      </c>
      <c r="AO267" s="502">
        <v>14</v>
      </c>
      <c r="AP267" s="502">
        <v>367</v>
      </c>
      <c r="AQ267" s="502">
        <v>37</v>
      </c>
      <c r="AR267" s="502">
        <v>36</v>
      </c>
      <c r="AS267" s="502">
        <v>148</v>
      </c>
      <c r="AT267" s="502">
        <v>26</v>
      </c>
      <c r="AU267" s="627"/>
      <c r="AV267" s="581">
        <v>762</v>
      </c>
      <c r="AW267" s="584">
        <v>172</v>
      </c>
      <c r="AX267" s="581">
        <v>93</v>
      </c>
      <c r="AY267" s="584">
        <v>153</v>
      </c>
      <c r="AZ267" s="581">
        <v>242</v>
      </c>
      <c r="BA267" s="581">
        <v>102</v>
      </c>
    </row>
    <row r="268" spans="1:53" ht="15.6">
      <c r="A268" s="653">
        <v>4</v>
      </c>
      <c r="B268" s="611" t="s">
        <v>410</v>
      </c>
      <c r="C268" s="471">
        <v>1549</v>
      </c>
      <c r="D268" s="502">
        <v>22</v>
      </c>
      <c r="E268" s="502">
        <v>29</v>
      </c>
      <c r="F268" s="502">
        <v>28</v>
      </c>
      <c r="G268" s="502">
        <v>30</v>
      </c>
      <c r="H268" s="502">
        <v>29</v>
      </c>
      <c r="I268" s="502">
        <v>25</v>
      </c>
      <c r="J268" s="502">
        <v>28</v>
      </c>
      <c r="K268" s="502">
        <v>29</v>
      </c>
      <c r="L268" s="502">
        <v>34</v>
      </c>
      <c r="M268" s="502">
        <v>30</v>
      </c>
      <c r="N268" s="502">
        <v>32</v>
      </c>
      <c r="O268" s="502">
        <v>33</v>
      </c>
      <c r="P268" s="502">
        <v>31</v>
      </c>
      <c r="Q268" s="502">
        <v>35</v>
      </c>
      <c r="R268" s="502">
        <v>29</v>
      </c>
      <c r="S268" s="502">
        <v>34</v>
      </c>
      <c r="T268" s="502">
        <v>28</v>
      </c>
      <c r="U268" s="502">
        <v>32</v>
      </c>
      <c r="V268" s="502">
        <v>28</v>
      </c>
      <c r="W268" s="502">
        <v>23</v>
      </c>
      <c r="X268" s="502">
        <v>129</v>
      </c>
      <c r="Y268" s="502">
        <v>129</v>
      </c>
      <c r="Z268" s="502">
        <v>102</v>
      </c>
      <c r="AA268" s="502">
        <v>97</v>
      </c>
      <c r="AB268" s="502">
        <v>85</v>
      </c>
      <c r="AC268" s="502">
        <v>80</v>
      </c>
      <c r="AD268" s="502">
        <v>70</v>
      </c>
      <c r="AE268" s="502">
        <v>59</v>
      </c>
      <c r="AF268" s="502">
        <v>56</v>
      </c>
      <c r="AG268" s="502">
        <v>44</v>
      </c>
      <c r="AH268" s="502">
        <v>33</v>
      </c>
      <c r="AI268" s="502">
        <v>29</v>
      </c>
      <c r="AJ268" s="502">
        <v>23</v>
      </c>
      <c r="AK268" s="502">
        <v>24</v>
      </c>
      <c r="AL268" s="502">
        <v>1</v>
      </c>
      <c r="AM268" s="502">
        <v>12</v>
      </c>
      <c r="AN268" s="502">
        <v>15</v>
      </c>
      <c r="AO268" s="502">
        <v>29</v>
      </c>
      <c r="AP268" s="502">
        <v>746</v>
      </c>
      <c r="AQ268" s="502">
        <v>76</v>
      </c>
      <c r="AR268" s="502">
        <v>72</v>
      </c>
      <c r="AS268" s="502">
        <v>301</v>
      </c>
      <c r="AT268" s="502">
        <v>53</v>
      </c>
      <c r="AU268" s="627"/>
      <c r="AV268" s="581">
        <v>1549</v>
      </c>
      <c r="AW268" s="584">
        <v>349</v>
      </c>
      <c r="AX268" s="581">
        <v>189</v>
      </c>
      <c r="AY268" s="584">
        <v>309</v>
      </c>
      <c r="AZ268" s="581">
        <v>493</v>
      </c>
      <c r="BA268" s="581">
        <v>209</v>
      </c>
    </row>
    <row r="269" spans="1:53" ht="15.6">
      <c r="A269" s="653">
        <v>5</v>
      </c>
      <c r="B269" s="611" t="s">
        <v>412</v>
      </c>
      <c r="C269" s="471">
        <v>933</v>
      </c>
      <c r="D269" s="502">
        <v>13</v>
      </c>
      <c r="E269" s="502">
        <v>18</v>
      </c>
      <c r="F269" s="502">
        <v>16</v>
      </c>
      <c r="G269" s="502">
        <v>18</v>
      </c>
      <c r="H269" s="502">
        <v>18</v>
      </c>
      <c r="I269" s="502">
        <v>15</v>
      </c>
      <c r="J269" s="502">
        <v>16</v>
      </c>
      <c r="K269" s="502">
        <v>17</v>
      </c>
      <c r="L269" s="502">
        <v>20</v>
      </c>
      <c r="M269" s="502">
        <v>18</v>
      </c>
      <c r="N269" s="502">
        <v>20</v>
      </c>
      <c r="O269" s="502">
        <v>20</v>
      </c>
      <c r="P269" s="502">
        <v>19</v>
      </c>
      <c r="Q269" s="502">
        <v>21</v>
      </c>
      <c r="R269" s="502">
        <v>18</v>
      </c>
      <c r="S269" s="502">
        <v>20</v>
      </c>
      <c r="T269" s="502">
        <v>17</v>
      </c>
      <c r="U269" s="502">
        <v>19</v>
      </c>
      <c r="V269" s="502">
        <v>17</v>
      </c>
      <c r="W269" s="502">
        <v>14</v>
      </c>
      <c r="X269" s="502">
        <v>78</v>
      </c>
      <c r="Y269" s="502">
        <v>78</v>
      </c>
      <c r="Z269" s="502">
        <v>61</v>
      </c>
      <c r="AA269" s="502">
        <v>59</v>
      </c>
      <c r="AB269" s="502">
        <v>51</v>
      </c>
      <c r="AC269" s="502">
        <v>48</v>
      </c>
      <c r="AD269" s="502">
        <v>42</v>
      </c>
      <c r="AE269" s="502">
        <v>36</v>
      </c>
      <c r="AF269" s="502">
        <v>34</v>
      </c>
      <c r="AG269" s="502">
        <v>27</v>
      </c>
      <c r="AH269" s="502">
        <v>20</v>
      </c>
      <c r="AI269" s="502">
        <v>17</v>
      </c>
      <c r="AJ269" s="502">
        <v>14</v>
      </c>
      <c r="AK269" s="502">
        <v>14</v>
      </c>
      <c r="AL269" s="502">
        <v>1</v>
      </c>
      <c r="AM269" s="502">
        <v>7</v>
      </c>
      <c r="AN269" s="502">
        <v>9</v>
      </c>
      <c r="AO269" s="502">
        <v>17</v>
      </c>
      <c r="AP269" s="502">
        <v>450</v>
      </c>
      <c r="AQ269" s="502">
        <v>46</v>
      </c>
      <c r="AR269" s="502">
        <v>44</v>
      </c>
      <c r="AS269" s="502">
        <v>181</v>
      </c>
      <c r="AT269" s="502">
        <v>32</v>
      </c>
      <c r="AU269" s="627"/>
      <c r="AV269" s="581">
        <v>933</v>
      </c>
      <c r="AW269" s="584">
        <v>209</v>
      </c>
      <c r="AX269" s="581">
        <v>114</v>
      </c>
      <c r="AY269" s="584">
        <v>187</v>
      </c>
      <c r="AZ269" s="581">
        <v>297</v>
      </c>
      <c r="BA269" s="581">
        <v>126</v>
      </c>
    </row>
    <row r="270" spans="1:53" ht="15.6">
      <c r="A270" s="653">
        <v>6</v>
      </c>
      <c r="B270" s="611" t="s">
        <v>414</v>
      </c>
      <c r="C270" s="471">
        <v>739</v>
      </c>
      <c r="D270" s="502">
        <v>10</v>
      </c>
      <c r="E270" s="502">
        <v>14</v>
      </c>
      <c r="F270" s="502">
        <v>12</v>
      </c>
      <c r="G270" s="502">
        <v>14</v>
      </c>
      <c r="H270" s="502">
        <v>14</v>
      </c>
      <c r="I270" s="502">
        <v>12</v>
      </c>
      <c r="J270" s="502">
        <v>13</v>
      </c>
      <c r="K270" s="502">
        <v>14</v>
      </c>
      <c r="L270" s="502">
        <v>16</v>
      </c>
      <c r="M270" s="502">
        <v>15</v>
      </c>
      <c r="N270" s="502">
        <v>15</v>
      </c>
      <c r="O270" s="502">
        <v>16</v>
      </c>
      <c r="P270" s="502">
        <v>15</v>
      </c>
      <c r="Q270" s="502">
        <v>17</v>
      </c>
      <c r="R270" s="502">
        <v>14</v>
      </c>
      <c r="S270" s="502">
        <v>16</v>
      </c>
      <c r="T270" s="502">
        <v>13</v>
      </c>
      <c r="U270" s="502">
        <v>15</v>
      </c>
      <c r="V270" s="502">
        <v>13</v>
      </c>
      <c r="W270" s="502">
        <v>11</v>
      </c>
      <c r="X270" s="502">
        <v>62</v>
      </c>
      <c r="Y270" s="502">
        <v>62</v>
      </c>
      <c r="Z270" s="502">
        <v>49</v>
      </c>
      <c r="AA270" s="502">
        <v>46</v>
      </c>
      <c r="AB270" s="502">
        <v>41</v>
      </c>
      <c r="AC270" s="502">
        <v>38</v>
      </c>
      <c r="AD270" s="502">
        <v>33</v>
      </c>
      <c r="AE270" s="502">
        <v>28</v>
      </c>
      <c r="AF270" s="502">
        <v>27</v>
      </c>
      <c r="AG270" s="502">
        <v>21</v>
      </c>
      <c r="AH270" s="502">
        <v>16</v>
      </c>
      <c r="AI270" s="502">
        <v>14</v>
      </c>
      <c r="AJ270" s="502">
        <v>11</v>
      </c>
      <c r="AK270" s="502">
        <v>12</v>
      </c>
      <c r="AL270" s="502">
        <v>0</v>
      </c>
      <c r="AM270" s="502">
        <v>6</v>
      </c>
      <c r="AN270" s="502">
        <v>7</v>
      </c>
      <c r="AO270" s="502">
        <v>14</v>
      </c>
      <c r="AP270" s="502">
        <v>356</v>
      </c>
      <c r="AQ270" s="502">
        <v>36</v>
      </c>
      <c r="AR270" s="502">
        <v>34</v>
      </c>
      <c r="AS270" s="502">
        <v>143</v>
      </c>
      <c r="AT270" s="502">
        <v>25</v>
      </c>
      <c r="AU270" s="627"/>
      <c r="AV270" s="581">
        <v>739</v>
      </c>
      <c r="AW270" s="584">
        <v>165</v>
      </c>
      <c r="AX270" s="581">
        <v>90</v>
      </c>
      <c r="AY270" s="584">
        <v>148</v>
      </c>
      <c r="AZ270" s="581">
        <v>235</v>
      </c>
      <c r="BA270" s="581">
        <v>101</v>
      </c>
    </row>
    <row r="271" spans="1:53" ht="15.6">
      <c r="A271" s="653">
        <v>7</v>
      </c>
      <c r="B271" s="611" t="s">
        <v>416</v>
      </c>
      <c r="C271" s="471">
        <v>1436</v>
      </c>
      <c r="D271" s="502">
        <v>20</v>
      </c>
      <c r="E271" s="502">
        <v>27</v>
      </c>
      <c r="F271" s="502">
        <v>26</v>
      </c>
      <c r="G271" s="502">
        <v>27</v>
      </c>
      <c r="H271" s="502">
        <v>27</v>
      </c>
      <c r="I271" s="502">
        <v>23</v>
      </c>
      <c r="J271" s="502">
        <v>25</v>
      </c>
      <c r="K271" s="502">
        <v>28</v>
      </c>
      <c r="L271" s="502">
        <v>31</v>
      </c>
      <c r="M271" s="502">
        <v>28</v>
      </c>
      <c r="N271" s="502">
        <v>30</v>
      </c>
      <c r="O271" s="502">
        <v>32</v>
      </c>
      <c r="P271" s="502">
        <v>29</v>
      </c>
      <c r="Q271" s="502">
        <v>32</v>
      </c>
      <c r="R271" s="502">
        <v>27</v>
      </c>
      <c r="S271" s="502">
        <v>31</v>
      </c>
      <c r="T271" s="502">
        <v>26</v>
      </c>
      <c r="U271" s="502">
        <v>29</v>
      </c>
      <c r="V271" s="502">
        <v>26</v>
      </c>
      <c r="W271" s="502">
        <v>21</v>
      </c>
      <c r="X271" s="502">
        <v>120</v>
      </c>
      <c r="Y271" s="502">
        <v>120</v>
      </c>
      <c r="Z271" s="502">
        <v>94</v>
      </c>
      <c r="AA271" s="502">
        <v>90</v>
      </c>
      <c r="AB271" s="502">
        <v>79</v>
      </c>
      <c r="AC271" s="502">
        <v>74</v>
      </c>
      <c r="AD271" s="502">
        <v>65</v>
      </c>
      <c r="AE271" s="502">
        <v>55</v>
      </c>
      <c r="AF271" s="502">
        <v>52</v>
      </c>
      <c r="AG271" s="502">
        <v>41</v>
      </c>
      <c r="AH271" s="502">
        <v>31</v>
      </c>
      <c r="AI271" s="502">
        <v>27</v>
      </c>
      <c r="AJ271" s="502">
        <v>21</v>
      </c>
      <c r="AK271" s="502">
        <v>22</v>
      </c>
      <c r="AL271" s="502">
        <v>1</v>
      </c>
      <c r="AM271" s="502">
        <v>11</v>
      </c>
      <c r="AN271" s="502">
        <v>14</v>
      </c>
      <c r="AO271" s="502">
        <v>27</v>
      </c>
      <c r="AP271" s="502">
        <v>692</v>
      </c>
      <c r="AQ271" s="502">
        <v>70</v>
      </c>
      <c r="AR271" s="502">
        <v>67</v>
      </c>
      <c r="AS271" s="502">
        <v>279</v>
      </c>
      <c r="AT271" s="502">
        <v>49</v>
      </c>
      <c r="AU271" s="627"/>
      <c r="AV271" s="581">
        <v>1436</v>
      </c>
      <c r="AW271" s="584">
        <v>324</v>
      </c>
      <c r="AX271" s="581">
        <v>174</v>
      </c>
      <c r="AY271" s="584">
        <v>287</v>
      </c>
      <c r="AZ271" s="581">
        <v>457</v>
      </c>
      <c r="BA271" s="581">
        <v>194</v>
      </c>
    </row>
    <row r="272" spans="1:53" ht="15.6">
      <c r="A272" s="653">
        <v>8</v>
      </c>
      <c r="B272" s="611" t="s">
        <v>418</v>
      </c>
      <c r="C272" s="471">
        <v>772</v>
      </c>
      <c r="D272" s="502">
        <v>11</v>
      </c>
      <c r="E272" s="502">
        <v>15</v>
      </c>
      <c r="F272" s="502">
        <v>14</v>
      </c>
      <c r="G272" s="502">
        <v>15</v>
      </c>
      <c r="H272" s="502">
        <v>15</v>
      </c>
      <c r="I272" s="502">
        <v>12</v>
      </c>
      <c r="J272" s="502">
        <v>14</v>
      </c>
      <c r="K272" s="502">
        <v>15</v>
      </c>
      <c r="L272" s="502">
        <v>17</v>
      </c>
      <c r="M272" s="502">
        <v>15</v>
      </c>
      <c r="N272" s="502">
        <v>16</v>
      </c>
      <c r="O272" s="502">
        <v>17</v>
      </c>
      <c r="P272" s="502">
        <v>15</v>
      </c>
      <c r="Q272" s="502">
        <v>17</v>
      </c>
      <c r="R272" s="502">
        <v>15</v>
      </c>
      <c r="S272" s="502">
        <v>17</v>
      </c>
      <c r="T272" s="502">
        <v>14</v>
      </c>
      <c r="U272" s="502">
        <v>16</v>
      </c>
      <c r="V272" s="502">
        <v>14</v>
      </c>
      <c r="W272" s="502">
        <v>11</v>
      </c>
      <c r="X272" s="502">
        <v>64</v>
      </c>
      <c r="Y272" s="502">
        <v>64</v>
      </c>
      <c r="Z272" s="502">
        <v>51</v>
      </c>
      <c r="AA272" s="502">
        <v>48</v>
      </c>
      <c r="AB272" s="502">
        <v>42</v>
      </c>
      <c r="AC272" s="502">
        <v>40</v>
      </c>
      <c r="AD272" s="502">
        <v>35</v>
      </c>
      <c r="AE272" s="502">
        <v>30</v>
      </c>
      <c r="AF272" s="502">
        <v>28</v>
      </c>
      <c r="AG272" s="502">
        <v>22</v>
      </c>
      <c r="AH272" s="502">
        <v>16</v>
      </c>
      <c r="AI272" s="502">
        <v>14</v>
      </c>
      <c r="AJ272" s="502">
        <v>11</v>
      </c>
      <c r="AK272" s="502">
        <v>12</v>
      </c>
      <c r="AL272" s="502">
        <v>0</v>
      </c>
      <c r="AM272" s="502">
        <v>6</v>
      </c>
      <c r="AN272" s="502">
        <v>7</v>
      </c>
      <c r="AO272" s="502">
        <v>14</v>
      </c>
      <c r="AP272" s="502">
        <v>372</v>
      </c>
      <c r="AQ272" s="502">
        <v>38</v>
      </c>
      <c r="AR272" s="502">
        <v>36</v>
      </c>
      <c r="AS272" s="502">
        <v>150</v>
      </c>
      <c r="AT272" s="502">
        <v>26</v>
      </c>
      <c r="AU272" s="627"/>
      <c r="AV272" s="581">
        <v>772</v>
      </c>
      <c r="AW272" s="584">
        <v>176</v>
      </c>
      <c r="AX272" s="581">
        <v>94</v>
      </c>
      <c r="AY272" s="584">
        <v>153</v>
      </c>
      <c r="AZ272" s="581">
        <v>246</v>
      </c>
      <c r="BA272" s="581">
        <v>103</v>
      </c>
    </row>
    <row r="273" spans="1:53" ht="15.6">
      <c r="A273" s="676">
        <v>9</v>
      </c>
      <c r="B273" s="677" t="s">
        <v>420</v>
      </c>
      <c r="C273" s="471">
        <v>809</v>
      </c>
      <c r="D273" s="631">
        <v>11</v>
      </c>
      <c r="E273" s="631">
        <v>15</v>
      </c>
      <c r="F273" s="631">
        <v>14</v>
      </c>
      <c r="G273" s="631">
        <v>15</v>
      </c>
      <c r="H273" s="631">
        <v>15</v>
      </c>
      <c r="I273" s="631">
        <v>14</v>
      </c>
      <c r="J273" s="631">
        <v>14</v>
      </c>
      <c r="K273" s="631">
        <v>15</v>
      </c>
      <c r="L273" s="631">
        <v>18</v>
      </c>
      <c r="M273" s="631">
        <v>17</v>
      </c>
      <c r="N273" s="631">
        <v>17</v>
      </c>
      <c r="O273" s="631">
        <v>17</v>
      </c>
      <c r="P273" s="631">
        <v>16</v>
      </c>
      <c r="Q273" s="631">
        <v>18</v>
      </c>
      <c r="R273" s="631">
        <v>15</v>
      </c>
      <c r="S273" s="631">
        <v>18</v>
      </c>
      <c r="T273" s="631">
        <v>15</v>
      </c>
      <c r="U273" s="631">
        <v>16</v>
      </c>
      <c r="V273" s="631">
        <v>15</v>
      </c>
      <c r="W273" s="631">
        <v>12</v>
      </c>
      <c r="X273" s="631">
        <v>68</v>
      </c>
      <c r="Y273" s="631">
        <v>68</v>
      </c>
      <c r="Z273" s="631">
        <v>53</v>
      </c>
      <c r="AA273" s="631">
        <v>51</v>
      </c>
      <c r="AB273" s="631">
        <v>44</v>
      </c>
      <c r="AC273" s="631">
        <v>42</v>
      </c>
      <c r="AD273" s="631">
        <v>36</v>
      </c>
      <c r="AE273" s="631">
        <v>31</v>
      </c>
      <c r="AF273" s="631">
        <v>29</v>
      </c>
      <c r="AG273" s="631">
        <v>23</v>
      </c>
      <c r="AH273" s="631">
        <v>17</v>
      </c>
      <c r="AI273" s="631">
        <v>15</v>
      </c>
      <c r="AJ273" s="631">
        <v>12</v>
      </c>
      <c r="AK273" s="631">
        <v>13</v>
      </c>
      <c r="AL273" s="631">
        <v>1</v>
      </c>
      <c r="AM273" s="631">
        <v>6</v>
      </c>
      <c r="AN273" s="631">
        <v>8</v>
      </c>
      <c r="AO273" s="631">
        <v>15</v>
      </c>
      <c r="AP273" s="631">
        <v>390</v>
      </c>
      <c r="AQ273" s="631">
        <v>40</v>
      </c>
      <c r="AR273" s="631">
        <v>38</v>
      </c>
      <c r="AS273" s="631">
        <v>157</v>
      </c>
      <c r="AT273" s="631">
        <v>28</v>
      </c>
      <c r="AU273" s="627"/>
      <c r="AV273" s="581">
        <v>809</v>
      </c>
      <c r="AW273" s="584">
        <v>182</v>
      </c>
      <c r="AX273" s="581">
        <v>98</v>
      </c>
      <c r="AY273" s="584">
        <v>163</v>
      </c>
      <c r="AZ273" s="581">
        <v>257</v>
      </c>
      <c r="BA273" s="581">
        <v>109</v>
      </c>
    </row>
    <row r="274" spans="1:53" ht="15.6">
      <c r="A274" s="676">
        <v>10</v>
      </c>
      <c r="B274" s="611" t="s">
        <v>422</v>
      </c>
      <c r="C274" s="471">
        <v>1079</v>
      </c>
      <c r="D274" s="631">
        <v>15</v>
      </c>
      <c r="E274" s="631">
        <v>21</v>
      </c>
      <c r="F274" s="631">
        <v>19</v>
      </c>
      <c r="G274" s="631">
        <v>21</v>
      </c>
      <c r="H274" s="631">
        <v>20</v>
      </c>
      <c r="I274" s="631">
        <v>17</v>
      </c>
      <c r="J274" s="631">
        <v>19</v>
      </c>
      <c r="K274" s="631">
        <v>20</v>
      </c>
      <c r="L274" s="631">
        <v>24</v>
      </c>
      <c r="M274" s="631">
        <v>21</v>
      </c>
      <c r="N274" s="631">
        <v>23</v>
      </c>
      <c r="O274" s="631">
        <v>23</v>
      </c>
      <c r="P274" s="631">
        <v>22</v>
      </c>
      <c r="Q274" s="631">
        <v>24</v>
      </c>
      <c r="R274" s="631">
        <v>20</v>
      </c>
      <c r="S274" s="631">
        <v>23</v>
      </c>
      <c r="T274" s="631">
        <v>19</v>
      </c>
      <c r="U274" s="631">
        <v>22</v>
      </c>
      <c r="V274" s="631">
        <v>20</v>
      </c>
      <c r="W274" s="631">
        <v>16</v>
      </c>
      <c r="X274" s="631">
        <v>90</v>
      </c>
      <c r="Y274" s="631">
        <v>90</v>
      </c>
      <c r="Z274" s="631">
        <v>71</v>
      </c>
      <c r="AA274" s="631">
        <v>68</v>
      </c>
      <c r="AB274" s="631">
        <v>59</v>
      </c>
      <c r="AC274" s="631">
        <v>56</v>
      </c>
      <c r="AD274" s="631">
        <v>49</v>
      </c>
      <c r="AE274" s="631">
        <v>41</v>
      </c>
      <c r="AF274" s="631">
        <v>39</v>
      </c>
      <c r="AG274" s="631">
        <v>31</v>
      </c>
      <c r="AH274" s="631">
        <v>23</v>
      </c>
      <c r="AI274" s="631">
        <v>20</v>
      </c>
      <c r="AJ274" s="631">
        <v>16</v>
      </c>
      <c r="AK274" s="631">
        <v>17</v>
      </c>
      <c r="AL274" s="631">
        <v>1</v>
      </c>
      <c r="AM274" s="631">
        <v>9</v>
      </c>
      <c r="AN274" s="631">
        <v>10</v>
      </c>
      <c r="AO274" s="631">
        <v>20</v>
      </c>
      <c r="AP274" s="631">
        <v>520</v>
      </c>
      <c r="AQ274" s="631">
        <v>53</v>
      </c>
      <c r="AR274" s="631">
        <v>50</v>
      </c>
      <c r="AS274" s="631">
        <v>209</v>
      </c>
      <c r="AT274" s="631">
        <v>37</v>
      </c>
      <c r="AU274" s="627"/>
      <c r="AV274" s="581">
        <v>1079</v>
      </c>
      <c r="AW274" s="584">
        <v>243</v>
      </c>
      <c r="AX274" s="581">
        <v>130</v>
      </c>
      <c r="AY274" s="584">
        <v>216</v>
      </c>
      <c r="AZ274" s="581">
        <v>344</v>
      </c>
      <c r="BA274" s="581">
        <v>146</v>
      </c>
    </row>
    <row r="275" spans="1:53" ht="15.6">
      <c r="A275" s="608">
        <v>6</v>
      </c>
      <c r="B275" s="652" t="s">
        <v>423</v>
      </c>
      <c r="C275" s="623">
        <v>25708</v>
      </c>
      <c r="D275" s="657">
        <v>538</v>
      </c>
      <c r="E275" s="474">
        <v>609</v>
      </c>
      <c r="F275" s="474">
        <v>476</v>
      </c>
      <c r="G275" s="474">
        <v>498</v>
      </c>
      <c r="H275" s="474">
        <v>486</v>
      </c>
      <c r="I275" s="474">
        <v>491</v>
      </c>
      <c r="J275" s="474">
        <v>512</v>
      </c>
      <c r="K275" s="474">
        <v>487</v>
      </c>
      <c r="L275" s="474">
        <v>511</v>
      </c>
      <c r="M275" s="474">
        <v>494</v>
      </c>
      <c r="N275" s="474">
        <v>488</v>
      </c>
      <c r="O275" s="474">
        <v>468</v>
      </c>
      <c r="P275" s="474">
        <v>465</v>
      </c>
      <c r="Q275" s="474">
        <v>531</v>
      </c>
      <c r="R275" s="474">
        <v>475</v>
      </c>
      <c r="S275" s="474">
        <v>468</v>
      </c>
      <c r="T275" s="474">
        <v>436</v>
      </c>
      <c r="U275" s="474">
        <v>461</v>
      </c>
      <c r="V275" s="474">
        <v>440</v>
      </c>
      <c r="W275" s="474">
        <v>428</v>
      </c>
      <c r="X275" s="474">
        <v>2071</v>
      </c>
      <c r="Y275" s="474">
        <v>2194</v>
      </c>
      <c r="Z275" s="474">
        <v>1943</v>
      </c>
      <c r="AA275" s="474">
        <v>1715</v>
      </c>
      <c r="AB275" s="474">
        <v>1479</v>
      </c>
      <c r="AC275" s="638">
        <v>1364</v>
      </c>
      <c r="AD275" s="638">
        <v>1134</v>
      </c>
      <c r="AE275" s="638">
        <v>1008</v>
      </c>
      <c r="AF275" s="638">
        <v>956</v>
      </c>
      <c r="AG275" s="638">
        <v>725</v>
      </c>
      <c r="AH275" s="638">
        <v>495</v>
      </c>
      <c r="AI275" s="638">
        <v>368</v>
      </c>
      <c r="AJ275" s="658">
        <v>249</v>
      </c>
      <c r="AK275" s="659">
        <v>245</v>
      </c>
      <c r="AL275" s="623">
        <v>33</v>
      </c>
      <c r="AM275" s="642">
        <v>293</v>
      </c>
      <c r="AN275" s="642">
        <v>311</v>
      </c>
      <c r="AO275" s="642">
        <v>647</v>
      </c>
      <c r="AP275" s="642">
        <v>12910</v>
      </c>
      <c r="AQ275" s="642">
        <v>1193</v>
      </c>
      <c r="AR275" s="623">
        <v>1093</v>
      </c>
      <c r="AS275" s="642">
        <v>5460</v>
      </c>
      <c r="AT275" s="623">
        <v>807</v>
      </c>
      <c r="AU275" s="627"/>
      <c r="AV275" s="474">
        <v>25708</v>
      </c>
      <c r="AW275" s="474">
        <v>6058</v>
      </c>
      <c r="AX275" s="474">
        <v>2836</v>
      </c>
      <c r="AY275" s="474">
        <v>5133</v>
      </c>
      <c r="AZ275" s="474">
        <v>8643</v>
      </c>
      <c r="BA275" s="474">
        <v>3038</v>
      </c>
    </row>
    <row r="276" spans="1:53" ht="15.6">
      <c r="A276" s="653">
        <v>1</v>
      </c>
      <c r="B276" s="611" t="s">
        <v>425</v>
      </c>
      <c r="C276" s="471">
        <v>10587</v>
      </c>
      <c r="D276" s="502">
        <v>221</v>
      </c>
      <c r="E276" s="502">
        <v>250</v>
      </c>
      <c r="F276" s="502">
        <v>195</v>
      </c>
      <c r="G276" s="502">
        <v>205</v>
      </c>
      <c r="H276" s="502">
        <v>200</v>
      </c>
      <c r="I276" s="502">
        <v>202</v>
      </c>
      <c r="J276" s="502">
        <v>211</v>
      </c>
      <c r="K276" s="502">
        <v>201</v>
      </c>
      <c r="L276" s="502">
        <v>210</v>
      </c>
      <c r="M276" s="502">
        <v>203</v>
      </c>
      <c r="N276" s="502">
        <v>201</v>
      </c>
      <c r="O276" s="502">
        <v>193</v>
      </c>
      <c r="P276" s="502">
        <v>191</v>
      </c>
      <c r="Q276" s="502">
        <v>219</v>
      </c>
      <c r="R276" s="502">
        <v>196</v>
      </c>
      <c r="S276" s="502">
        <v>193</v>
      </c>
      <c r="T276" s="502">
        <v>180</v>
      </c>
      <c r="U276" s="502">
        <v>190</v>
      </c>
      <c r="V276" s="502">
        <v>181</v>
      </c>
      <c r="W276" s="502">
        <v>176</v>
      </c>
      <c r="X276" s="502">
        <v>854</v>
      </c>
      <c r="Y276" s="502">
        <v>903</v>
      </c>
      <c r="Z276" s="502">
        <v>800</v>
      </c>
      <c r="AA276" s="502">
        <v>707</v>
      </c>
      <c r="AB276" s="502">
        <v>609</v>
      </c>
      <c r="AC276" s="502">
        <v>562</v>
      </c>
      <c r="AD276" s="502">
        <v>466</v>
      </c>
      <c r="AE276" s="502">
        <v>416</v>
      </c>
      <c r="AF276" s="502">
        <v>394</v>
      </c>
      <c r="AG276" s="502">
        <v>299</v>
      </c>
      <c r="AH276" s="502">
        <v>203</v>
      </c>
      <c r="AI276" s="502">
        <v>152</v>
      </c>
      <c r="AJ276" s="502">
        <v>103</v>
      </c>
      <c r="AK276" s="502">
        <v>101</v>
      </c>
      <c r="AL276" s="502">
        <v>14</v>
      </c>
      <c r="AM276" s="502">
        <v>119</v>
      </c>
      <c r="AN276" s="502">
        <v>127</v>
      </c>
      <c r="AO276" s="502">
        <v>267</v>
      </c>
      <c r="AP276" s="502">
        <v>5316</v>
      </c>
      <c r="AQ276" s="502">
        <v>491</v>
      </c>
      <c r="AR276" s="502">
        <v>450</v>
      </c>
      <c r="AS276" s="502">
        <v>2249</v>
      </c>
      <c r="AT276" s="502">
        <v>333</v>
      </c>
      <c r="AU276" s="627"/>
      <c r="AV276" s="633">
        <v>10587</v>
      </c>
      <c r="AW276" s="584">
        <v>2492</v>
      </c>
      <c r="AX276" s="633">
        <v>1169</v>
      </c>
      <c r="AY276" s="584">
        <v>2114</v>
      </c>
      <c r="AZ276" s="633">
        <v>3560</v>
      </c>
      <c r="BA276" s="633">
        <v>1252</v>
      </c>
    </row>
    <row r="277" spans="1:53" ht="15.6">
      <c r="A277" s="653">
        <v>2</v>
      </c>
      <c r="B277" s="611" t="s">
        <v>427</v>
      </c>
      <c r="C277" s="471">
        <v>1715</v>
      </c>
      <c r="D277" s="502">
        <v>36</v>
      </c>
      <c r="E277" s="502">
        <v>41</v>
      </c>
      <c r="F277" s="502">
        <v>32</v>
      </c>
      <c r="G277" s="502">
        <v>33</v>
      </c>
      <c r="H277" s="502">
        <v>32</v>
      </c>
      <c r="I277" s="502">
        <v>33</v>
      </c>
      <c r="J277" s="502">
        <v>34</v>
      </c>
      <c r="K277" s="502">
        <v>32</v>
      </c>
      <c r="L277" s="502">
        <v>34</v>
      </c>
      <c r="M277" s="502">
        <v>33</v>
      </c>
      <c r="N277" s="502">
        <v>33</v>
      </c>
      <c r="O277" s="502">
        <v>31</v>
      </c>
      <c r="P277" s="502">
        <v>31</v>
      </c>
      <c r="Q277" s="502">
        <v>35</v>
      </c>
      <c r="R277" s="502">
        <v>32</v>
      </c>
      <c r="S277" s="502">
        <v>31</v>
      </c>
      <c r="T277" s="502">
        <v>29</v>
      </c>
      <c r="U277" s="502">
        <v>31</v>
      </c>
      <c r="V277" s="502">
        <v>29</v>
      </c>
      <c r="W277" s="502">
        <v>29</v>
      </c>
      <c r="X277" s="502">
        <v>138</v>
      </c>
      <c r="Y277" s="502">
        <v>146</v>
      </c>
      <c r="Z277" s="502">
        <v>130</v>
      </c>
      <c r="AA277" s="502">
        <v>114</v>
      </c>
      <c r="AB277" s="502">
        <v>99</v>
      </c>
      <c r="AC277" s="502">
        <v>91</v>
      </c>
      <c r="AD277" s="502">
        <v>76</v>
      </c>
      <c r="AE277" s="502">
        <v>67</v>
      </c>
      <c r="AF277" s="502">
        <v>64</v>
      </c>
      <c r="AG277" s="502">
        <v>48</v>
      </c>
      <c r="AH277" s="502">
        <v>33</v>
      </c>
      <c r="AI277" s="502">
        <v>25</v>
      </c>
      <c r="AJ277" s="502">
        <v>17</v>
      </c>
      <c r="AK277" s="502">
        <v>16</v>
      </c>
      <c r="AL277" s="502">
        <v>2</v>
      </c>
      <c r="AM277" s="502">
        <v>20</v>
      </c>
      <c r="AN277" s="502">
        <v>21</v>
      </c>
      <c r="AO277" s="502">
        <v>43</v>
      </c>
      <c r="AP277" s="502">
        <v>861</v>
      </c>
      <c r="AQ277" s="502">
        <v>80</v>
      </c>
      <c r="AR277" s="502">
        <v>73</v>
      </c>
      <c r="AS277" s="502">
        <v>364</v>
      </c>
      <c r="AT277" s="502">
        <v>54</v>
      </c>
      <c r="AU277" s="627"/>
      <c r="AV277" s="581">
        <v>1715</v>
      </c>
      <c r="AW277" s="584">
        <v>404</v>
      </c>
      <c r="AX277" s="581">
        <v>189</v>
      </c>
      <c r="AY277" s="584">
        <v>342</v>
      </c>
      <c r="AZ277" s="581">
        <v>577</v>
      </c>
      <c r="BA277" s="581">
        <v>203</v>
      </c>
    </row>
    <row r="278" spans="1:53" ht="15.6">
      <c r="A278" s="653">
        <v>3</v>
      </c>
      <c r="B278" s="611" t="s">
        <v>429</v>
      </c>
      <c r="C278" s="471">
        <v>2523</v>
      </c>
      <c r="D278" s="502">
        <v>53</v>
      </c>
      <c r="E278" s="502">
        <v>60</v>
      </c>
      <c r="F278" s="502">
        <v>47</v>
      </c>
      <c r="G278" s="502">
        <v>49</v>
      </c>
      <c r="H278" s="502">
        <v>48</v>
      </c>
      <c r="I278" s="502">
        <v>48</v>
      </c>
      <c r="J278" s="502">
        <v>50</v>
      </c>
      <c r="K278" s="502">
        <v>48</v>
      </c>
      <c r="L278" s="502">
        <v>50</v>
      </c>
      <c r="M278" s="502">
        <v>48</v>
      </c>
      <c r="N278" s="502">
        <v>48</v>
      </c>
      <c r="O278" s="502">
        <v>46</v>
      </c>
      <c r="P278" s="502">
        <v>46</v>
      </c>
      <c r="Q278" s="502">
        <v>52</v>
      </c>
      <c r="R278" s="502">
        <v>47</v>
      </c>
      <c r="S278" s="502">
        <v>46</v>
      </c>
      <c r="T278" s="502">
        <v>43</v>
      </c>
      <c r="U278" s="502">
        <v>45</v>
      </c>
      <c r="V278" s="502">
        <v>43</v>
      </c>
      <c r="W278" s="502">
        <v>42</v>
      </c>
      <c r="X278" s="502">
        <v>203</v>
      </c>
      <c r="Y278" s="502">
        <v>215</v>
      </c>
      <c r="Z278" s="502">
        <v>191</v>
      </c>
      <c r="AA278" s="502">
        <v>168</v>
      </c>
      <c r="AB278" s="502">
        <v>145</v>
      </c>
      <c r="AC278" s="502">
        <v>134</v>
      </c>
      <c r="AD278" s="502">
        <v>111</v>
      </c>
      <c r="AE278" s="502">
        <v>99</v>
      </c>
      <c r="AF278" s="502">
        <v>94</v>
      </c>
      <c r="AG278" s="502">
        <v>71</v>
      </c>
      <c r="AH278" s="502">
        <v>49</v>
      </c>
      <c r="AI278" s="502">
        <v>36</v>
      </c>
      <c r="AJ278" s="502">
        <v>24</v>
      </c>
      <c r="AK278" s="502">
        <v>24</v>
      </c>
      <c r="AL278" s="502">
        <v>3</v>
      </c>
      <c r="AM278" s="502">
        <v>29</v>
      </c>
      <c r="AN278" s="502">
        <v>31</v>
      </c>
      <c r="AO278" s="502">
        <v>63</v>
      </c>
      <c r="AP278" s="502">
        <v>1267</v>
      </c>
      <c r="AQ278" s="502">
        <v>117</v>
      </c>
      <c r="AR278" s="502">
        <v>107</v>
      </c>
      <c r="AS278" s="502">
        <v>536</v>
      </c>
      <c r="AT278" s="502">
        <v>79</v>
      </c>
      <c r="AU278" s="627"/>
      <c r="AV278" s="581">
        <v>2523</v>
      </c>
      <c r="AW278" s="584">
        <v>595</v>
      </c>
      <c r="AX278" s="581">
        <v>279</v>
      </c>
      <c r="AY278" s="584">
        <v>503</v>
      </c>
      <c r="AZ278" s="581">
        <v>848</v>
      </c>
      <c r="BA278" s="581">
        <v>298</v>
      </c>
    </row>
    <row r="279" spans="1:53" ht="15.6">
      <c r="A279" s="653">
        <v>4</v>
      </c>
      <c r="B279" s="611" t="s">
        <v>431</v>
      </c>
      <c r="C279" s="471">
        <v>4705</v>
      </c>
      <c r="D279" s="502">
        <v>98</v>
      </c>
      <c r="E279" s="502">
        <v>111</v>
      </c>
      <c r="F279" s="502">
        <v>87</v>
      </c>
      <c r="G279" s="502">
        <v>91</v>
      </c>
      <c r="H279" s="502">
        <v>89</v>
      </c>
      <c r="I279" s="502">
        <v>90</v>
      </c>
      <c r="J279" s="502">
        <v>94</v>
      </c>
      <c r="K279" s="502">
        <v>89</v>
      </c>
      <c r="L279" s="502">
        <v>94</v>
      </c>
      <c r="M279" s="502">
        <v>90</v>
      </c>
      <c r="N279" s="502">
        <v>89</v>
      </c>
      <c r="O279" s="502">
        <v>86</v>
      </c>
      <c r="P279" s="502">
        <v>85</v>
      </c>
      <c r="Q279" s="502">
        <v>97</v>
      </c>
      <c r="R279" s="502">
        <v>86</v>
      </c>
      <c r="S279" s="502">
        <v>86</v>
      </c>
      <c r="T279" s="502">
        <v>80</v>
      </c>
      <c r="U279" s="502">
        <v>84</v>
      </c>
      <c r="V279" s="502">
        <v>81</v>
      </c>
      <c r="W279" s="502">
        <v>78</v>
      </c>
      <c r="X279" s="502">
        <v>379</v>
      </c>
      <c r="Y279" s="502">
        <v>402</v>
      </c>
      <c r="Z279" s="502">
        <v>355</v>
      </c>
      <c r="AA279" s="502">
        <v>314</v>
      </c>
      <c r="AB279" s="502">
        <v>271</v>
      </c>
      <c r="AC279" s="502">
        <v>250</v>
      </c>
      <c r="AD279" s="502">
        <v>208</v>
      </c>
      <c r="AE279" s="502">
        <v>184</v>
      </c>
      <c r="AF279" s="502">
        <v>175</v>
      </c>
      <c r="AG279" s="502">
        <v>133</v>
      </c>
      <c r="AH279" s="502">
        <v>91</v>
      </c>
      <c r="AI279" s="502">
        <v>67</v>
      </c>
      <c r="AJ279" s="502">
        <v>46</v>
      </c>
      <c r="AK279" s="502">
        <v>45</v>
      </c>
      <c r="AL279" s="502">
        <v>6</v>
      </c>
      <c r="AM279" s="502">
        <v>54</v>
      </c>
      <c r="AN279" s="502">
        <v>57</v>
      </c>
      <c r="AO279" s="502">
        <v>118</v>
      </c>
      <c r="AP279" s="502">
        <v>2363</v>
      </c>
      <c r="AQ279" s="502">
        <v>218</v>
      </c>
      <c r="AR279" s="502">
        <v>200</v>
      </c>
      <c r="AS279" s="502">
        <v>999</v>
      </c>
      <c r="AT279" s="502">
        <v>148</v>
      </c>
      <c r="AU279" s="627"/>
      <c r="AV279" s="581">
        <v>4705</v>
      </c>
      <c r="AW279" s="584">
        <v>1108</v>
      </c>
      <c r="AX279" s="581">
        <v>518</v>
      </c>
      <c r="AY279" s="584">
        <v>940</v>
      </c>
      <c r="AZ279" s="581">
        <v>1582</v>
      </c>
      <c r="BA279" s="581">
        <v>557</v>
      </c>
    </row>
    <row r="280" spans="1:53" ht="15.6">
      <c r="A280" s="653">
        <v>5</v>
      </c>
      <c r="B280" s="611" t="s">
        <v>433</v>
      </c>
      <c r="C280" s="471">
        <v>1893</v>
      </c>
      <c r="D280" s="502">
        <v>40</v>
      </c>
      <c r="E280" s="502">
        <v>45</v>
      </c>
      <c r="F280" s="502">
        <v>35</v>
      </c>
      <c r="G280" s="502">
        <v>37</v>
      </c>
      <c r="H280" s="502">
        <v>36</v>
      </c>
      <c r="I280" s="502">
        <v>36</v>
      </c>
      <c r="J280" s="502">
        <v>38</v>
      </c>
      <c r="K280" s="502">
        <v>36</v>
      </c>
      <c r="L280" s="502">
        <v>38</v>
      </c>
      <c r="M280" s="502">
        <v>37</v>
      </c>
      <c r="N280" s="502">
        <v>36</v>
      </c>
      <c r="O280" s="502">
        <v>34</v>
      </c>
      <c r="P280" s="502">
        <v>34</v>
      </c>
      <c r="Q280" s="502">
        <v>40</v>
      </c>
      <c r="R280" s="502">
        <v>35</v>
      </c>
      <c r="S280" s="502">
        <v>34</v>
      </c>
      <c r="T280" s="502">
        <v>32</v>
      </c>
      <c r="U280" s="502">
        <v>34</v>
      </c>
      <c r="V280" s="502">
        <v>32</v>
      </c>
      <c r="W280" s="502">
        <v>32</v>
      </c>
      <c r="X280" s="502">
        <v>152</v>
      </c>
      <c r="Y280" s="502">
        <v>162</v>
      </c>
      <c r="Z280" s="502">
        <v>143</v>
      </c>
      <c r="AA280" s="502">
        <v>126</v>
      </c>
      <c r="AB280" s="502">
        <v>109</v>
      </c>
      <c r="AC280" s="502">
        <v>100</v>
      </c>
      <c r="AD280" s="502">
        <v>84</v>
      </c>
      <c r="AE280" s="502">
        <v>74</v>
      </c>
      <c r="AF280" s="502">
        <v>70</v>
      </c>
      <c r="AG280" s="502">
        <v>53</v>
      </c>
      <c r="AH280" s="502">
        <v>36</v>
      </c>
      <c r="AI280" s="502">
        <v>27</v>
      </c>
      <c r="AJ280" s="502">
        <v>18</v>
      </c>
      <c r="AK280" s="502">
        <v>18</v>
      </c>
      <c r="AL280" s="502">
        <v>2</v>
      </c>
      <c r="AM280" s="502">
        <v>22</v>
      </c>
      <c r="AN280" s="502">
        <v>23</v>
      </c>
      <c r="AO280" s="502">
        <v>48</v>
      </c>
      <c r="AP280" s="502">
        <v>951</v>
      </c>
      <c r="AQ280" s="502">
        <v>88</v>
      </c>
      <c r="AR280" s="502">
        <v>80</v>
      </c>
      <c r="AS280" s="502">
        <v>402</v>
      </c>
      <c r="AT280" s="502">
        <v>59</v>
      </c>
      <c r="AU280" s="627"/>
      <c r="AV280" s="581">
        <v>1893</v>
      </c>
      <c r="AW280" s="584">
        <v>448</v>
      </c>
      <c r="AX280" s="581">
        <v>209</v>
      </c>
      <c r="AY280" s="584">
        <v>378</v>
      </c>
      <c r="AZ280" s="581">
        <v>636</v>
      </c>
      <c r="BA280" s="581">
        <v>222</v>
      </c>
    </row>
    <row r="281" spans="1:53" ht="15.6">
      <c r="A281" s="653">
        <v>6</v>
      </c>
      <c r="B281" s="611" t="s">
        <v>435</v>
      </c>
      <c r="C281" s="471">
        <v>1378</v>
      </c>
      <c r="D281" s="502">
        <v>29</v>
      </c>
      <c r="E281" s="502">
        <v>33</v>
      </c>
      <c r="F281" s="502">
        <v>26</v>
      </c>
      <c r="G281" s="502">
        <v>27</v>
      </c>
      <c r="H281" s="502">
        <v>26</v>
      </c>
      <c r="I281" s="502">
        <v>26</v>
      </c>
      <c r="J281" s="502">
        <v>27</v>
      </c>
      <c r="K281" s="502">
        <v>26</v>
      </c>
      <c r="L281" s="502">
        <v>27</v>
      </c>
      <c r="M281" s="502">
        <v>27</v>
      </c>
      <c r="N281" s="502">
        <v>26</v>
      </c>
      <c r="O281" s="502">
        <v>25</v>
      </c>
      <c r="P281" s="502">
        <v>25</v>
      </c>
      <c r="Q281" s="502">
        <v>28</v>
      </c>
      <c r="R281" s="502">
        <v>25</v>
      </c>
      <c r="S281" s="502">
        <v>25</v>
      </c>
      <c r="T281" s="502">
        <v>23</v>
      </c>
      <c r="U281" s="502">
        <v>25</v>
      </c>
      <c r="V281" s="502">
        <v>24</v>
      </c>
      <c r="W281" s="502">
        <v>23</v>
      </c>
      <c r="X281" s="502">
        <v>111</v>
      </c>
      <c r="Y281" s="502">
        <v>118</v>
      </c>
      <c r="Z281" s="502">
        <v>104</v>
      </c>
      <c r="AA281" s="502">
        <v>92</v>
      </c>
      <c r="AB281" s="502">
        <v>79</v>
      </c>
      <c r="AC281" s="502">
        <v>73</v>
      </c>
      <c r="AD281" s="502">
        <v>61</v>
      </c>
      <c r="AE281" s="502">
        <v>54</v>
      </c>
      <c r="AF281" s="502">
        <v>51</v>
      </c>
      <c r="AG281" s="502">
        <v>39</v>
      </c>
      <c r="AH281" s="502">
        <v>27</v>
      </c>
      <c r="AI281" s="502">
        <v>20</v>
      </c>
      <c r="AJ281" s="502">
        <v>13</v>
      </c>
      <c r="AK281" s="502">
        <v>13</v>
      </c>
      <c r="AL281" s="502">
        <v>2</v>
      </c>
      <c r="AM281" s="502">
        <v>16</v>
      </c>
      <c r="AN281" s="502">
        <v>17</v>
      </c>
      <c r="AO281" s="502">
        <v>35</v>
      </c>
      <c r="AP281" s="502">
        <v>692</v>
      </c>
      <c r="AQ281" s="502">
        <v>64</v>
      </c>
      <c r="AR281" s="502">
        <v>59</v>
      </c>
      <c r="AS281" s="502">
        <v>293</v>
      </c>
      <c r="AT281" s="502">
        <v>43</v>
      </c>
      <c r="AU281" s="627"/>
      <c r="AV281" s="581">
        <v>1378</v>
      </c>
      <c r="AW281" s="584">
        <v>325</v>
      </c>
      <c r="AX281" s="581">
        <v>151</v>
      </c>
      <c r="AY281" s="584">
        <v>276</v>
      </c>
      <c r="AZ281" s="581">
        <v>463</v>
      </c>
      <c r="BA281" s="581">
        <v>163</v>
      </c>
    </row>
    <row r="282" spans="1:53" ht="15.6">
      <c r="A282" s="656"/>
      <c r="B282" s="611" t="s">
        <v>67</v>
      </c>
      <c r="C282" s="471">
        <v>2907</v>
      </c>
      <c r="D282" s="502">
        <v>61</v>
      </c>
      <c r="E282" s="502">
        <v>69</v>
      </c>
      <c r="F282" s="502">
        <v>54</v>
      </c>
      <c r="G282" s="502">
        <v>56</v>
      </c>
      <c r="H282" s="502">
        <v>55</v>
      </c>
      <c r="I282" s="502">
        <v>56</v>
      </c>
      <c r="J282" s="502">
        <v>58</v>
      </c>
      <c r="K282" s="502">
        <v>55</v>
      </c>
      <c r="L282" s="502">
        <v>58</v>
      </c>
      <c r="M282" s="502">
        <v>56</v>
      </c>
      <c r="N282" s="502">
        <v>55</v>
      </c>
      <c r="O282" s="502">
        <v>53</v>
      </c>
      <c r="P282" s="502">
        <v>53</v>
      </c>
      <c r="Q282" s="502">
        <v>60</v>
      </c>
      <c r="R282" s="502">
        <v>54</v>
      </c>
      <c r="S282" s="502">
        <v>53</v>
      </c>
      <c r="T282" s="502">
        <v>49</v>
      </c>
      <c r="U282" s="502">
        <v>52</v>
      </c>
      <c r="V282" s="502">
        <v>50</v>
      </c>
      <c r="W282" s="502">
        <v>48</v>
      </c>
      <c r="X282" s="502">
        <v>234</v>
      </c>
      <c r="Y282" s="502">
        <v>248</v>
      </c>
      <c r="Z282" s="502">
        <v>220</v>
      </c>
      <c r="AA282" s="502">
        <v>194</v>
      </c>
      <c r="AB282" s="502">
        <v>167</v>
      </c>
      <c r="AC282" s="502">
        <v>154</v>
      </c>
      <c r="AD282" s="502">
        <v>128</v>
      </c>
      <c r="AE282" s="502">
        <v>114</v>
      </c>
      <c r="AF282" s="502">
        <v>108</v>
      </c>
      <c r="AG282" s="502">
        <v>82</v>
      </c>
      <c r="AH282" s="502">
        <v>56</v>
      </c>
      <c r="AI282" s="502">
        <v>41</v>
      </c>
      <c r="AJ282" s="502">
        <v>28</v>
      </c>
      <c r="AK282" s="502">
        <v>28</v>
      </c>
      <c r="AL282" s="502">
        <v>4</v>
      </c>
      <c r="AM282" s="502">
        <v>33</v>
      </c>
      <c r="AN282" s="502">
        <v>35</v>
      </c>
      <c r="AO282" s="502">
        <v>73</v>
      </c>
      <c r="AP282" s="502">
        <v>1460</v>
      </c>
      <c r="AQ282" s="502">
        <v>135</v>
      </c>
      <c r="AR282" s="502">
        <v>124</v>
      </c>
      <c r="AS282" s="502">
        <v>617</v>
      </c>
      <c r="AT282" s="502">
        <v>91</v>
      </c>
      <c r="AU282" s="627"/>
      <c r="AV282" s="635">
        <v>2907</v>
      </c>
      <c r="AW282" s="584">
        <v>686</v>
      </c>
      <c r="AX282" s="635">
        <v>321</v>
      </c>
      <c r="AY282" s="584">
        <v>580</v>
      </c>
      <c r="AZ282" s="635">
        <v>977</v>
      </c>
      <c r="BA282" s="635">
        <v>343</v>
      </c>
    </row>
    <row r="283" spans="1:53" ht="15.6">
      <c r="A283" s="608">
        <v>4</v>
      </c>
      <c r="B283" s="652" t="s">
        <v>436</v>
      </c>
      <c r="C283" s="623">
        <v>19072</v>
      </c>
      <c r="D283" s="657">
        <v>315</v>
      </c>
      <c r="E283" s="474">
        <v>373</v>
      </c>
      <c r="F283" s="474">
        <v>373</v>
      </c>
      <c r="G283" s="474">
        <v>405</v>
      </c>
      <c r="H283" s="474">
        <v>428</v>
      </c>
      <c r="I283" s="474">
        <v>430</v>
      </c>
      <c r="J283" s="474">
        <v>427</v>
      </c>
      <c r="K283" s="474">
        <v>431</v>
      </c>
      <c r="L283" s="474">
        <v>461</v>
      </c>
      <c r="M283" s="474">
        <v>432</v>
      </c>
      <c r="N283" s="474">
        <v>410</v>
      </c>
      <c r="O283" s="474">
        <v>411</v>
      </c>
      <c r="P283" s="474">
        <v>451</v>
      </c>
      <c r="Q283" s="474">
        <v>435</v>
      </c>
      <c r="R283" s="474">
        <v>348</v>
      </c>
      <c r="S283" s="474">
        <v>361</v>
      </c>
      <c r="T283" s="474">
        <v>353</v>
      </c>
      <c r="U283" s="474">
        <v>359</v>
      </c>
      <c r="V283" s="474">
        <v>365</v>
      </c>
      <c r="W283" s="474">
        <v>309</v>
      </c>
      <c r="X283" s="474">
        <v>1525</v>
      </c>
      <c r="Y283" s="474">
        <v>1669</v>
      </c>
      <c r="Z283" s="474">
        <v>1467</v>
      </c>
      <c r="AA283" s="474">
        <v>1303</v>
      </c>
      <c r="AB283" s="474">
        <v>1169</v>
      </c>
      <c r="AC283" s="638">
        <v>979</v>
      </c>
      <c r="AD283" s="638">
        <v>849</v>
      </c>
      <c r="AE283" s="638">
        <v>673</v>
      </c>
      <c r="AF283" s="638">
        <v>547</v>
      </c>
      <c r="AG283" s="638">
        <v>377</v>
      </c>
      <c r="AH283" s="638">
        <v>252</v>
      </c>
      <c r="AI283" s="638">
        <v>179</v>
      </c>
      <c r="AJ283" s="658">
        <v>107</v>
      </c>
      <c r="AK283" s="659">
        <v>99</v>
      </c>
      <c r="AL283" s="623">
        <v>23</v>
      </c>
      <c r="AM283" s="642">
        <v>197</v>
      </c>
      <c r="AN283" s="642">
        <v>148</v>
      </c>
      <c r="AO283" s="642">
        <v>367</v>
      </c>
      <c r="AP283" s="642">
        <v>9679</v>
      </c>
      <c r="AQ283" s="642">
        <v>1032</v>
      </c>
      <c r="AR283" s="623">
        <v>885</v>
      </c>
      <c r="AS283" s="642">
        <v>4144</v>
      </c>
      <c r="AT283" s="623">
        <v>433</v>
      </c>
      <c r="AU283" s="627"/>
      <c r="AV283" s="474">
        <v>19072</v>
      </c>
      <c r="AW283" s="474">
        <v>4896</v>
      </c>
      <c r="AX283" s="474">
        <v>2307</v>
      </c>
      <c r="AY283" s="474">
        <v>3868</v>
      </c>
      <c r="AZ283" s="474">
        <v>6440</v>
      </c>
      <c r="BA283" s="474">
        <v>1561</v>
      </c>
    </row>
    <row r="284" spans="1:53" ht="15.6">
      <c r="A284" s="661">
        <v>1</v>
      </c>
      <c r="B284" s="675" t="s">
        <v>438</v>
      </c>
      <c r="C284" s="471">
        <v>13612</v>
      </c>
      <c r="D284" s="531">
        <v>225</v>
      </c>
      <c r="E284" s="531">
        <v>266</v>
      </c>
      <c r="F284" s="531">
        <v>266</v>
      </c>
      <c r="G284" s="531">
        <v>289</v>
      </c>
      <c r="H284" s="531">
        <v>305</v>
      </c>
      <c r="I284" s="531">
        <v>306</v>
      </c>
      <c r="J284" s="531">
        <v>306</v>
      </c>
      <c r="K284" s="531">
        <v>307</v>
      </c>
      <c r="L284" s="531">
        <v>330</v>
      </c>
      <c r="M284" s="531">
        <v>308</v>
      </c>
      <c r="N284" s="531">
        <v>293</v>
      </c>
      <c r="O284" s="531">
        <v>294</v>
      </c>
      <c r="P284" s="531">
        <v>322</v>
      </c>
      <c r="Q284" s="531">
        <v>310</v>
      </c>
      <c r="R284" s="531">
        <v>248</v>
      </c>
      <c r="S284" s="531">
        <v>257</v>
      </c>
      <c r="T284" s="531">
        <v>252</v>
      </c>
      <c r="U284" s="531">
        <v>256</v>
      </c>
      <c r="V284" s="531">
        <v>260</v>
      </c>
      <c r="W284" s="531">
        <v>221</v>
      </c>
      <c r="X284" s="531">
        <v>1089</v>
      </c>
      <c r="Y284" s="531">
        <v>1192</v>
      </c>
      <c r="Z284" s="531">
        <v>1047</v>
      </c>
      <c r="AA284" s="531">
        <v>930</v>
      </c>
      <c r="AB284" s="531">
        <v>834</v>
      </c>
      <c r="AC284" s="531">
        <v>698</v>
      </c>
      <c r="AD284" s="531">
        <v>607</v>
      </c>
      <c r="AE284" s="531">
        <v>480</v>
      </c>
      <c r="AF284" s="531">
        <v>390</v>
      </c>
      <c r="AG284" s="531">
        <v>269</v>
      </c>
      <c r="AH284" s="531">
        <v>180</v>
      </c>
      <c r="AI284" s="531">
        <v>128</v>
      </c>
      <c r="AJ284" s="531">
        <v>76</v>
      </c>
      <c r="AK284" s="531">
        <v>71</v>
      </c>
      <c r="AL284" s="531">
        <v>17</v>
      </c>
      <c r="AM284" s="531">
        <v>141</v>
      </c>
      <c r="AN284" s="531">
        <v>106</v>
      </c>
      <c r="AO284" s="531">
        <v>262</v>
      </c>
      <c r="AP284" s="531">
        <v>6908</v>
      </c>
      <c r="AQ284" s="531">
        <v>737</v>
      </c>
      <c r="AR284" s="531">
        <v>632</v>
      </c>
      <c r="AS284" s="531">
        <v>2957</v>
      </c>
      <c r="AT284" s="531">
        <v>309</v>
      </c>
      <c r="AU284" s="627"/>
      <c r="AV284" s="633">
        <v>13612</v>
      </c>
      <c r="AW284" s="633">
        <v>3495</v>
      </c>
      <c r="AX284" s="633">
        <v>1645</v>
      </c>
      <c r="AY284" s="633">
        <v>2762</v>
      </c>
      <c r="AZ284" s="633">
        <v>4596</v>
      </c>
      <c r="BA284" s="633">
        <v>1114</v>
      </c>
    </row>
    <row r="285" spans="1:53" ht="15.6">
      <c r="A285" s="653">
        <v>2</v>
      </c>
      <c r="B285" s="611" t="s">
        <v>440</v>
      </c>
      <c r="C285" s="471">
        <v>1089</v>
      </c>
      <c r="D285" s="502">
        <v>18</v>
      </c>
      <c r="E285" s="502">
        <v>21</v>
      </c>
      <c r="F285" s="502">
        <v>21</v>
      </c>
      <c r="G285" s="502">
        <v>23</v>
      </c>
      <c r="H285" s="502">
        <v>24</v>
      </c>
      <c r="I285" s="502">
        <v>25</v>
      </c>
      <c r="J285" s="502">
        <v>24</v>
      </c>
      <c r="K285" s="502">
        <v>25</v>
      </c>
      <c r="L285" s="502">
        <v>26</v>
      </c>
      <c r="M285" s="502">
        <v>25</v>
      </c>
      <c r="N285" s="502">
        <v>23</v>
      </c>
      <c r="O285" s="502">
        <v>23</v>
      </c>
      <c r="P285" s="502">
        <v>26</v>
      </c>
      <c r="Q285" s="502">
        <v>25</v>
      </c>
      <c r="R285" s="502">
        <v>20</v>
      </c>
      <c r="S285" s="502">
        <v>21</v>
      </c>
      <c r="T285" s="502">
        <v>20</v>
      </c>
      <c r="U285" s="502">
        <v>20</v>
      </c>
      <c r="V285" s="502">
        <v>21</v>
      </c>
      <c r="W285" s="502">
        <v>18</v>
      </c>
      <c r="X285" s="502">
        <v>87</v>
      </c>
      <c r="Y285" s="502">
        <v>95</v>
      </c>
      <c r="Z285" s="502">
        <v>84</v>
      </c>
      <c r="AA285" s="502">
        <v>75</v>
      </c>
      <c r="AB285" s="502">
        <v>67</v>
      </c>
      <c r="AC285" s="502">
        <v>56</v>
      </c>
      <c r="AD285" s="502">
        <v>48</v>
      </c>
      <c r="AE285" s="502">
        <v>38</v>
      </c>
      <c r="AF285" s="502">
        <v>31</v>
      </c>
      <c r="AG285" s="502">
        <v>22</v>
      </c>
      <c r="AH285" s="502">
        <v>15</v>
      </c>
      <c r="AI285" s="502">
        <v>10</v>
      </c>
      <c r="AJ285" s="502">
        <v>6</v>
      </c>
      <c r="AK285" s="502">
        <v>6</v>
      </c>
      <c r="AL285" s="502">
        <v>1</v>
      </c>
      <c r="AM285" s="502">
        <v>11</v>
      </c>
      <c r="AN285" s="502">
        <v>8</v>
      </c>
      <c r="AO285" s="502">
        <v>21</v>
      </c>
      <c r="AP285" s="502">
        <v>552</v>
      </c>
      <c r="AQ285" s="502">
        <v>59</v>
      </c>
      <c r="AR285" s="502">
        <v>51</v>
      </c>
      <c r="AS285" s="502">
        <v>237</v>
      </c>
      <c r="AT285" s="502">
        <v>25</v>
      </c>
      <c r="AU285" s="627"/>
      <c r="AV285" s="581">
        <v>1089</v>
      </c>
      <c r="AW285" s="581">
        <v>278</v>
      </c>
      <c r="AX285" s="581">
        <v>132</v>
      </c>
      <c r="AY285" s="581">
        <v>221</v>
      </c>
      <c r="AZ285" s="581">
        <v>368</v>
      </c>
      <c r="BA285" s="581">
        <v>90</v>
      </c>
    </row>
    <row r="286" spans="1:53" ht="15.6">
      <c r="A286" s="653">
        <v>3</v>
      </c>
      <c r="B286" s="611" t="s">
        <v>442</v>
      </c>
      <c r="C286" s="471">
        <v>1627</v>
      </c>
      <c r="D286" s="502">
        <v>27</v>
      </c>
      <c r="E286" s="502">
        <v>32</v>
      </c>
      <c r="F286" s="502">
        <v>32</v>
      </c>
      <c r="G286" s="502">
        <v>35</v>
      </c>
      <c r="H286" s="502">
        <v>37</v>
      </c>
      <c r="I286" s="502">
        <v>37</v>
      </c>
      <c r="J286" s="502">
        <v>36</v>
      </c>
      <c r="K286" s="502">
        <v>37</v>
      </c>
      <c r="L286" s="502">
        <v>39</v>
      </c>
      <c r="M286" s="502">
        <v>37</v>
      </c>
      <c r="N286" s="502">
        <v>35</v>
      </c>
      <c r="O286" s="502">
        <v>35</v>
      </c>
      <c r="P286" s="502">
        <v>38</v>
      </c>
      <c r="Q286" s="502">
        <v>37</v>
      </c>
      <c r="R286" s="502">
        <v>30</v>
      </c>
      <c r="S286" s="502">
        <v>31</v>
      </c>
      <c r="T286" s="502">
        <v>30</v>
      </c>
      <c r="U286" s="502">
        <v>31</v>
      </c>
      <c r="V286" s="502">
        <v>31</v>
      </c>
      <c r="W286" s="502">
        <v>26</v>
      </c>
      <c r="X286" s="502">
        <v>130</v>
      </c>
      <c r="Y286" s="502">
        <v>142</v>
      </c>
      <c r="Z286" s="502">
        <v>125</v>
      </c>
      <c r="AA286" s="502">
        <v>111</v>
      </c>
      <c r="AB286" s="502">
        <v>100</v>
      </c>
      <c r="AC286" s="502">
        <v>84</v>
      </c>
      <c r="AD286" s="502">
        <v>72</v>
      </c>
      <c r="AE286" s="502">
        <v>58</v>
      </c>
      <c r="AF286" s="502">
        <v>47</v>
      </c>
      <c r="AG286" s="502">
        <v>32</v>
      </c>
      <c r="AH286" s="502">
        <v>21</v>
      </c>
      <c r="AI286" s="502">
        <v>15</v>
      </c>
      <c r="AJ286" s="502">
        <v>9</v>
      </c>
      <c r="AK286" s="502">
        <v>8</v>
      </c>
      <c r="AL286" s="502">
        <v>2</v>
      </c>
      <c r="AM286" s="502">
        <v>17</v>
      </c>
      <c r="AN286" s="502">
        <v>13</v>
      </c>
      <c r="AO286" s="502">
        <v>31</v>
      </c>
      <c r="AP286" s="502">
        <v>826</v>
      </c>
      <c r="AQ286" s="502">
        <v>88</v>
      </c>
      <c r="AR286" s="502">
        <v>75</v>
      </c>
      <c r="AS286" s="502">
        <v>354</v>
      </c>
      <c r="AT286" s="502">
        <v>37</v>
      </c>
      <c r="AU286" s="627"/>
      <c r="AV286" s="581">
        <v>1627</v>
      </c>
      <c r="AW286" s="581">
        <v>419</v>
      </c>
      <c r="AX286" s="581">
        <v>197</v>
      </c>
      <c r="AY286" s="581">
        <v>329</v>
      </c>
      <c r="AZ286" s="581">
        <v>550</v>
      </c>
      <c r="BA286" s="581">
        <v>132</v>
      </c>
    </row>
    <row r="287" spans="1:53" ht="16.2" thickBot="1">
      <c r="A287" s="678">
        <v>4</v>
      </c>
      <c r="B287" s="615" t="s">
        <v>444</v>
      </c>
      <c r="C287" s="543">
        <v>2744</v>
      </c>
      <c r="D287" s="544">
        <v>45</v>
      </c>
      <c r="E287" s="544">
        <v>54</v>
      </c>
      <c r="F287" s="544">
        <v>54</v>
      </c>
      <c r="G287" s="544">
        <v>58</v>
      </c>
      <c r="H287" s="544">
        <v>62</v>
      </c>
      <c r="I287" s="544">
        <v>62</v>
      </c>
      <c r="J287" s="544">
        <v>61</v>
      </c>
      <c r="K287" s="544">
        <v>62</v>
      </c>
      <c r="L287" s="544">
        <v>66</v>
      </c>
      <c r="M287" s="544">
        <v>62</v>
      </c>
      <c r="N287" s="544">
        <v>59</v>
      </c>
      <c r="O287" s="544">
        <v>59</v>
      </c>
      <c r="P287" s="544">
        <v>65</v>
      </c>
      <c r="Q287" s="544">
        <v>63</v>
      </c>
      <c r="R287" s="544">
        <v>50</v>
      </c>
      <c r="S287" s="544">
        <v>52</v>
      </c>
      <c r="T287" s="544">
        <v>51</v>
      </c>
      <c r="U287" s="544">
        <v>52</v>
      </c>
      <c r="V287" s="544">
        <v>53</v>
      </c>
      <c r="W287" s="544">
        <v>44</v>
      </c>
      <c r="X287" s="544">
        <v>219</v>
      </c>
      <c r="Y287" s="544">
        <v>240</v>
      </c>
      <c r="Z287" s="544">
        <v>211</v>
      </c>
      <c r="AA287" s="544">
        <v>187</v>
      </c>
      <c r="AB287" s="544">
        <v>168</v>
      </c>
      <c r="AC287" s="544">
        <v>141</v>
      </c>
      <c r="AD287" s="544">
        <v>122</v>
      </c>
      <c r="AE287" s="544">
        <v>97</v>
      </c>
      <c r="AF287" s="544">
        <v>79</v>
      </c>
      <c r="AG287" s="544">
        <v>54</v>
      </c>
      <c r="AH287" s="544">
        <v>36</v>
      </c>
      <c r="AI287" s="544">
        <v>26</v>
      </c>
      <c r="AJ287" s="544">
        <v>16</v>
      </c>
      <c r="AK287" s="544">
        <v>14</v>
      </c>
      <c r="AL287" s="544">
        <v>3</v>
      </c>
      <c r="AM287" s="544">
        <v>28</v>
      </c>
      <c r="AN287" s="544">
        <v>21</v>
      </c>
      <c r="AO287" s="544">
        <v>53</v>
      </c>
      <c r="AP287" s="544">
        <v>1393</v>
      </c>
      <c r="AQ287" s="544">
        <v>148</v>
      </c>
      <c r="AR287" s="544">
        <v>127</v>
      </c>
      <c r="AS287" s="544">
        <v>596</v>
      </c>
      <c r="AT287" s="544">
        <v>62</v>
      </c>
      <c r="AU287" s="627"/>
      <c r="AV287" s="635">
        <v>2744</v>
      </c>
      <c r="AW287" s="635">
        <v>704</v>
      </c>
      <c r="AX287" s="635">
        <v>333</v>
      </c>
      <c r="AY287" s="635">
        <v>556</v>
      </c>
      <c r="AZ287" s="635">
        <v>926</v>
      </c>
      <c r="BA287" s="635">
        <v>225</v>
      </c>
    </row>
  </sheetData>
  <mergeCells count="14">
    <mergeCell ref="A4:B4"/>
    <mergeCell ref="A5:A6"/>
    <mergeCell ref="B5:B6"/>
    <mergeCell ref="C5:C6"/>
    <mergeCell ref="D5:W5"/>
    <mergeCell ref="AQ5:AS5"/>
    <mergeCell ref="AT5:AT6"/>
    <mergeCell ref="AV5:BA5"/>
    <mergeCell ref="X5:AK5"/>
    <mergeCell ref="AL5:AL6"/>
    <mergeCell ref="AM5:AM6"/>
    <mergeCell ref="AN5:AN6"/>
    <mergeCell ref="AO5:AO6"/>
    <mergeCell ref="AP5:AP6"/>
  </mergeCells>
  <printOptions horizontalCentered="1" verticalCentered="1"/>
  <pageMargins left="0.31496062992125984" right="0.31496062992125984" top="0.35433070866141736" bottom="0.35433070866141736" header="0.51181102362204722" footer="0.31496062992125984"/>
  <pageSetup paperSize="9" scale="52" firstPageNumber="0" pageOrder="overThenDown" orientation="landscape" r:id="rId1"/>
  <headerFooter>
    <oddFooter>&amp;LPoblacion asignada a  EESS  segun RM 546-2011 - NTS 021-MINSA/DGSP-V03 Categorizacion de EESS del Sector salud</oddFooter>
  </headerFooter>
  <rowBreaks count="2" manualBreakCount="2">
    <brk id="54" max="48" man="1"/>
    <brk id="94" max="48" man="1"/>
  </rowBreaks>
  <colBreaks count="2" manualBreakCount="2">
    <brk id="23" max="141" man="1"/>
    <brk id="46" max="1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48</vt:i4>
      </vt:variant>
    </vt:vector>
  </HeadingPairs>
  <TitlesOfParts>
    <vt:vector size="52" baseType="lpstr">
      <vt:lpstr> CHICLAYO</vt:lpstr>
      <vt:lpstr>FERREÑAFE</vt:lpstr>
      <vt:lpstr>LAMBAYEQUE</vt:lpstr>
      <vt:lpstr>GERESA</vt:lpstr>
      <vt:lpstr>' CHICLAYO'!Área_de_impresión</vt:lpstr>
      <vt:lpstr>FERREÑAFE!Área_de_impresión</vt:lpstr>
      <vt:lpstr>GERESA!Área_de_impresión</vt:lpstr>
      <vt:lpstr>LAMBAYEQUE!Área_de_impresión</vt:lpstr>
      <vt:lpstr>' CHICLAYO'!Print_Area_0</vt:lpstr>
      <vt:lpstr>FERREÑAFE!Print_Area_0</vt:lpstr>
      <vt:lpstr>GERESA!Print_Area_0</vt:lpstr>
      <vt:lpstr>LAMBAYEQUE!Print_Area_0</vt:lpstr>
      <vt:lpstr>' CHICLAYO'!Print_Area_0_0</vt:lpstr>
      <vt:lpstr>FERREÑAFE!Print_Area_0_0</vt:lpstr>
      <vt:lpstr>GERESA!Print_Area_0_0</vt:lpstr>
      <vt:lpstr>LAMBAYEQUE!Print_Area_0_0</vt:lpstr>
      <vt:lpstr>' CHICLAYO'!Print_Area_0_0_0</vt:lpstr>
      <vt:lpstr>FERREÑAFE!Print_Area_0_0_0</vt:lpstr>
      <vt:lpstr>GERESA!Print_Area_0_0_0</vt:lpstr>
      <vt:lpstr>LAMBAYEQUE!Print_Area_0_0_0</vt:lpstr>
      <vt:lpstr>GERESA!Print_Area_1</vt:lpstr>
      <vt:lpstr>Print_Area_1</vt:lpstr>
      <vt:lpstr>Print_Area_2</vt:lpstr>
      <vt:lpstr>Print_Area_3</vt:lpstr>
      <vt:lpstr>' CHICLAYO'!Print_Titles_0</vt:lpstr>
      <vt:lpstr>FERREÑAFE!Print_Titles_0</vt:lpstr>
      <vt:lpstr>GERESA!Print_Titles_0</vt:lpstr>
      <vt:lpstr>LAMBAYEQUE!Print_Titles_0</vt:lpstr>
      <vt:lpstr>' CHICLAYO'!Print_Titles_0_0</vt:lpstr>
      <vt:lpstr>FERREÑAFE!Print_Titles_0_0</vt:lpstr>
      <vt:lpstr>GERESA!Print_Titles_0_0</vt:lpstr>
      <vt:lpstr>LAMBAYEQUE!Print_Titles_0_0</vt:lpstr>
      <vt:lpstr>' CHICLAYO'!Print_Titles_0_0_0</vt:lpstr>
      <vt:lpstr>FERREÑAFE!Print_Titles_0_0_0</vt:lpstr>
      <vt:lpstr>GERESA!Print_Titles_0_0_0</vt:lpstr>
      <vt:lpstr>LAMBAYEQUE!Print_Titles_0_0_0</vt:lpstr>
      <vt:lpstr>GERESA!Print_Titles_1</vt:lpstr>
      <vt:lpstr>Print_Titles_1</vt:lpstr>
      <vt:lpstr>Print_Titles_2</vt:lpstr>
      <vt:lpstr>Print_Titles_3</vt:lpstr>
      <vt:lpstr>' CHICLAYO'!Títulos_a_imprimir</vt:lpstr>
      <vt:lpstr>FERREÑAFE!Títulos_a_imprimir</vt:lpstr>
      <vt:lpstr>GERESA!Títulos_a_imprimir</vt:lpstr>
      <vt:lpstr>LAMBAYEQUE!Títulos_a_imprimir</vt:lpstr>
      <vt:lpstr>GERESA!Z_19135DC0_BB23_11DA_A3A6_0013202629CA_.wvu.PrintArea</vt:lpstr>
      <vt:lpstr>Z_19135DC0_BB23_11DA_A3A6_0013202629CA_.wvu.PrintArea</vt:lpstr>
      <vt:lpstr>Z_19135DC0_BB23_11DA_A3A6_0013202629CA_.wvu.PrintArea_1</vt:lpstr>
      <vt:lpstr>Z_19135DC0_BB23_11DA_A3A6_0013202629CA_.wvu.PrintArea_2</vt:lpstr>
      <vt:lpstr>GERESA!Z_19135DC0_BB23_11DA_A3A6_0013202629CA_.wvu.PrintTitles</vt:lpstr>
      <vt:lpstr>Z_19135DC0_BB23_11DA_A3A6_0013202629CA_.wvu.PrintTitles</vt:lpstr>
      <vt:lpstr>Z_19135DC0_BB23_11DA_A3A6_0013202629CA_.wvu.PrintTitles_1</vt:lpstr>
      <vt:lpstr>Z_19135DC0_BB23_11DA_A3A6_0013202629CA_.wvu.PrintTitles_2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EST03</dc:creator>
  <cp:lastModifiedBy>LUIS REQUE</cp:lastModifiedBy>
  <cp:lastPrinted>2020-12-21T17:15:16Z</cp:lastPrinted>
  <dcterms:created xsi:type="dcterms:W3CDTF">2020-01-06T17:36:18Z</dcterms:created>
  <dcterms:modified xsi:type="dcterms:W3CDTF">2023-05-05T17:19:46Z</dcterms:modified>
</cp:coreProperties>
</file>