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REQUE\Dropbox\Luis\INFORMACION ESTRATEGIAS\Poblaciones\"/>
    </mc:Choice>
  </mc:AlternateContent>
  <xr:revisionPtr revIDLastSave="0" documentId="13_ncr:1_{78AC46FE-7A21-44C5-9BDA-C322F7751E15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 CHICLAYO" sheetId="3" r:id="rId1"/>
    <sheet name="FERREÑAFE" sheetId="4" r:id="rId2"/>
    <sheet name="LAMBAYEQUE" sheetId="5" r:id="rId3"/>
  </sheets>
  <externalReferences>
    <externalReference r:id="rId4"/>
    <externalReference r:id="rId5"/>
  </externalReferences>
  <definedNames>
    <definedName name="_xlnm._FilterDatabase">#REF!</definedName>
    <definedName name="_JUN07">#REF!</definedName>
    <definedName name="_JUN07_1">#REF!</definedName>
    <definedName name="_xlnm.Print_Area" localSheetId="0">' CHICLAYO'!$A$1:$AJ$141</definedName>
    <definedName name="_xlnm.Print_Area" localSheetId="1">FERREÑAFE!$A$1:$AI$68</definedName>
    <definedName name="_xlnm.Print_Area" localSheetId="2">LAMBAYEQUE!$A$1:$AI$135</definedName>
    <definedName name="_xlnm.Print_Area">#REF!</definedName>
    <definedName name="_xlnm.Database">#REF!</definedName>
    <definedName name="Database_1">#REF!</definedName>
    <definedName name="Database_2">#REF!</definedName>
    <definedName name="DIRESA">#REF!</definedName>
    <definedName name="DIRESA_1">#REF!</definedName>
    <definedName name="DPTO">[1]DATA!$B$3:$B$28</definedName>
    <definedName name="jun069p">#REF!</definedName>
    <definedName name="jun069p_1">#REF!</definedName>
    <definedName name="NOM">#REF!</definedName>
    <definedName name="NOM_1">#REF!</definedName>
    <definedName name="NOM_2">#REF!</definedName>
    <definedName name="POBDPTO06">#REF!</definedName>
    <definedName name="POBDPTO06_1">#REF!</definedName>
    <definedName name="POBDPTO06_2">#REF!</definedName>
    <definedName name="Print_Area_0" localSheetId="0">' CHICLAYO'!$A$1:$AJ$141</definedName>
    <definedName name="Print_Area_0" localSheetId="1">FERREÑAFE!$A$1:$AI$68</definedName>
    <definedName name="Print_Area_0" localSheetId="2">LAMBAYEQUE!$A$1:$AI$135</definedName>
    <definedName name="Print_Area_0_0" localSheetId="0">' CHICLAYO'!$A$1:$AJ$141</definedName>
    <definedName name="Print_Area_0_0" localSheetId="1">FERREÑAFE!$A$1:$AI$68</definedName>
    <definedName name="Print_Area_0_0" localSheetId="2">LAMBAYEQUE!$A$1:$AI$135</definedName>
    <definedName name="Print_Area_0_0_0" localSheetId="0">' CHICLAYO'!$A$1:$AJ$141</definedName>
    <definedName name="Print_Area_0_0_0" localSheetId="1">FERREÑAFE!$A$1:$AI$68</definedName>
    <definedName name="Print_Area_0_0_0" localSheetId="2">LAMBAYEQUE!$A$1:$AI$135</definedName>
    <definedName name="Print_Area_1">' CHICLAYO'!$C$7:$AI$142</definedName>
    <definedName name="Print_Area_2">FERREÑAFE!$C$9:$AI$68</definedName>
    <definedName name="Print_Area_3">LAMBAYEQUE!$C$7:$AI$135</definedName>
    <definedName name="Print_Titles_0" localSheetId="0">' CHICLAYO'!$A:$C,' CHICLAYO'!$1:$6</definedName>
    <definedName name="Print_Titles_0" localSheetId="1">FERREÑAFE!$A:$C</definedName>
    <definedName name="Print_Titles_0" localSheetId="2">LAMBAYEQUE!$A:$C,LAMBAYEQUE!$1:$6</definedName>
    <definedName name="Print_Titles_0_0" localSheetId="0">' CHICLAYO'!$A:$C,' CHICLAYO'!$1:$6</definedName>
    <definedName name="Print_Titles_0_0" localSheetId="1">FERREÑAFE!$A:$C</definedName>
    <definedName name="Print_Titles_0_0" localSheetId="2">LAMBAYEQUE!$A:$C,LAMBAYEQUE!$1:$6</definedName>
    <definedName name="Print_Titles_0_0_0" localSheetId="0">' CHICLAYO'!$A:$C,' CHICLAYO'!$1:$6</definedName>
    <definedName name="Print_Titles_0_0_0" localSheetId="1">FERREÑAFE!$A:$C</definedName>
    <definedName name="Print_Titles_0_0_0" localSheetId="2">LAMBAYEQUE!$A:$C,LAMBAYEQUE!$1:$6</definedName>
    <definedName name="Print_Titles_1">' CHICLAYO'!$A:$C,' CHICLAYO'!$1:$12</definedName>
    <definedName name="Print_Titles_2">FERREÑAFE!$A:$C,FERREÑAFE!$1:$12</definedName>
    <definedName name="Print_Titles_3">LAMBAYEQUE!$A:$C,LAMBAYEQUE!$1:$12</definedName>
    <definedName name="prov">#REF!</definedName>
    <definedName name="prov_1">#REF!</definedName>
    <definedName name="ss">[2]FERREÑAFE!#REF!,[2]FERREÑAFE!$C:$C,[2]FERREÑAFE!#REF!</definedName>
    <definedName name="_xlnm.Print_Titles" localSheetId="0">' CHICLAYO'!$A:$C,' CHICLAYO'!$1:$6</definedName>
    <definedName name="_xlnm.Print_Titles" localSheetId="1">FERREÑAFE!$A:$C</definedName>
    <definedName name="_xlnm.Print_Titles" localSheetId="2">LAMBAYEQUE!$A:$C,LAMBAYEQUE!$1:$6</definedName>
    <definedName name="_xlnm.Print_Titles">#REF!</definedName>
    <definedName name="ubi">#REF!</definedName>
    <definedName name="ubi_1">#REF!</definedName>
    <definedName name="ubi_2">#REF!</definedName>
    <definedName name="ubigeo">#REF!</definedName>
    <definedName name="ubigeo_1">#REF!</definedName>
    <definedName name="ubigeo_2">#REF!</definedName>
    <definedName name="Z_19135DC0_BB23_11DA_A3A6_0013202629CA_.wvu.Cols">' CHICLAYO'!#REF!,' CHICLAYO'!$D:$D,' CHICLAYO'!#REF!</definedName>
    <definedName name="Z_19135DC0_BB23_11DA_A3A6_0013202629CA_.wvu.Cols_1">FERREÑAFE!#REF!,FERREÑAFE!$D:$D,FERREÑAFE!#REF!</definedName>
    <definedName name="Z_19135DC0_BB23_11DA_A3A6_0013202629CA_.wvu.Cols_2">LAMBAYEQUE!#REF!,LAMBAYEQUE!#REF!,LAMBAYEQUE!#REF!</definedName>
    <definedName name="Z_19135DC0_BB23_11DA_A3A6_0013202629CA_.wvu.PrintArea">' CHICLAYO'!$E$8:$AB$141</definedName>
    <definedName name="Z_19135DC0_BB23_11DA_A3A6_0013202629CA_.wvu.PrintArea_1">FERREÑAFE!$E$8:$AB$68</definedName>
    <definedName name="Z_19135DC0_BB23_11DA_A3A6_0013202629CA_.wvu.PrintArea_2">LAMBAYEQUE!$E$8:$AB$135</definedName>
    <definedName name="Z_19135DC0_BB23_11DA_A3A6_0013202629CA_.wvu.PrintTitles">' CHICLAYO'!$A:$C,' CHICLAYO'!$1:$12</definedName>
    <definedName name="Z_19135DC0_BB23_11DA_A3A6_0013202629CA_.wvu.PrintTitles_1">FERREÑAFE!$A:$C,FERREÑAFE!$1:$12</definedName>
    <definedName name="Z_19135DC0_BB23_11DA_A3A6_0013202629CA_.wvu.PrintTitles_2">LAMBAYEQUE!$A:$C,LAMBAYEQUE!$1:$12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5" l="1"/>
  <c r="E80" i="5"/>
  <c r="E47" i="5"/>
  <c r="E40" i="5"/>
  <c r="E50" i="4"/>
  <c r="E34" i="4"/>
  <c r="E21" i="4"/>
  <c r="E15" i="4"/>
  <c r="E125" i="3"/>
  <c r="F107" i="3"/>
  <c r="F116" i="3"/>
  <c r="F118" i="3"/>
  <c r="AJ117" i="3"/>
  <c r="E99" i="3"/>
  <c r="E91" i="3"/>
  <c r="E63" i="3"/>
  <c r="E42" i="3"/>
  <c r="E26" i="3"/>
  <c r="D135" i="5"/>
  <c r="E134" i="5"/>
  <c r="E133" i="5"/>
  <c r="E132" i="5"/>
  <c r="F132" i="5" s="1"/>
  <c r="A132" i="5"/>
  <c r="A133" i="5" s="1"/>
  <c r="E131" i="5"/>
  <c r="AJ130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D128" i="5"/>
  <c r="E127" i="5"/>
  <c r="E126" i="5"/>
  <c r="E125" i="5"/>
  <c r="E124" i="5"/>
  <c r="E123" i="5"/>
  <c r="E122" i="5"/>
  <c r="A122" i="5"/>
  <c r="A123" i="5" s="1"/>
  <c r="A124" i="5" s="1"/>
  <c r="A125" i="5" s="1"/>
  <c r="A126" i="5" s="1"/>
  <c r="E121" i="5"/>
  <c r="AJ120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D118" i="5"/>
  <c r="E117" i="5"/>
  <c r="E116" i="5"/>
  <c r="E115" i="5"/>
  <c r="E114" i="5"/>
  <c r="E113" i="5"/>
  <c r="E112" i="5"/>
  <c r="E111" i="5"/>
  <c r="E110" i="5"/>
  <c r="A110" i="5"/>
  <c r="A111" i="5" s="1"/>
  <c r="A112" i="5" s="1"/>
  <c r="A113" i="5" s="1"/>
  <c r="A114" i="5" s="1"/>
  <c r="A115" i="5" s="1"/>
  <c r="E109" i="5"/>
  <c r="A109" i="5"/>
  <c r="E108" i="5"/>
  <c r="AJ107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D105" i="5"/>
  <c r="E104" i="5"/>
  <c r="A104" i="5"/>
  <c r="E103" i="5"/>
  <c r="AJ102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D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A81" i="5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J79" i="5"/>
  <c r="AI78" i="5"/>
  <c r="AH78" i="5"/>
  <c r="AG78" i="5"/>
  <c r="AF78" i="5"/>
  <c r="AF80" i="5" s="1"/>
  <c r="AE78" i="5"/>
  <c r="AD78" i="5"/>
  <c r="AD80" i="5" s="1"/>
  <c r="AC78" i="5"/>
  <c r="AC80" i="5" s="1"/>
  <c r="AB78" i="5"/>
  <c r="AA78" i="5"/>
  <c r="Z78" i="5"/>
  <c r="Z80" i="5" s="1"/>
  <c r="Y78" i="5"/>
  <c r="X78" i="5"/>
  <c r="W78" i="5"/>
  <c r="V78" i="5"/>
  <c r="V80" i="5" s="1"/>
  <c r="U78" i="5"/>
  <c r="T78" i="5"/>
  <c r="S78" i="5"/>
  <c r="R78" i="5"/>
  <c r="R80" i="5" s="1"/>
  <c r="Q78" i="5"/>
  <c r="Q80" i="5" s="1"/>
  <c r="P78" i="5"/>
  <c r="O78" i="5"/>
  <c r="N78" i="5"/>
  <c r="M78" i="5"/>
  <c r="M80" i="5" s="1"/>
  <c r="L78" i="5"/>
  <c r="K78" i="5"/>
  <c r="K80" i="5" s="1"/>
  <c r="J78" i="5"/>
  <c r="I78" i="5"/>
  <c r="H78" i="5"/>
  <c r="G78" i="5"/>
  <c r="G80" i="5" s="1"/>
  <c r="F78" i="5"/>
  <c r="F90" i="5" s="1"/>
  <c r="D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A57" i="5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I54" i="5"/>
  <c r="AH54" i="5"/>
  <c r="AG54" i="5"/>
  <c r="AF54" i="5"/>
  <c r="AF56" i="5" s="1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M56" i="5" s="1"/>
  <c r="L54" i="5"/>
  <c r="K54" i="5"/>
  <c r="J54" i="5"/>
  <c r="I54" i="5"/>
  <c r="H54" i="5"/>
  <c r="G54" i="5"/>
  <c r="F54" i="5"/>
  <c r="D53" i="5"/>
  <c r="E52" i="5"/>
  <c r="E51" i="5"/>
  <c r="E50" i="5"/>
  <c r="E49" i="5"/>
  <c r="A49" i="5"/>
  <c r="A50" i="5" s="1"/>
  <c r="A51" i="5" s="1"/>
  <c r="E48" i="5"/>
  <c r="A48" i="5"/>
  <c r="AJ46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D44" i="5"/>
  <c r="E43" i="5"/>
  <c r="E42" i="5"/>
  <c r="E41" i="5"/>
  <c r="A41" i="5"/>
  <c r="A42" i="5" s="1"/>
  <c r="A43" i="5" s="1"/>
  <c r="E44" i="5"/>
  <c r="AJ39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D37" i="5"/>
  <c r="E36" i="5"/>
  <c r="E35" i="5"/>
  <c r="A35" i="5"/>
  <c r="E34" i="5"/>
  <c r="AJ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D31" i="5"/>
  <c r="E30" i="5"/>
  <c r="E29" i="5"/>
  <c r="A29" i="5"/>
  <c r="A30" i="5" s="1"/>
  <c r="E28" i="5"/>
  <c r="AJ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AJ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AJ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D21" i="5"/>
  <c r="D22" i="5" s="1"/>
  <c r="E20" i="5"/>
  <c r="E19" i="5"/>
  <c r="E18" i="5"/>
  <c r="E17" i="5"/>
  <c r="E16" i="5"/>
  <c r="A16" i="5"/>
  <c r="A17" i="5" s="1"/>
  <c r="A18" i="5" s="1"/>
  <c r="E15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F19" i="5" s="1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Y11" i="5" s="1"/>
  <c r="A12" i="5"/>
  <c r="AJ10" i="5"/>
  <c r="E5" i="5"/>
  <c r="A1" i="5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AJ67" i="4"/>
  <c r="A67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D65" i="4"/>
  <c r="E64" i="4"/>
  <c r="A64" i="4"/>
  <c r="E63" i="4"/>
  <c r="F63" i="4" s="1"/>
  <c r="AJ62" i="4"/>
  <c r="A62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D60" i="4"/>
  <c r="E59" i="4"/>
  <c r="E58" i="4"/>
  <c r="E57" i="4"/>
  <c r="E56" i="4"/>
  <c r="E55" i="4"/>
  <c r="E54" i="4"/>
  <c r="E53" i="4"/>
  <c r="E52" i="4"/>
  <c r="E51" i="4"/>
  <c r="A51" i="4"/>
  <c r="A52" i="4" s="1"/>
  <c r="A53" i="4" s="1"/>
  <c r="A54" i="4" s="1"/>
  <c r="A55" i="4" s="1"/>
  <c r="AJ49" i="4"/>
  <c r="AI48" i="4"/>
  <c r="AH48" i="4"/>
  <c r="AG48" i="4"/>
  <c r="AF48" i="4"/>
  <c r="AE48" i="4"/>
  <c r="AD48" i="4"/>
  <c r="AD50" i="4" s="1"/>
  <c r="AC48" i="4"/>
  <c r="AB48" i="4"/>
  <c r="AA48" i="4"/>
  <c r="Z48" i="4"/>
  <c r="Y48" i="4"/>
  <c r="Y50" i="4" s="1"/>
  <c r="X48" i="4"/>
  <c r="W48" i="4"/>
  <c r="V48" i="4"/>
  <c r="U48" i="4"/>
  <c r="T48" i="4"/>
  <c r="T50" i="4" s="1"/>
  <c r="S48" i="4"/>
  <c r="R48" i="4"/>
  <c r="R50" i="4" s="1"/>
  <c r="Q48" i="4"/>
  <c r="P48" i="4"/>
  <c r="O48" i="4"/>
  <c r="N48" i="4"/>
  <c r="M48" i="4"/>
  <c r="M50" i="4" s="1"/>
  <c r="L48" i="4"/>
  <c r="K48" i="4"/>
  <c r="J48" i="4"/>
  <c r="I48" i="4"/>
  <c r="I50" i="4" s="1"/>
  <c r="H48" i="4"/>
  <c r="G48" i="4"/>
  <c r="F48" i="4"/>
  <c r="F54" i="4" s="1"/>
  <c r="D47" i="4"/>
  <c r="E46" i="4"/>
  <c r="E45" i="4"/>
  <c r="E44" i="4"/>
  <c r="E43" i="4"/>
  <c r="E42" i="4"/>
  <c r="E41" i="4"/>
  <c r="E40" i="4"/>
  <c r="E39" i="4"/>
  <c r="E38" i="4"/>
  <c r="E37" i="4"/>
  <c r="E36" i="4"/>
  <c r="E35" i="4"/>
  <c r="A35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J33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F35" i="4" s="1"/>
  <c r="D31" i="4"/>
  <c r="E30" i="4"/>
  <c r="Y30" i="4" s="1"/>
  <c r="E29" i="4"/>
  <c r="E28" i="4"/>
  <c r="K28" i="4" s="1"/>
  <c r="E27" i="4"/>
  <c r="E26" i="4"/>
  <c r="E25" i="4"/>
  <c r="E24" i="4"/>
  <c r="E23" i="4"/>
  <c r="E22" i="4"/>
  <c r="A22" i="4"/>
  <c r="A23" i="4" s="1"/>
  <c r="A24" i="4" s="1"/>
  <c r="A25" i="4" s="1"/>
  <c r="A26" i="4" s="1"/>
  <c r="A27" i="4" s="1"/>
  <c r="A28" i="4" s="1"/>
  <c r="A29" i="4" s="1"/>
  <c r="AJ20" i="4"/>
  <c r="AI19" i="4"/>
  <c r="AH19" i="4"/>
  <c r="AH24" i="4" s="1"/>
  <c r="AG19" i="4"/>
  <c r="AF19" i="4"/>
  <c r="AF24" i="4" s="1"/>
  <c r="AE19" i="4"/>
  <c r="AD19" i="4"/>
  <c r="AD28" i="4" s="1"/>
  <c r="AC19" i="4"/>
  <c r="AB19" i="4"/>
  <c r="AB26" i="4" s="1"/>
  <c r="AA19" i="4"/>
  <c r="AA30" i="4" s="1"/>
  <c r="Z19" i="4"/>
  <c r="Z24" i="4" s="1"/>
  <c r="Y19" i="4"/>
  <c r="X19" i="4"/>
  <c r="W19" i="4"/>
  <c r="W28" i="4" s="1"/>
  <c r="V19" i="4"/>
  <c r="V30" i="4" s="1"/>
  <c r="U19" i="4"/>
  <c r="T19" i="4"/>
  <c r="S19" i="4"/>
  <c r="S28" i="4" s="1"/>
  <c r="R19" i="4"/>
  <c r="R24" i="4" s="1"/>
  <c r="Q19" i="4"/>
  <c r="P19" i="4"/>
  <c r="O19" i="4"/>
  <c r="O30" i="4" s="1"/>
  <c r="N19" i="4"/>
  <c r="M19" i="4"/>
  <c r="L19" i="4"/>
  <c r="L26" i="4" s="1"/>
  <c r="K19" i="4"/>
  <c r="K24" i="4" s="1"/>
  <c r="J19" i="4"/>
  <c r="J28" i="4" s="1"/>
  <c r="I19" i="4"/>
  <c r="H19" i="4"/>
  <c r="G19" i="4"/>
  <c r="G24" i="4" s="1"/>
  <c r="F19" i="4"/>
  <c r="F30" i="4" s="1"/>
  <c r="D18" i="4"/>
  <c r="E17" i="4"/>
  <c r="E16" i="4"/>
  <c r="A16" i="4"/>
  <c r="A14" i="4" s="1"/>
  <c r="AJ14" i="4"/>
  <c r="AI13" i="4"/>
  <c r="AH13" i="4"/>
  <c r="AH15" i="4" s="1"/>
  <c r="AG13" i="4"/>
  <c r="AF13" i="4"/>
  <c r="AE13" i="4"/>
  <c r="AD13" i="4"/>
  <c r="AC13" i="4"/>
  <c r="AB13" i="4"/>
  <c r="AB15" i="4" s="1"/>
  <c r="AA13" i="4"/>
  <c r="Z13" i="4"/>
  <c r="Y13" i="4"/>
  <c r="X13" i="4"/>
  <c r="W13" i="4"/>
  <c r="W15" i="4" s="1"/>
  <c r="V13" i="4"/>
  <c r="U13" i="4"/>
  <c r="T13" i="4"/>
  <c r="S13" i="4"/>
  <c r="S15" i="4" s="1"/>
  <c r="R13" i="4"/>
  <c r="Q13" i="4"/>
  <c r="Q15" i="4" s="1"/>
  <c r="P13" i="4"/>
  <c r="O13" i="4"/>
  <c r="N13" i="4"/>
  <c r="M13" i="4"/>
  <c r="L13" i="4"/>
  <c r="K13" i="4"/>
  <c r="K15" i="4" s="1"/>
  <c r="J13" i="4"/>
  <c r="I13" i="4"/>
  <c r="H13" i="4"/>
  <c r="G13" i="4"/>
  <c r="F13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E5" i="4"/>
  <c r="A2" i="4"/>
  <c r="A1" i="4"/>
  <c r="D141" i="3"/>
  <c r="E140" i="3"/>
  <c r="E139" i="3"/>
  <c r="E138" i="3"/>
  <c r="AJ137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F138" i="3" s="1"/>
  <c r="D135" i="3"/>
  <c r="E134" i="3"/>
  <c r="E133" i="3"/>
  <c r="E132" i="3"/>
  <c r="AJ131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D129" i="3"/>
  <c r="E128" i="3"/>
  <c r="E127" i="3"/>
  <c r="E126" i="3"/>
  <c r="AJ124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AJ121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E118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D115" i="3"/>
  <c r="E114" i="3"/>
  <c r="E113" i="3"/>
  <c r="E112" i="3"/>
  <c r="E111" i="3"/>
  <c r="E110" i="3"/>
  <c r="A110" i="3"/>
  <c r="A111" i="3" s="1"/>
  <c r="A112" i="3" s="1"/>
  <c r="E109" i="3"/>
  <c r="AJ108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D106" i="3"/>
  <c r="E105" i="3"/>
  <c r="E104" i="3"/>
  <c r="E103" i="3"/>
  <c r="E102" i="3"/>
  <c r="E101" i="3"/>
  <c r="E100" i="3"/>
  <c r="A100" i="3"/>
  <c r="A101" i="3" s="1"/>
  <c r="A102" i="3" s="1"/>
  <c r="A103" i="3" s="1"/>
  <c r="A104" i="3" s="1"/>
  <c r="AJ98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F99" i="3" s="1"/>
  <c r="D95" i="3"/>
  <c r="E94" i="3"/>
  <c r="E93" i="3"/>
  <c r="E92" i="3"/>
  <c r="A92" i="3"/>
  <c r="A93" i="3" s="1"/>
  <c r="A94" i="3" s="1"/>
  <c r="AJ90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AJ88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AJ86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D84" i="3"/>
  <c r="E83" i="3"/>
  <c r="E82" i="3"/>
  <c r="A82" i="3"/>
  <c r="A83" i="3" s="1"/>
  <c r="E81" i="3"/>
  <c r="AJ80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D78" i="3"/>
  <c r="E77" i="3"/>
  <c r="A77" i="3"/>
  <c r="E76" i="3"/>
  <c r="AJ75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D73" i="3"/>
  <c r="E72" i="3"/>
  <c r="A72" i="3"/>
  <c r="E71" i="3"/>
  <c r="AJ70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D68" i="3"/>
  <c r="E67" i="3"/>
  <c r="E66" i="3"/>
  <c r="E65" i="3"/>
  <c r="E64" i="3"/>
  <c r="A64" i="3"/>
  <c r="A65" i="3" s="1"/>
  <c r="A66" i="3" s="1"/>
  <c r="AJ62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D60" i="3"/>
  <c r="E59" i="3"/>
  <c r="A59" i="3"/>
  <c r="E58" i="3"/>
  <c r="AJ57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D55" i="3"/>
  <c r="E54" i="3"/>
  <c r="E53" i="3"/>
  <c r="E52" i="3"/>
  <c r="A52" i="3"/>
  <c r="A53" i="3" s="1"/>
  <c r="A54" i="3" s="1"/>
  <c r="E51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8" i="3"/>
  <c r="E47" i="3"/>
  <c r="E46" i="3"/>
  <c r="E45" i="3"/>
  <c r="E44" i="3"/>
  <c r="E43" i="3"/>
  <c r="A43" i="3"/>
  <c r="A44" i="3" s="1"/>
  <c r="A45" i="3" s="1"/>
  <c r="A46" i="3" s="1"/>
  <c r="AJ41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AJ39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AJ37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D35" i="3"/>
  <c r="E34" i="3"/>
  <c r="E33" i="3"/>
  <c r="AJ32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30" i="3"/>
  <c r="E29" i="3"/>
  <c r="E28" i="3"/>
  <c r="E27" i="3"/>
  <c r="A27" i="3"/>
  <c r="AJ25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3" i="3"/>
  <c r="E22" i="3"/>
  <c r="E21" i="3"/>
  <c r="E20" i="3"/>
  <c r="E19" i="3"/>
  <c r="E18" i="3"/>
  <c r="E17" i="3"/>
  <c r="E16" i="3"/>
  <c r="A16" i="3"/>
  <c r="A17" i="3" s="1"/>
  <c r="A18" i="3" s="1"/>
  <c r="A19" i="3" s="1"/>
  <c r="A20" i="3" s="1"/>
  <c r="A21" i="3" s="1"/>
  <c r="E15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F16" i="3" s="1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12" i="3"/>
  <c r="I16" i="3" l="1"/>
  <c r="I18" i="3"/>
  <c r="I21" i="3"/>
  <c r="I20" i="3"/>
  <c r="I22" i="3"/>
  <c r="I15" i="3"/>
  <c r="I17" i="3"/>
  <c r="I19" i="3"/>
  <c r="M16" i="3"/>
  <c r="M17" i="3"/>
  <c r="M18" i="3"/>
  <c r="M19" i="3"/>
  <c r="M20" i="3"/>
  <c r="M15" i="3"/>
  <c r="M21" i="3"/>
  <c r="M22" i="3"/>
  <c r="Q16" i="3"/>
  <c r="Q18" i="3"/>
  <c r="Q19" i="3"/>
  <c r="Q21" i="3"/>
  <c r="Q22" i="3"/>
  <c r="Q15" i="3"/>
  <c r="Q20" i="3"/>
  <c r="Q17" i="3"/>
  <c r="U20" i="3"/>
  <c r="U15" i="3"/>
  <c r="U16" i="3"/>
  <c r="U18" i="3"/>
  <c r="U19" i="3"/>
  <c r="U21" i="3"/>
  <c r="U22" i="3"/>
  <c r="U17" i="3"/>
  <c r="Y15" i="3"/>
  <c r="Y16" i="3"/>
  <c r="Y20" i="3"/>
  <c r="Y19" i="3"/>
  <c r="Y21" i="3"/>
  <c r="Y22" i="3"/>
  <c r="Y17" i="3"/>
  <c r="Y18" i="3"/>
  <c r="AC15" i="3"/>
  <c r="AC16" i="3"/>
  <c r="AC20" i="3"/>
  <c r="AC19" i="3"/>
  <c r="AC21" i="3"/>
  <c r="AC22" i="3"/>
  <c r="AC18" i="3"/>
  <c r="AC17" i="3"/>
  <c r="AG16" i="3"/>
  <c r="AG20" i="3"/>
  <c r="AG19" i="3"/>
  <c r="AG21" i="3"/>
  <c r="AG22" i="3"/>
  <c r="AG15" i="3"/>
  <c r="AG18" i="3"/>
  <c r="AG17" i="3"/>
  <c r="G33" i="3"/>
  <c r="K33" i="3"/>
  <c r="O33" i="3"/>
  <c r="S33" i="3"/>
  <c r="W33" i="3"/>
  <c r="AA33" i="3"/>
  <c r="AF33" i="3"/>
  <c r="H33" i="3"/>
  <c r="L33" i="3"/>
  <c r="P33" i="3"/>
  <c r="T33" i="3"/>
  <c r="X33" i="3"/>
  <c r="AC33" i="3"/>
  <c r="AG33" i="3"/>
  <c r="I33" i="3"/>
  <c r="M33" i="3"/>
  <c r="Q33" i="3"/>
  <c r="U33" i="3"/>
  <c r="Y33" i="3"/>
  <c r="AD33" i="3"/>
  <c r="AH33" i="3"/>
  <c r="AB33" i="3"/>
  <c r="J33" i="3"/>
  <c r="N33" i="3"/>
  <c r="R33" i="3"/>
  <c r="V33" i="3"/>
  <c r="Z33" i="3"/>
  <c r="AE33" i="3"/>
  <c r="AI33" i="3"/>
  <c r="F45" i="3"/>
  <c r="J45" i="3"/>
  <c r="N45" i="3"/>
  <c r="R45" i="3"/>
  <c r="X45" i="3"/>
  <c r="AB45" i="3"/>
  <c r="AF45" i="3"/>
  <c r="G45" i="3"/>
  <c r="K45" i="3"/>
  <c r="O45" i="3"/>
  <c r="S45" i="3"/>
  <c r="Y45" i="3"/>
  <c r="AC45" i="3"/>
  <c r="AG45" i="3"/>
  <c r="U45" i="3"/>
  <c r="H45" i="3"/>
  <c r="L45" i="3"/>
  <c r="P45" i="3"/>
  <c r="T45" i="3"/>
  <c r="Z45" i="3"/>
  <c r="AD45" i="3"/>
  <c r="AH45" i="3"/>
  <c r="W45" i="3"/>
  <c r="I45" i="3"/>
  <c r="M45" i="3"/>
  <c r="Q45" i="3"/>
  <c r="V45" i="3"/>
  <c r="AA45" i="3"/>
  <c r="AE45" i="3"/>
  <c r="AI45" i="3"/>
  <c r="K52" i="3"/>
  <c r="O52" i="3"/>
  <c r="S52" i="3"/>
  <c r="W52" i="3"/>
  <c r="AA52" i="3"/>
  <c r="AE52" i="3"/>
  <c r="AI52" i="3"/>
  <c r="G52" i="3"/>
  <c r="L52" i="3"/>
  <c r="P52" i="3"/>
  <c r="T52" i="3"/>
  <c r="X52" i="3"/>
  <c r="AB52" i="3"/>
  <c r="AF52" i="3"/>
  <c r="H52" i="3"/>
  <c r="M52" i="3"/>
  <c r="Q52" i="3"/>
  <c r="U52" i="3"/>
  <c r="Y52" i="3"/>
  <c r="AC52" i="3"/>
  <c r="AG52" i="3"/>
  <c r="J52" i="3"/>
  <c r="I52" i="3"/>
  <c r="N52" i="3"/>
  <c r="R52" i="3"/>
  <c r="V52" i="3"/>
  <c r="Z52" i="3"/>
  <c r="AD52" i="3"/>
  <c r="AH52" i="3"/>
  <c r="I65" i="3"/>
  <c r="M65" i="3"/>
  <c r="Q65" i="3"/>
  <c r="V65" i="3"/>
  <c r="Z65" i="3"/>
  <c r="AD65" i="3"/>
  <c r="AH65" i="3"/>
  <c r="J65" i="3"/>
  <c r="N65" i="3"/>
  <c r="S65" i="3"/>
  <c r="W65" i="3"/>
  <c r="AA65" i="3"/>
  <c r="AE65" i="3"/>
  <c r="AI65" i="3"/>
  <c r="G65" i="3"/>
  <c r="K65" i="3"/>
  <c r="O65" i="3"/>
  <c r="T65" i="3"/>
  <c r="X65" i="3"/>
  <c r="AB65" i="3"/>
  <c r="AF65" i="3"/>
  <c r="R65" i="3"/>
  <c r="H65" i="3"/>
  <c r="L65" i="3"/>
  <c r="P65" i="3"/>
  <c r="U65" i="3"/>
  <c r="Y65" i="3"/>
  <c r="AC65" i="3"/>
  <c r="AG65" i="3"/>
  <c r="X77" i="3"/>
  <c r="I77" i="3"/>
  <c r="M77" i="3"/>
  <c r="R77" i="3"/>
  <c r="V77" i="3"/>
  <c r="AA77" i="3"/>
  <c r="AE77" i="3"/>
  <c r="AI77" i="3"/>
  <c r="Q77" i="3"/>
  <c r="J77" i="3"/>
  <c r="N77" i="3"/>
  <c r="S77" i="3"/>
  <c r="W77" i="3"/>
  <c r="AB77" i="3"/>
  <c r="AF77" i="3"/>
  <c r="G77" i="3"/>
  <c r="K77" i="3"/>
  <c r="O77" i="3"/>
  <c r="T77" i="3"/>
  <c r="Y77" i="3"/>
  <c r="AC77" i="3"/>
  <c r="AG77" i="3"/>
  <c r="H77" i="3"/>
  <c r="L77" i="3"/>
  <c r="P77" i="3"/>
  <c r="U77" i="3"/>
  <c r="Z77" i="3"/>
  <c r="AD77" i="3"/>
  <c r="AH77" i="3"/>
  <c r="H83" i="3"/>
  <c r="M83" i="3"/>
  <c r="Q83" i="3"/>
  <c r="U83" i="3"/>
  <c r="Y83" i="3"/>
  <c r="AC83" i="3"/>
  <c r="AG83" i="3"/>
  <c r="K83" i="3"/>
  <c r="I83" i="3"/>
  <c r="N83" i="3"/>
  <c r="R83" i="3"/>
  <c r="V83" i="3"/>
  <c r="Z83" i="3"/>
  <c r="AD83" i="3"/>
  <c r="AH83" i="3"/>
  <c r="J83" i="3"/>
  <c r="O83" i="3"/>
  <c r="S83" i="3"/>
  <c r="W83" i="3"/>
  <c r="AA83" i="3"/>
  <c r="AE83" i="3"/>
  <c r="AI83" i="3"/>
  <c r="G83" i="3"/>
  <c r="L83" i="3"/>
  <c r="P83" i="3"/>
  <c r="T83" i="3"/>
  <c r="X83" i="3"/>
  <c r="AB83" i="3"/>
  <c r="AF83" i="3"/>
  <c r="G103" i="3"/>
  <c r="H103" i="3"/>
  <c r="L103" i="3"/>
  <c r="P103" i="3"/>
  <c r="T103" i="3"/>
  <c r="X103" i="3"/>
  <c r="AB103" i="3"/>
  <c r="AF103" i="3"/>
  <c r="I103" i="3"/>
  <c r="M103" i="3"/>
  <c r="Q103" i="3"/>
  <c r="U103" i="3"/>
  <c r="Y103" i="3"/>
  <c r="AC103" i="3"/>
  <c r="AG103" i="3"/>
  <c r="J103" i="3"/>
  <c r="N103" i="3"/>
  <c r="R103" i="3"/>
  <c r="V103" i="3"/>
  <c r="Z103" i="3"/>
  <c r="AD103" i="3"/>
  <c r="AH103" i="3"/>
  <c r="K103" i="3"/>
  <c r="O103" i="3"/>
  <c r="S103" i="3"/>
  <c r="W103" i="3"/>
  <c r="AA103" i="3"/>
  <c r="AE103" i="3"/>
  <c r="AI103" i="3"/>
  <c r="K111" i="3"/>
  <c r="O111" i="3"/>
  <c r="S111" i="3"/>
  <c r="W111" i="3"/>
  <c r="AA111" i="3"/>
  <c r="AE111" i="3"/>
  <c r="AI111" i="3"/>
  <c r="G111" i="3"/>
  <c r="L111" i="3"/>
  <c r="P111" i="3"/>
  <c r="T111" i="3"/>
  <c r="X111" i="3"/>
  <c r="AB111" i="3"/>
  <c r="AF111" i="3"/>
  <c r="H111" i="3"/>
  <c r="M111" i="3"/>
  <c r="Q111" i="3"/>
  <c r="U111" i="3"/>
  <c r="Y111" i="3"/>
  <c r="AC111" i="3"/>
  <c r="AG111" i="3"/>
  <c r="J111" i="3"/>
  <c r="I111" i="3"/>
  <c r="N111" i="3"/>
  <c r="R111" i="3"/>
  <c r="V111" i="3"/>
  <c r="Z111" i="3"/>
  <c r="AD111" i="3"/>
  <c r="AH111" i="3"/>
  <c r="F111" i="3"/>
  <c r="I113" i="3"/>
  <c r="N113" i="3"/>
  <c r="R113" i="3"/>
  <c r="V113" i="3"/>
  <c r="Z113" i="3"/>
  <c r="AD113" i="3"/>
  <c r="AH113" i="3"/>
  <c r="M113" i="3"/>
  <c r="J113" i="3"/>
  <c r="O113" i="3"/>
  <c r="S113" i="3"/>
  <c r="W113" i="3"/>
  <c r="AA113" i="3"/>
  <c r="AE113" i="3"/>
  <c r="AI113" i="3"/>
  <c r="G113" i="3"/>
  <c r="K113" i="3"/>
  <c r="P113" i="3"/>
  <c r="T113" i="3"/>
  <c r="X113" i="3"/>
  <c r="AB113" i="3"/>
  <c r="AF113" i="3"/>
  <c r="H113" i="3"/>
  <c r="L113" i="3"/>
  <c r="Q113" i="3"/>
  <c r="U113" i="3"/>
  <c r="Y113" i="3"/>
  <c r="AC113" i="3"/>
  <c r="AG113" i="3"/>
  <c r="F113" i="3"/>
  <c r="I127" i="3"/>
  <c r="M127" i="3"/>
  <c r="Q127" i="3"/>
  <c r="U127" i="3"/>
  <c r="Y127" i="3"/>
  <c r="AC127" i="3"/>
  <c r="AG127" i="3"/>
  <c r="J127" i="3"/>
  <c r="N127" i="3"/>
  <c r="R127" i="3"/>
  <c r="V127" i="3"/>
  <c r="Z127" i="3"/>
  <c r="AD127" i="3"/>
  <c r="AH127" i="3"/>
  <c r="G127" i="3"/>
  <c r="K127" i="3"/>
  <c r="O127" i="3"/>
  <c r="S127" i="3"/>
  <c r="W127" i="3"/>
  <c r="AA127" i="3"/>
  <c r="AE127" i="3"/>
  <c r="AI127" i="3"/>
  <c r="H127" i="3"/>
  <c r="L127" i="3"/>
  <c r="P127" i="3"/>
  <c r="T127" i="3"/>
  <c r="X127" i="3"/>
  <c r="AB127" i="3"/>
  <c r="AF127" i="3"/>
  <c r="G134" i="3"/>
  <c r="K134" i="3"/>
  <c r="O134" i="3"/>
  <c r="S134" i="3"/>
  <c r="W134" i="3"/>
  <c r="AA134" i="3"/>
  <c r="AE134" i="3"/>
  <c r="AI134" i="3"/>
  <c r="H134" i="3"/>
  <c r="L134" i="3"/>
  <c r="P134" i="3"/>
  <c r="T134" i="3"/>
  <c r="X134" i="3"/>
  <c r="AB134" i="3"/>
  <c r="AF134" i="3"/>
  <c r="I134" i="3"/>
  <c r="M134" i="3"/>
  <c r="Q134" i="3"/>
  <c r="U134" i="3"/>
  <c r="Y134" i="3"/>
  <c r="AC134" i="3"/>
  <c r="AG134" i="3"/>
  <c r="J134" i="3"/>
  <c r="N134" i="3"/>
  <c r="R134" i="3"/>
  <c r="V134" i="3"/>
  <c r="Z134" i="3"/>
  <c r="AD134" i="3"/>
  <c r="AH134" i="3"/>
  <c r="G16" i="4"/>
  <c r="K16" i="4"/>
  <c r="O16" i="4"/>
  <c r="S16" i="4"/>
  <c r="W16" i="4"/>
  <c r="AA16" i="4"/>
  <c r="AE16" i="4"/>
  <c r="AI16" i="4"/>
  <c r="H16" i="4"/>
  <c r="L16" i="4"/>
  <c r="P16" i="4"/>
  <c r="T16" i="4"/>
  <c r="X16" i="4"/>
  <c r="AB16" i="4"/>
  <c r="AF16" i="4"/>
  <c r="I16" i="4"/>
  <c r="M16" i="4"/>
  <c r="Q16" i="4"/>
  <c r="U16" i="4"/>
  <c r="Y16" i="4"/>
  <c r="AC16" i="4"/>
  <c r="AG16" i="4"/>
  <c r="J16" i="4"/>
  <c r="N16" i="4"/>
  <c r="R16" i="4"/>
  <c r="V16" i="4"/>
  <c r="Z16" i="4"/>
  <c r="AD16" i="4"/>
  <c r="AH16" i="4"/>
  <c r="AB22" i="4"/>
  <c r="T22" i="4"/>
  <c r="N22" i="4"/>
  <c r="F22" i="4"/>
  <c r="R22" i="4"/>
  <c r="L22" i="4"/>
  <c r="Q26" i="4"/>
  <c r="J26" i="4"/>
  <c r="M36" i="4"/>
  <c r="G36" i="4"/>
  <c r="K36" i="4"/>
  <c r="P36" i="4"/>
  <c r="T36" i="4"/>
  <c r="X36" i="4"/>
  <c r="AB36" i="4"/>
  <c r="AF36" i="4"/>
  <c r="H36" i="4"/>
  <c r="L36" i="4"/>
  <c r="Q36" i="4"/>
  <c r="U36" i="4"/>
  <c r="Y36" i="4"/>
  <c r="AC36" i="4"/>
  <c r="AG36" i="4"/>
  <c r="I36" i="4"/>
  <c r="N36" i="4"/>
  <c r="R36" i="4"/>
  <c r="V36" i="4"/>
  <c r="Z36" i="4"/>
  <c r="AD36" i="4"/>
  <c r="AH36" i="4"/>
  <c r="J36" i="4"/>
  <c r="O36" i="4"/>
  <c r="S36" i="4"/>
  <c r="W36" i="4"/>
  <c r="AA36" i="4"/>
  <c r="AE36" i="4"/>
  <c r="AI36" i="4"/>
  <c r="H40" i="4"/>
  <c r="L40" i="4"/>
  <c r="P40" i="4"/>
  <c r="T40" i="4"/>
  <c r="X40" i="4"/>
  <c r="AB40" i="4"/>
  <c r="AF40" i="4"/>
  <c r="I40" i="4"/>
  <c r="M40" i="4"/>
  <c r="Q40" i="4"/>
  <c r="U40" i="4"/>
  <c r="Y40" i="4"/>
  <c r="AC40" i="4"/>
  <c r="AG40" i="4"/>
  <c r="J40" i="4"/>
  <c r="N40" i="4"/>
  <c r="R40" i="4"/>
  <c r="V40" i="4"/>
  <c r="Z40" i="4"/>
  <c r="AD40" i="4"/>
  <c r="AH40" i="4"/>
  <c r="G40" i="4"/>
  <c r="K40" i="4"/>
  <c r="O40" i="4"/>
  <c r="S40" i="4"/>
  <c r="W40" i="4"/>
  <c r="AA40" i="4"/>
  <c r="AE40" i="4"/>
  <c r="AI40" i="4"/>
  <c r="I44" i="4"/>
  <c r="N44" i="4"/>
  <c r="R44" i="4"/>
  <c r="V44" i="4"/>
  <c r="Z44" i="4"/>
  <c r="AD44" i="4"/>
  <c r="AH44" i="4"/>
  <c r="K44" i="4"/>
  <c r="J44" i="4"/>
  <c r="O44" i="4"/>
  <c r="S44" i="4"/>
  <c r="W44" i="4"/>
  <c r="AA44" i="4"/>
  <c r="AE44" i="4"/>
  <c r="AI44" i="4"/>
  <c r="G44" i="4"/>
  <c r="L44" i="4"/>
  <c r="P44" i="4"/>
  <c r="T44" i="4"/>
  <c r="X44" i="4"/>
  <c r="AB44" i="4"/>
  <c r="AF44" i="4"/>
  <c r="H44" i="4"/>
  <c r="M44" i="4"/>
  <c r="Q44" i="4"/>
  <c r="U44" i="4"/>
  <c r="Y44" i="4"/>
  <c r="AC44" i="4"/>
  <c r="AG44" i="4"/>
  <c r="I51" i="4"/>
  <c r="M51" i="4"/>
  <c r="Q51" i="4"/>
  <c r="U51" i="4"/>
  <c r="Y51" i="4"/>
  <c r="AC51" i="4"/>
  <c r="AG51" i="4"/>
  <c r="J51" i="4"/>
  <c r="N51" i="4"/>
  <c r="R51" i="4"/>
  <c r="V51" i="4"/>
  <c r="Z51" i="4"/>
  <c r="AD51" i="4"/>
  <c r="AH51" i="4"/>
  <c r="G51" i="4"/>
  <c r="K51" i="4"/>
  <c r="O51" i="4"/>
  <c r="S51" i="4"/>
  <c r="W51" i="4"/>
  <c r="AA51" i="4"/>
  <c r="AE51" i="4"/>
  <c r="AI51" i="4"/>
  <c r="H51" i="4"/>
  <c r="L51" i="4"/>
  <c r="P51" i="4"/>
  <c r="T51" i="4"/>
  <c r="X51" i="4"/>
  <c r="AB51" i="4"/>
  <c r="AF51" i="4"/>
  <c r="Y54" i="4"/>
  <c r="Z54" i="4"/>
  <c r="G54" i="4"/>
  <c r="K54" i="4"/>
  <c r="O54" i="4"/>
  <c r="S54" i="4"/>
  <c r="W54" i="4"/>
  <c r="AC54" i="4"/>
  <c r="AG54" i="4"/>
  <c r="H54" i="4"/>
  <c r="L54" i="4"/>
  <c r="P54" i="4"/>
  <c r="T54" i="4"/>
  <c r="X54" i="4"/>
  <c r="AD54" i="4"/>
  <c r="AH54" i="4"/>
  <c r="I54" i="4"/>
  <c r="M54" i="4"/>
  <c r="Q54" i="4"/>
  <c r="U54" i="4"/>
  <c r="AA54" i="4"/>
  <c r="AE54" i="4"/>
  <c r="AI54" i="4"/>
  <c r="J54" i="4"/>
  <c r="N54" i="4"/>
  <c r="R54" i="4"/>
  <c r="V54" i="4"/>
  <c r="AB54" i="4"/>
  <c r="AF54" i="4"/>
  <c r="I58" i="4"/>
  <c r="K58" i="4"/>
  <c r="P58" i="4"/>
  <c r="T58" i="4"/>
  <c r="X58" i="4"/>
  <c r="AB58" i="4"/>
  <c r="AF58" i="4"/>
  <c r="G58" i="4"/>
  <c r="M58" i="4"/>
  <c r="Q58" i="4"/>
  <c r="U58" i="4"/>
  <c r="Y58" i="4"/>
  <c r="AC58" i="4"/>
  <c r="AG58" i="4"/>
  <c r="H58" i="4"/>
  <c r="N58" i="4"/>
  <c r="R58" i="4"/>
  <c r="V58" i="4"/>
  <c r="Z58" i="4"/>
  <c r="AD58" i="4"/>
  <c r="AH58" i="4"/>
  <c r="L58" i="4"/>
  <c r="J58" i="4"/>
  <c r="O58" i="4"/>
  <c r="S58" i="4"/>
  <c r="W58" i="4"/>
  <c r="AA58" i="4"/>
  <c r="AE58" i="4"/>
  <c r="AI58" i="4"/>
  <c r="Y15" i="5"/>
  <c r="I15" i="5"/>
  <c r="M15" i="5"/>
  <c r="Q15" i="5"/>
  <c r="U15" i="5"/>
  <c r="AA15" i="5"/>
  <c r="AF15" i="5"/>
  <c r="J15" i="5"/>
  <c r="N15" i="5"/>
  <c r="R15" i="5"/>
  <c r="W15" i="5"/>
  <c r="AB15" i="5"/>
  <c r="AG15" i="5"/>
  <c r="AH15" i="5"/>
  <c r="V15" i="5"/>
  <c r="G15" i="5"/>
  <c r="K15" i="5"/>
  <c r="O15" i="5"/>
  <c r="S15" i="5"/>
  <c r="X15" i="5"/>
  <c r="AC15" i="5"/>
  <c r="AI15" i="5"/>
  <c r="AD15" i="5"/>
  <c r="H15" i="5"/>
  <c r="L15" i="5"/>
  <c r="P15" i="5"/>
  <c r="T15" i="5"/>
  <c r="Z15" i="5"/>
  <c r="AE15" i="5"/>
  <c r="M18" i="5"/>
  <c r="G18" i="5"/>
  <c r="K18" i="5"/>
  <c r="Q18" i="5"/>
  <c r="U18" i="5"/>
  <c r="Y18" i="5"/>
  <c r="AC18" i="5"/>
  <c r="AG18" i="5"/>
  <c r="L18" i="5"/>
  <c r="H18" i="5"/>
  <c r="N18" i="5"/>
  <c r="R18" i="5"/>
  <c r="V18" i="5"/>
  <c r="Z18" i="5"/>
  <c r="AD18" i="5"/>
  <c r="AH18" i="5"/>
  <c r="I18" i="5"/>
  <c r="O18" i="5"/>
  <c r="S18" i="5"/>
  <c r="W18" i="5"/>
  <c r="AA18" i="5"/>
  <c r="AE18" i="5"/>
  <c r="AI18" i="5"/>
  <c r="J18" i="5"/>
  <c r="P18" i="5"/>
  <c r="T18" i="5"/>
  <c r="X18" i="5"/>
  <c r="AB18" i="5"/>
  <c r="AF18" i="5"/>
  <c r="J28" i="5"/>
  <c r="K28" i="5"/>
  <c r="O28" i="5"/>
  <c r="S28" i="5"/>
  <c r="W28" i="5"/>
  <c r="AA28" i="5"/>
  <c r="AF28" i="5"/>
  <c r="G28" i="5"/>
  <c r="L28" i="5"/>
  <c r="P28" i="5"/>
  <c r="T28" i="5"/>
  <c r="X28" i="5"/>
  <c r="AB28" i="5"/>
  <c r="AG28" i="5"/>
  <c r="H28" i="5"/>
  <c r="M28" i="5"/>
  <c r="Q28" i="5"/>
  <c r="U28" i="5"/>
  <c r="Y28" i="5"/>
  <c r="AD28" i="5"/>
  <c r="AH28" i="5"/>
  <c r="AC28" i="5"/>
  <c r="I28" i="5"/>
  <c r="N28" i="5"/>
  <c r="R28" i="5"/>
  <c r="V28" i="5"/>
  <c r="Z28" i="5"/>
  <c r="AE28" i="5"/>
  <c r="AI28" i="5"/>
  <c r="AA34" i="5"/>
  <c r="G34" i="5"/>
  <c r="N34" i="5"/>
  <c r="R34" i="5"/>
  <c r="X34" i="5"/>
  <c r="AE34" i="5"/>
  <c r="AI34" i="5"/>
  <c r="Z34" i="5"/>
  <c r="M34" i="5"/>
  <c r="H34" i="5"/>
  <c r="O34" i="5"/>
  <c r="T34" i="5"/>
  <c r="Y34" i="5"/>
  <c r="AF34" i="5"/>
  <c r="U34" i="5"/>
  <c r="J34" i="5"/>
  <c r="K34" i="5"/>
  <c r="P34" i="5"/>
  <c r="V34" i="5"/>
  <c r="AB34" i="5"/>
  <c r="AG34" i="5"/>
  <c r="F34" i="5"/>
  <c r="AC34" i="5"/>
  <c r="S34" i="5"/>
  <c r="I34" i="5"/>
  <c r="L34" i="5"/>
  <c r="Q34" i="5"/>
  <c r="W34" i="5"/>
  <c r="AD34" i="5"/>
  <c r="AH34" i="5"/>
  <c r="P36" i="5"/>
  <c r="I36" i="5"/>
  <c r="M36" i="5"/>
  <c r="R36" i="5"/>
  <c r="V36" i="5"/>
  <c r="Z36" i="5"/>
  <c r="AD36" i="5"/>
  <c r="AH36" i="5"/>
  <c r="J36" i="5"/>
  <c r="N36" i="5"/>
  <c r="S36" i="5"/>
  <c r="W36" i="5"/>
  <c r="AA36" i="5"/>
  <c r="AE36" i="5"/>
  <c r="AI36" i="5"/>
  <c r="G36" i="5"/>
  <c r="K36" i="5"/>
  <c r="O36" i="5"/>
  <c r="T36" i="5"/>
  <c r="X36" i="5"/>
  <c r="AB36" i="5"/>
  <c r="AF36" i="5"/>
  <c r="H36" i="5"/>
  <c r="L36" i="5"/>
  <c r="Q36" i="5"/>
  <c r="U36" i="5"/>
  <c r="Y36" i="5"/>
  <c r="AC36" i="5"/>
  <c r="AG36" i="5"/>
  <c r="G42" i="5"/>
  <c r="L42" i="5"/>
  <c r="P42" i="5"/>
  <c r="T42" i="5"/>
  <c r="X42" i="5"/>
  <c r="AC42" i="5"/>
  <c r="AG42" i="5"/>
  <c r="I42" i="5"/>
  <c r="M42" i="5"/>
  <c r="Q42" i="5"/>
  <c r="U42" i="5"/>
  <c r="Y42" i="5"/>
  <c r="AD42" i="5"/>
  <c r="AH42" i="5"/>
  <c r="H42" i="5"/>
  <c r="J42" i="5"/>
  <c r="N42" i="5"/>
  <c r="R42" i="5"/>
  <c r="V42" i="5"/>
  <c r="Z42" i="5"/>
  <c r="AE42" i="5"/>
  <c r="AI42" i="5"/>
  <c r="AA42" i="5"/>
  <c r="K42" i="5"/>
  <c r="O42" i="5"/>
  <c r="S42" i="5"/>
  <c r="W42" i="5"/>
  <c r="AB42" i="5"/>
  <c r="AF42" i="5"/>
  <c r="Y63" i="3"/>
  <c r="J15" i="3"/>
  <c r="J17" i="3"/>
  <c r="J16" i="3"/>
  <c r="J18" i="3"/>
  <c r="J19" i="3"/>
  <c r="J21" i="3"/>
  <c r="J20" i="3"/>
  <c r="J22" i="3"/>
  <c r="N16" i="3"/>
  <c r="N20" i="3"/>
  <c r="N18" i="3"/>
  <c r="N19" i="3"/>
  <c r="N17" i="3"/>
  <c r="N21" i="3"/>
  <c r="N15" i="3"/>
  <c r="N22" i="3"/>
  <c r="R17" i="3"/>
  <c r="R16" i="3"/>
  <c r="R18" i="3"/>
  <c r="R15" i="3"/>
  <c r="R19" i="3"/>
  <c r="R21" i="3"/>
  <c r="R22" i="3"/>
  <c r="R20" i="3"/>
  <c r="V17" i="3"/>
  <c r="V15" i="3"/>
  <c r="V16" i="3"/>
  <c r="V18" i="3"/>
  <c r="V19" i="3"/>
  <c r="V20" i="3"/>
  <c r="V21" i="3"/>
  <c r="V22" i="3"/>
  <c r="Z17" i="3"/>
  <c r="Z18" i="3"/>
  <c r="Z15" i="3"/>
  <c r="Z16" i="3"/>
  <c r="Z20" i="3"/>
  <c r="Z19" i="3"/>
  <c r="Z21" i="3"/>
  <c r="Z22" i="3"/>
  <c r="AD15" i="3"/>
  <c r="AD17" i="3"/>
  <c r="AD16" i="3"/>
  <c r="AD20" i="3"/>
  <c r="AD19" i="3"/>
  <c r="AD21" i="3"/>
  <c r="AD22" i="3"/>
  <c r="AD18" i="3"/>
  <c r="AH17" i="3"/>
  <c r="AH16" i="3"/>
  <c r="AH20" i="3"/>
  <c r="AH15" i="3"/>
  <c r="AH19" i="3"/>
  <c r="AH21" i="3"/>
  <c r="AH22" i="3"/>
  <c r="AH18" i="3"/>
  <c r="M27" i="3"/>
  <c r="G27" i="3"/>
  <c r="K27" i="3"/>
  <c r="Q27" i="3"/>
  <c r="U27" i="3"/>
  <c r="Y27" i="3"/>
  <c r="AC27" i="3"/>
  <c r="AG27" i="3"/>
  <c r="H27" i="3"/>
  <c r="L27" i="3"/>
  <c r="R27" i="3"/>
  <c r="V27" i="3"/>
  <c r="Z27" i="3"/>
  <c r="AD27" i="3"/>
  <c r="AH27" i="3"/>
  <c r="F27" i="3"/>
  <c r="I27" i="3"/>
  <c r="O27" i="3"/>
  <c r="S27" i="3"/>
  <c r="W27" i="3"/>
  <c r="AA27" i="3"/>
  <c r="AE27" i="3"/>
  <c r="AI27" i="3"/>
  <c r="N27" i="3"/>
  <c r="J27" i="3"/>
  <c r="P27" i="3"/>
  <c r="T27" i="3"/>
  <c r="X27" i="3"/>
  <c r="AB27" i="3"/>
  <c r="AF27" i="3"/>
  <c r="G34" i="3"/>
  <c r="K34" i="3"/>
  <c r="O34" i="3"/>
  <c r="S34" i="3"/>
  <c r="W34" i="3"/>
  <c r="AA34" i="3"/>
  <c r="AF34" i="3"/>
  <c r="H34" i="3"/>
  <c r="L34" i="3"/>
  <c r="P34" i="3"/>
  <c r="T34" i="3"/>
  <c r="X34" i="3"/>
  <c r="AC34" i="3"/>
  <c r="AG34" i="3"/>
  <c r="AB34" i="3"/>
  <c r="I34" i="3"/>
  <c r="M34" i="3"/>
  <c r="Q34" i="3"/>
  <c r="U34" i="3"/>
  <c r="Y34" i="3"/>
  <c r="AD34" i="3"/>
  <c r="AH34" i="3"/>
  <c r="J34" i="3"/>
  <c r="N34" i="3"/>
  <c r="R34" i="3"/>
  <c r="V34" i="3"/>
  <c r="Z34" i="3"/>
  <c r="AE34" i="3"/>
  <c r="AI34" i="3"/>
  <c r="Y46" i="3"/>
  <c r="G46" i="3"/>
  <c r="K46" i="3"/>
  <c r="O46" i="3"/>
  <c r="T46" i="3"/>
  <c r="Z46" i="3"/>
  <c r="AD46" i="3"/>
  <c r="AH46" i="3"/>
  <c r="H46" i="3"/>
  <c r="L46" i="3"/>
  <c r="P46" i="3"/>
  <c r="V46" i="3"/>
  <c r="AA46" i="3"/>
  <c r="AE46" i="3"/>
  <c r="AI46" i="3"/>
  <c r="U46" i="3"/>
  <c r="I46" i="3"/>
  <c r="M46" i="3"/>
  <c r="Q46" i="3"/>
  <c r="W46" i="3"/>
  <c r="AB46" i="3"/>
  <c r="AF46" i="3"/>
  <c r="R46" i="3"/>
  <c r="J46" i="3"/>
  <c r="N46" i="3"/>
  <c r="S46" i="3"/>
  <c r="X46" i="3"/>
  <c r="AC46" i="3"/>
  <c r="AG46" i="3"/>
  <c r="J53" i="3"/>
  <c r="N53" i="3"/>
  <c r="R53" i="3"/>
  <c r="V53" i="3"/>
  <c r="Z53" i="3"/>
  <c r="AD53" i="3"/>
  <c r="AH53" i="3"/>
  <c r="G53" i="3"/>
  <c r="K53" i="3"/>
  <c r="O53" i="3"/>
  <c r="S53" i="3"/>
  <c r="W53" i="3"/>
  <c r="AA53" i="3"/>
  <c r="AE53" i="3"/>
  <c r="AI53" i="3"/>
  <c r="H53" i="3"/>
  <c r="L53" i="3"/>
  <c r="P53" i="3"/>
  <c r="T53" i="3"/>
  <c r="X53" i="3"/>
  <c r="AB53" i="3"/>
  <c r="AF53" i="3"/>
  <c r="I53" i="3"/>
  <c r="M53" i="3"/>
  <c r="Q53" i="3"/>
  <c r="U53" i="3"/>
  <c r="Y53" i="3"/>
  <c r="AC53" i="3"/>
  <c r="AG53" i="3"/>
  <c r="G59" i="3"/>
  <c r="K59" i="3"/>
  <c r="O59" i="3"/>
  <c r="S59" i="3"/>
  <c r="W59" i="3"/>
  <c r="AA59" i="3"/>
  <c r="AE59" i="3"/>
  <c r="AI59" i="3"/>
  <c r="F59" i="3"/>
  <c r="H59" i="3"/>
  <c r="L59" i="3"/>
  <c r="P59" i="3"/>
  <c r="T59" i="3"/>
  <c r="X59" i="3"/>
  <c r="AB59" i="3"/>
  <c r="AF59" i="3"/>
  <c r="I59" i="3"/>
  <c r="M59" i="3"/>
  <c r="Q59" i="3"/>
  <c r="U59" i="3"/>
  <c r="Y59" i="3"/>
  <c r="AC59" i="3"/>
  <c r="AG59" i="3"/>
  <c r="J59" i="3"/>
  <c r="N59" i="3"/>
  <c r="R59" i="3"/>
  <c r="V59" i="3"/>
  <c r="Z59" i="3"/>
  <c r="AD59" i="3"/>
  <c r="AH59" i="3"/>
  <c r="I66" i="3"/>
  <c r="M66" i="3"/>
  <c r="Q66" i="3"/>
  <c r="U66" i="3"/>
  <c r="Y66" i="3"/>
  <c r="AC66" i="3"/>
  <c r="AG66" i="3"/>
  <c r="J66" i="3"/>
  <c r="N66" i="3"/>
  <c r="R66" i="3"/>
  <c r="V66" i="3"/>
  <c r="Z66" i="3"/>
  <c r="AD66" i="3"/>
  <c r="AH66" i="3"/>
  <c r="G66" i="3"/>
  <c r="K66" i="3"/>
  <c r="O66" i="3"/>
  <c r="S66" i="3"/>
  <c r="W66" i="3"/>
  <c r="AA66" i="3"/>
  <c r="AE66" i="3"/>
  <c r="AI66" i="3"/>
  <c r="H66" i="3"/>
  <c r="L66" i="3"/>
  <c r="P66" i="3"/>
  <c r="T66" i="3"/>
  <c r="X66" i="3"/>
  <c r="AB66" i="3"/>
  <c r="AF66" i="3"/>
  <c r="I72" i="3"/>
  <c r="M72" i="3"/>
  <c r="Q72" i="3"/>
  <c r="U72" i="3"/>
  <c r="Y72" i="3"/>
  <c r="AC72" i="3"/>
  <c r="AG72" i="3"/>
  <c r="J72" i="3"/>
  <c r="N72" i="3"/>
  <c r="R72" i="3"/>
  <c r="V72" i="3"/>
  <c r="Z72" i="3"/>
  <c r="AD72" i="3"/>
  <c r="AH72" i="3"/>
  <c r="G72" i="3"/>
  <c r="K72" i="3"/>
  <c r="O72" i="3"/>
  <c r="S72" i="3"/>
  <c r="W72" i="3"/>
  <c r="AA72" i="3"/>
  <c r="AE72" i="3"/>
  <c r="AI72" i="3"/>
  <c r="H72" i="3"/>
  <c r="L72" i="3"/>
  <c r="P72" i="3"/>
  <c r="T72" i="3"/>
  <c r="X72" i="3"/>
  <c r="AB72" i="3"/>
  <c r="AF72" i="3"/>
  <c r="AG81" i="3"/>
  <c r="Y81" i="3"/>
  <c r="H81" i="3"/>
  <c r="L81" i="3"/>
  <c r="P81" i="3"/>
  <c r="T81" i="3"/>
  <c r="X81" i="3"/>
  <c r="AD81" i="3"/>
  <c r="AE81" i="3"/>
  <c r="I81" i="3"/>
  <c r="M81" i="3"/>
  <c r="Q81" i="3"/>
  <c r="U81" i="3"/>
  <c r="Z81" i="3"/>
  <c r="AF81" i="3"/>
  <c r="J81" i="3"/>
  <c r="N81" i="3"/>
  <c r="R81" i="3"/>
  <c r="V81" i="3"/>
  <c r="AA81" i="3"/>
  <c r="AH81" i="3"/>
  <c r="AB81" i="3"/>
  <c r="G81" i="3"/>
  <c r="K81" i="3"/>
  <c r="O81" i="3"/>
  <c r="S81" i="3"/>
  <c r="W81" i="3"/>
  <c r="AC81" i="3"/>
  <c r="AI81" i="3"/>
  <c r="I92" i="3"/>
  <c r="M92" i="3"/>
  <c r="Q92" i="3"/>
  <c r="U92" i="3"/>
  <c r="Y92" i="3"/>
  <c r="AC92" i="3"/>
  <c r="AG92" i="3"/>
  <c r="J92" i="3"/>
  <c r="N92" i="3"/>
  <c r="R92" i="3"/>
  <c r="V92" i="3"/>
  <c r="Z92" i="3"/>
  <c r="AD92" i="3"/>
  <c r="AH92" i="3"/>
  <c r="G92" i="3"/>
  <c r="K92" i="3"/>
  <c r="O92" i="3"/>
  <c r="S92" i="3"/>
  <c r="W92" i="3"/>
  <c r="AA92" i="3"/>
  <c r="AE92" i="3"/>
  <c r="AI92" i="3"/>
  <c r="H92" i="3"/>
  <c r="L92" i="3"/>
  <c r="P92" i="3"/>
  <c r="T92" i="3"/>
  <c r="X92" i="3"/>
  <c r="AB92" i="3"/>
  <c r="AF92" i="3"/>
  <c r="J100" i="3"/>
  <c r="N100" i="3"/>
  <c r="R100" i="3"/>
  <c r="V100" i="3"/>
  <c r="Z100" i="3"/>
  <c r="AD100" i="3"/>
  <c r="AH100" i="3"/>
  <c r="G100" i="3"/>
  <c r="K100" i="3"/>
  <c r="O100" i="3"/>
  <c r="S100" i="3"/>
  <c r="W100" i="3"/>
  <c r="AA100" i="3"/>
  <c r="AE100" i="3"/>
  <c r="AI100" i="3"/>
  <c r="H100" i="3"/>
  <c r="L100" i="3"/>
  <c r="P100" i="3"/>
  <c r="T100" i="3"/>
  <c r="X100" i="3"/>
  <c r="AB100" i="3"/>
  <c r="AF100" i="3"/>
  <c r="U100" i="3"/>
  <c r="I100" i="3"/>
  <c r="Y100" i="3"/>
  <c r="M100" i="3"/>
  <c r="AC100" i="3"/>
  <c r="Q100" i="3"/>
  <c r="AG100" i="3"/>
  <c r="G104" i="3"/>
  <c r="K104" i="3"/>
  <c r="O104" i="3"/>
  <c r="S104" i="3"/>
  <c r="W104" i="3"/>
  <c r="AA104" i="3"/>
  <c r="AE104" i="3"/>
  <c r="AI104" i="3"/>
  <c r="H104" i="3"/>
  <c r="L104" i="3"/>
  <c r="P104" i="3"/>
  <c r="T104" i="3"/>
  <c r="X104" i="3"/>
  <c r="AB104" i="3"/>
  <c r="AF104" i="3"/>
  <c r="I104" i="3"/>
  <c r="M104" i="3"/>
  <c r="Q104" i="3"/>
  <c r="U104" i="3"/>
  <c r="Y104" i="3"/>
  <c r="AC104" i="3"/>
  <c r="AG104" i="3"/>
  <c r="J104" i="3"/>
  <c r="N104" i="3"/>
  <c r="R104" i="3"/>
  <c r="V104" i="3"/>
  <c r="Z104" i="3"/>
  <c r="AD104" i="3"/>
  <c r="AH104" i="3"/>
  <c r="I114" i="3"/>
  <c r="N114" i="3"/>
  <c r="R114" i="3"/>
  <c r="V114" i="3"/>
  <c r="Z114" i="3"/>
  <c r="AD114" i="3"/>
  <c r="AH114" i="3"/>
  <c r="J114" i="3"/>
  <c r="O114" i="3"/>
  <c r="S114" i="3"/>
  <c r="W114" i="3"/>
  <c r="AA114" i="3"/>
  <c r="AE114" i="3"/>
  <c r="AI114" i="3"/>
  <c r="L114" i="3"/>
  <c r="G114" i="3"/>
  <c r="K114" i="3"/>
  <c r="P114" i="3"/>
  <c r="T114" i="3"/>
  <c r="X114" i="3"/>
  <c r="AB114" i="3"/>
  <c r="AF114" i="3"/>
  <c r="H114" i="3"/>
  <c r="M114" i="3"/>
  <c r="Q114" i="3"/>
  <c r="U114" i="3"/>
  <c r="Y114" i="3"/>
  <c r="AC114" i="3"/>
  <c r="AG114" i="3"/>
  <c r="F114" i="3"/>
  <c r="H128" i="3"/>
  <c r="L128" i="3"/>
  <c r="R128" i="3"/>
  <c r="V128" i="3"/>
  <c r="Z128" i="3"/>
  <c r="AD128" i="3"/>
  <c r="AH128" i="3"/>
  <c r="I128" i="3"/>
  <c r="M128" i="3"/>
  <c r="S128" i="3"/>
  <c r="W128" i="3"/>
  <c r="AA128" i="3"/>
  <c r="AE128" i="3"/>
  <c r="AI128" i="3"/>
  <c r="O128" i="3"/>
  <c r="J128" i="3"/>
  <c r="P128" i="3"/>
  <c r="T128" i="3"/>
  <c r="X128" i="3"/>
  <c r="AB128" i="3"/>
  <c r="AF128" i="3"/>
  <c r="N128" i="3"/>
  <c r="G128" i="3"/>
  <c r="K128" i="3"/>
  <c r="Q128" i="3"/>
  <c r="U128" i="3"/>
  <c r="Y128" i="3"/>
  <c r="AC128" i="3"/>
  <c r="AG128" i="3"/>
  <c r="E141" i="3"/>
  <c r="AE138" i="3"/>
  <c r="G138" i="3"/>
  <c r="M138" i="3"/>
  <c r="Q138" i="3"/>
  <c r="U138" i="3"/>
  <c r="Y138" i="3"/>
  <c r="AC138" i="3"/>
  <c r="AI138" i="3"/>
  <c r="I138" i="3"/>
  <c r="N138" i="3"/>
  <c r="R138" i="3"/>
  <c r="V138" i="3"/>
  <c r="Z138" i="3"/>
  <c r="AD138" i="3"/>
  <c r="J138" i="3"/>
  <c r="K138" i="3"/>
  <c r="O138" i="3"/>
  <c r="S138" i="3"/>
  <c r="W138" i="3"/>
  <c r="AA138" i="3"/>
  <c r="AF138" i="3"/>
  <c r="AG138" i="3"/>
  <c r="H138" i="3"/>
  <c r="L138" i="3"/>
  <c r="P138" i="3"/>
  <c r="T138" i="3"/>
  <c r="X138" i="3"/>
  <c r="AB138" i="3"/>
  <c r="AH138" i="3"/>
  <c r="J17" i="4"/>
  <c r="N17" i="4"/>
  <c r="R17" i="4"/>
  <c r="V17" i="4"/>
  <c r="Z17" i="4"/>
  <c r="AD17" i="4"/>
  <c r="AH17" i="4"/>
  <c r="G17" i="4"/>
  <c r="K17" i="4"/>
  <c r="O17" i="4"/>
  <c r="S17" i="4"/>
  <c r="W17" i="4"/>
  <c r="AA17" i="4"/>
  <c r="AE17" i="4"/>
  <c r="AI17" i="4"/>
  <c r="H17" i="4"/>
  <c r="L17" i="4"/>
  <c r="P17" i="4"/>
  <c r="T17" i="4"/>
  <c r="X17" i="4"/>
  <c r="AB17" i="4"/>
  <c r="AF17" i="4"/>
  <c r="I17" i="4"/>
  <c r="M17" i="4"/>
  <c r="Q17" i="4"/>
  <c r="U17" i="4"/>
  <c r="Y17" i="4"/>
  <c r="AC17" i="4"/>
  <c r="AG17" i="4"/>
  <c r="U23" i="4"/>
  <c r="F23" i="4"/>
  <c r="Y26" i="4"/>
  <c r="AI29" i="4"/>
  <c r="J29" i="4"/>
  <c r="G29" i="4"/>
  <c r="Z37" i="4"/>
  <c r="G37" i="4"/>
  <c r="K37" i="4"/>
  <c r="O37" i="4"/>
  <c r="T37" i="4"/>
  <c r="X37" i="4"/>
  <c r="AD37" i="4"/>
  <c r="AH37" i="4"/>
  <c r="H37" i="4"/>
  <c r="L37" i="4"/>
  <c r="P37" i="4"/>
  <c r="U37" i="4"/>
  <c r="AA37" i="4"/>
  <c r="AE37" i="4"/>
  <c r="AI37" i="4"/>
  <c r="Y37" i="4"/>
  <c r="S37" i="4"/>
  <c r="I37" i="4"/>
  <c r="M37" i="4"/>
  <c r="Q37" i="4"/>
  <c r="V37" i="4"/>
  <c r="AB37" i="4"/>
  <c r="AF37" i="4"/>
  <c r="J37" i="4"/>
  <c r="N37" i="4"/>
  <c r="R37" i="4"/>
  <c r="W37" i="4"/>
  <c r="AC37" i="4"/>
  <c r="AG37" i="4"/>
  <c r="F41" i="4"/>
  <c r="G41" i="4"/>
  <c r="K41" i="4"/>
  <c r="O41" i="4"/>
  <c r="S41" i="4"/>
  <c r="W41" i="4"/>
  <c r="AA41" i="4"/>
  <c r="AE41" i="4"/>
  <c r="AI41" i="4"/>
  <c r="H41" i="4"/>
  <c r="L41" i="4"/>
  <c r="P41" i="4"/>
  <c r="T41" i="4"/>
  <c r="X41" i="4"/>
  <c r="AB41" i="4"/>
  <c r="AF41" i="4"/>
  <c r="I41" i="4"/>
  <c r="M41" i="4"/>
  <c r="Q41" i="4"/>
  <c r="U41" i="4"/>
  <c r="Y41" i="4"/>
  <c r="AC41" i="4"/>
  <c r="AG41" i="4"/>
  <c r="J41" i="4"/>
  <c r="N41" i="4"/>
  <c r="R41" i="4"/>
  <c r="V41" i="4"/>
  <c r="Z41" i="4"/>
  <c r="AD41" i="4"/>
  <c r="AH41" i="4"/>
  <c r="I45" i="4"/>
  <c r="M45" i="4"/>
  <c r="Q45" i="4"/>
  <c r="U45" i="4"/>
  <c r="Y45" i="4"/>
  <c r="AC45" i="4"/>
  <c r="AG45" i="4"/>
  <c r="J45" i="4"/>
  <c r="N45" i="4"/>
  <c r="R45" i="4"/>
  <c r="V45" i="4"/>
  <c r="Z45" i="4"/>
  <c r="AD45" i="4"/>
  <c r="AH45" i="4"/>
  <c r="G45" i="4"/>
  <c r="K45" i="4"/>
  <c r="O45" i="4"/>
  <c r="S45" i="4"/>
  <c r="W45" i="4"/>
  <c r="AA45" i="4"/>
  <c r="AE45" i="4"/>
  <c r="AI45" i="4"/>
  <c r="H45" i="4"/>
  <c r="L45" i="4"/>
  <c r="P45" i="4"/>
  <c r="T45" i="4"/>
  <c r="X45" i="4"/>
  <c r="AB45" i="4"/>
  <c r="AF45" i="4"/>
  <c r="R55" i="4"/>
  <c r="H55" i="4"/>
  <c r="L55" i="4"/>
  <c r="P55" i="4"/>
  <c r="U55" i="4"/>
  <c r="Y55" i="4"/>
  <c r="AC55" i="4"/>
  <c r="AG55" i="4"/>
  <c r="I55" i="4"/>
  <c r="M55" i="4"/>
  <c r="Q55" i="4"/>
  <c r="V55" i="4"/>
  <c r="Z55" i="4"/>
  <c r="AD55" i="4"/>
  <c r="AH55" i="4"/>
  <c r="J55" i="4"/>
  <c r="N55" i="4"/>
  <c r="S55" i="4"/>
  <c r="W55" i="4"/>
  <c r="AA55" i="4"/>
  <c r="AE55" i="4"/>
  <c r="AI55" i="4"/>
  <c r="G55" i="4"/>
  <c r="K55" i="4"/>
  <c r="O55" i="4"/>
  <c r="T55" i="4"/>
  <c r="X55" i="4"/>
  <c r="AB55" i="4"/>
  <c r="AF55" i="4"/>
  <c r="G59" i="4"/>
  <c r="K59" i="4"/>
  <c r="P59" i="4"/>
  <c r="T59" i="4"/>
  <c r="X59" i="4"/>
  <c r="AB59" i="4"/>
  <c r="AF59" i="4"/>
  <c r="H59" i="4"/>
  <c r="L59" i="4"/>
  <c r="Q59" i="4"/>
  <c r="U59" i="4"/>
  <c r="Y59" i="4"/>
  <c r="AC59" i="4"/>
  <c r="AG59" i="4"/>
  <c r="N59" i="4"/>
  <c r="I59" i="4"/>
  <c r="M59" i="4"/>
  <c r="R59" i="4"/>
  <c r="V59" i="4"/>
  <c r="Z59" i="4"/>
  <c r="AD59" i="4"/>
  <c r="AH59" i="4"/>
  <c r="J59" i="4"/>
  <c r="O59" i="4"/>
  <c r="S59" i="4"/>
  <c r="W59" i="4"/>
  <c r="AA59" i="4"/>
  <c r="AE59" i="4"/>
  <c r="AI59" i="4"/>
  <c r="F18" i="5"/>
  <c r="H43" i="5"/>
  <c r="M43" i="5"/>
  <c r="Q43" i="5"/>
  <c r="U43" i="5"/>
  <c r="Z43" i="5"/>
  <c r="AD43" i="5"/>
  <c r="AH43" i="5"/>
  <c r="K43" i="5"/>
  <c r="I43" i="5"/>
  <c r="N43" i="5"/>
  <c r="R43" i="5"/>
  <c r="W43" i="5"/>
  <c r="AA43" i="5"/>
  <c r="AE43" i="5"/>
  <c r="AI43" i="5"/>
  <c r="J43" i="5"/>
  <c r="O43" i="5"/>
  <c r="S43" i="5"/>
  <c r="X43" i="5"/>
  <c r="AB43" i="5"/>
  <c r="AF43" i="5"/>
  <c r="V43" i="5"/>
  <c r="G43" i="5"/>
  <c r="L43" i="5"/>
  <c r="P43" i="5"/>
  <c r="T43" i="5"/>
  <c r="Y43" i="5"/>
  <c r="AC43" i="5"/>
  <c r="AG43" i="5"/>
  <c r="I49" i="5"/>
  <c r="M49" i="5"/>
  <c r="Q49" i="5"/>
  <c r="U49" i="5"/>
  <c r="Y49" i="5"/>
  <c r="AC49" i="5"/>
  <c r="AG49" i="5"/>
  <c r="J49" i="5"/>
  <c r="N49" i="5"/>
  <c r="R49" i="5"/>
  <c r="V49" i="5"/>
  <c r="Z49" i="5"/>
  <c r="AD49" i="5"/>
  <c r="AH49" i="5"/>
  <c r="G49" i="5"/>
  <c r="K49" i="5"/>
  <c r="O49" i="5"/>
  <c r="S49" i="5"/>
  <c r="W49" i="5"/>
  <c r="AA49" i="5"/>
  <c r="AE49" i="5"/>
  <c r="AI49" i="5"/>
  <c r="H49" i="5"/>
  <c r="L49" i="5"/>
  <c r="P49" i="5"/>
  <c r="T49" i="5"/>
  <c r="X49" i="5"/>
  <c r="AB49" i="5"/>
  <c r="AF49" i="5"/>
  <c r="AC91" i="3"/>
  <c r="G20" i="3"/>
  <c r="G22" i="3"/>
  <c r="G15" i="3"/>
  <c r="G17" i="3"/>
  <c r="G19" i="3"/>
  <c r="G18" i="3"/>
  <c r="G16" i="3"/>
  <c r="G21" i="3"/>
  <c r="K20" i="3"/>
  <c r="K22" i="3"/>
  <c r="K19" i="3"/>
  <c r="K15" i="3"/>
  <c r="K17" i="3"/>
  <c r="K16" i="3"/>
  <c r="K18" i="3"/>
  <c r="K21" i="3"/>
  <c r="O17" i="3"/>
  <c r="O16" i="3"/>
  <c r="O19" i="3"/>
  <c r="O18" i="3"/>
  <c r="O20" i="3"/>
  <c r="O15" i="3"/>
  <c r="O22" i="3"/>
  <c r="O21" i="3"/>
  <c r="S20" i="3"/>
  <c r="S17" i="3"/>
  <c r="S16" i="3"/>
  <c r="S18" i="3"/>
  <c r="S15" i="3"/>
  <c r="S19" i="3"/>
  <c r="S21" i="3"/>
  <c r="S22" i="3"/>
  <c r="W17" i="3"/>
  <c r="W15" i="3"/>
  <c r="W16" i="3"/>
  <c r="W18" i="3"/>
  <c r="W19" i="3"/>
  <c r="W20" i="3"/>
  <c r="W21" i="3"/>
  <c r="W22" i="3"/>
  <c r="AA17" i="3"/>
  <c r="AA18" i="3"/>
  <c r="AA15" i="3"/>
  <c r="AA16" i="3"/>
  <c r="AA20" i="3"/>
  <c r="AA19" i="3"/>
  <c r="AA21" i="3"/>
  <c r="AA22" i="3"/>
  <c r="AE18" i="3"/>
  <c r="AE17" i="3"/>
  <c r="AE16" i="3"/>
  <c r="AE20" i="3"/>
  <c r="AE15" i="3"/>
  <c r="AE19" i="3"/>
  <c r="AE21" i="3"/>
  <c r="AE22" i="3"/>
  <c r="AI16" i="3"/>
  <c r="AI18" i="3"/>
  <c r="AI17" i="3"/>
  <c r="AI20" i="3"/>
  <c r="AI15" i="3"/>
  <c r="AI19" i="3"/>
  <c r="AI21" i="3"/>
  <c r="AI22" i="3"/>
  <c r="H28" i="3"/>
  <c r="L28" i="3"/>
  <c r="P28" i="3"/>
  <c r="T28" i="3"/>
  <c r="X28" i="3"/>
  <c r="AB28" i="3"/>
  <c r="AF28" i="3"/>
  <c r="I28" i="3"/>
  <c r="M28" i="3"/>
  <c r="Q28" i="3"/>
  <c r="U28" i="3"/>
  <c r="Y28" i="3"/>
  <c r="AC28" i="3"/>
  <c r="AG28" i="3"/>
  <c r="J28" i="3"/>
  <c r="N28" i="3"/>
  <c r="R28" i="3"/>
  <c r="V28" i="3"/>
  <c r="Z28" i="3"/>
  <c r="AD28" i="3"/>
  <c r="AH28" i="3"/>
  <c r="G28" i="3"/>
  <c r="K28" i="3"/>
  <c r="O28" i="3"/>
  <c r="S28" i="3"/>
  <c r="W28" i="3"/>
  <c r="AA28" i="3"/>
  <c r="AE28" i="3"/>
  <c r="AI28" i="3"/>
  <c r="G43" i="3"/>
  <c r="K43" i="3"/>
  <c r="O43" i="3"/>
  <c r="S43" i="3"/>
  <c r="W43" i="3"/>
  <c r="AA43" i="3"/>
  <c r="AE43" i="3"/>
  <c r="AI43" i="3"/>
  <c r="H43" i="3"/>
  <c r="L43" i="3"/>
  <c r="P43" i="3"/>
  <c r="T43" i="3"/>
  <c r="X43" i="3"/>
  <c r="AB43" i="3"/>
  <c r="AF43" i="3"/>
  <c r="I43" i="3"/>
  <c r="M43" i="3"/>
  <c r="Q43" i="3"/>
  <c r="U43" i="3"/>
  <c r="Y43" i="3"/>
  <c r="AC43" i="3"/>
  <c r="AG43" i="3"/>
  <c r="J43" i="3"/>
  <c r="N43" i="3"/>
  <c r="R43" i="3"/>
  <c r="V43" i="3"/>
  <c r="Z43" i="3"/>
  <c r="AD43" i="3"/>
  <c r="AH43" i="3"/>
  <c r="N47" i="3"/>
  <c r="I47" i="3"/>
  <c r="M47" i="3"/>
  <c r="R47" i="3"/>
  <c r="W47" i="3"/>
  <c r="AB47" i="3"/>
  <c r="AF47" i="3"/>
  <c r="U47" i="3"/>
  <c r="J47" i="3"/>
  <c r="O47" i="3"/>
  <c r="S47" i="3"/>
  <c r="X47" i="3"/>
  <c r="AC47" i="3"/>
  <c r="AG47" i="3"/>
  <c r="G47" i="3"/>
  <c r="K47" i="3"/>
  <c r="P47" i="3"/>
  <c r="T47" i="3"/>
  <c r="Z47" i="3"/>
  <c r="AD47" i="3"/>
  <c r="AH47" i="3"/>
  <c r="Y47" i="3"/>
  <c r="H47" i="3"/>
  <c r="L47" i="3"/>
  <c r="Q47" i="3"/>
  <c r="V47" i="3"/>
  <c r="AA47" i="3"/>
  <c r="AE47" i="3"/>
  <c r="AI47" i="3"/>
  <c r="P51" i="3"/>
  <c r="F51" i="3"/>
  <c r="J51" i="3"/>
  <c r="O51" i="3"/>
  <c r="U51" i="3"/>
  <c r="AA51" i="3"/>
  <c r="AE51" i="3"/>
  <c r="AI51" i="3"/>
  <c r="Y51" i="3"/>
  <c r="G51" i="3"/>
  <c r="K51" i="3"/>
  <c r="Q51" i="3"/>
  <c r="V51" i="3"/>
  <c r="AB51" i="3"/>
  <c r="AF51" i="3"/>
  <c r="X51" i="3"/>
  <c r="L51" i="3"/>
  <c r="H51" i="3"/>
  <c r="M51" i="3"/>
  <c r="S51" i="3"/>
  <c r="W51" i="3"/>
  <c r="AC51" i="3"/>
  <c r="AG51" i="3"/>
  <c r="R51" i="3"/>
  <c r="I51" i="3"/>
  <c r="N51" i="3"/>
  <c r="T51" i="3"/>
  <c r="Z51" i="3"/>
  <c r="AD51" i="3"/>
  <c r="AH51" i="3"/>
  <c r="I54" i="3"/>
  <c r="N54" i="3"/>
  <c r="R54" i="3"/>
  <c r="V54" i="3"/>
  <c r="Z54" i="3"/>
  <c r="AD54" i="3"/>
  <c r="AH54" i="3"/>
  <c r="M54" i="3"/>
  <c r="J54" i="3"/>
  <c r="O54" i="3"/>
  <c r="S54" i="3"/>
  <c r="W54" i="3"/>
  <c r="AA54" i="3"/>
  <c r="AE54" i="3"/>
  <c r="AI54" i="3"/>
  <c r="G54" i="3"/>
  <c r="K54" i="3"/>
  <c r="P54" i="3"/>
  <c r="T54" i="3"/>
  <c r="X54" i="3"/>
  <c r="AB54" i="3"/>
  <c r="AF54" i="3"/>
  <c r="H54" i="3"/>
  <c r="L54" i="3"/>
  <c r="Q54" i="3"/>
  <c r="U54" i="3"/>
  <c r="Y54" i="3"/>
  <c r="AC54" i="3"/>
  <c r="AG54" i="3"/>
  <c r="H67" i="3"/>
  <c r="L67" i="3"/>
  <c r="P67" i="3"/>
  <c r="T67" i="3"/>
  <c r="X67" i="3"/>
  <c r="AB67" i="3"/>
  <c r="AF67" i="3"/>
  <c r="I67" i="3"/>
  <c r="M67" i="3"/>
  <c r="Q67" i="3"/>
  <c r="U67" i="3"/>
  <c r="Y67" i="3"/>
  <c r="AC67" i="3"/>
  <c r="AG67" i="3"/>
  <c r="J67" i="3"/>
  <c r="N67" i="3"/>
  <c r="R67" i="3"/>
  <c r="V67" i="3"/>
  <c r="Z67" i="3"/>
  <c r="AD67" i="3"/>
  <c r="AH67" i="3"/>
  <c r="G67" i="3"/>
  <c r="K67" i="3"/>
  <c r="O67" i="3"/>
  <c r="S67" i="3"/>
  <c r="W67" i="3"/>
  <c r="AA67" i="3"/>
  <c r="AE67" i="3"/>
  <c r="AI67" i="3"/>
  <c r="H76" i="3"/>
  <c r="M76" i="3"/>
  <c r="Q76" i="3"/>
  <c r="U76" i="3"/>
  <c r="Y76" i="3"/>
  <c r="AC76" i="3"/>
  <c r="AH76" i="3"/>
  <c r="I76" i="3"/>
  <c r="N76" i="3"/>
  <c r="R76" i="3"/>
  <c r="V76" i="3"/>
  <c r="Z76" i="3"/>
  <c r="AD76" i="3"/>
  <c r="AI76" i="3"/>
  <c r="K76" i="3"/>
  <c r="J76" i="3"/>
  <c r="O76" i="3"/>
  <c r="S76" i="3"/>
  <c r="W76" i="3"/>
  <c r="AA76" i="3"/>
  <c r="AE76" i="3"/>
  <c r="AF76" i="3"/>
  <c r="G76" i="3"/>
  <c r="L76" i="3"/>
  <c r="P76" i="3"/>
  <c r="T76" i="3"/>
  <c r="X76" i="3"/>
  <c r="AB76" i="3"/>
  <c r="AG76" i="3"/>
  <c r="H93" i="3"/>
  <c r="L93" i="3"/>
  <c r="P93" i="3"/>
  <c r="T93" i="3"/>
  <c r="X93" i="3"/>
  <c r="AC93" i="3"/>
  <c r="AG93" i="3"/>
  <c r="AB93" i="3"/>
  <c r="I93" i="3"/>
  <c r="M93" i="3"/>
  <c r="Q93" i="3"/>
  <c r="U93" i="3"/>
  <c r="Y93" i="3"/>
  <c r="AD93" i="3"/>
  <c r="AH93" i="3"/>
  <c r="J93" i="3"/>
  <c r="N93" i="3"/>
  <c r="R93" i="3"/>
  <c r="V93" i="3"/>
  <c r="Z93" i="3"/>
  <c r="AE93" i="3"/>
  <c r="AI93" i="3"/>
  <c r="G93" i="3"/>
  <c r="K93" i="3"/>
  <c r="O93" i="3"/>
  <c r="S93" i="3"/>
  <c r="W93" i="3"/>
  <c r="AA93" i="3"/>
  <c r="AF93" i="3"/>
  <c r="I101" i="3"/>
  <c r="M101" i="3"/>
  <c r="Q101" i="3"/>
  <c r="U101" i="3"/>
  <c r="Y101" i="3"/>
  <c r="AC101" i="3"/>
  <c r="AG101" i="3"/>
  <c r="J101" i="3"/>
  <c r="N101" i="3"/>
  <c r="R101" i="3"/>
  <c r="V101" i="3"/>
  <c r="Z101" i="3"/>
  <c r="AD101" i="3"/>
  <c r="AH101" i="3"/>
  <c r="G101" i="3"/>
  <c r="K101" i="3"/>
  <c r="O101" i="3"/>
  <c r="S101" i="3"/>
  <c r="W101" i="3"/>
  <c r="AA101" i="3"/>
  <c r="AE101" i="3"/>
  <c r="AI101" i="3"/>
  <c r="H101" i="3"/>
  <c r="X101" i="3"/>
  <c r="L101" i="3"/>
  <c r="AB101" i="3"/>
  <c r="P101" i="3"/>
  <c r="AF101" i="3"/>
  <c r="T101" i="3"/>
  <c r="J105" i="3"/>
  <c r="K105" i="3"/>
  <c r="O105" i="3"/>
  <c r="S105" i="3"/>
  <c r="W105" i="3"/>
  <c r="AA105" i="3"/>
  <c r="AE105" i="3"/>
  <c r="AI105" i="3"/>
  <c r="G105" i="3"/>
  <c r="L105" i="3"/>
  <c r="P105" i="3"/>
  <c r="T105" i="3"/>
  <c r="X105" i="3"/>
  <c r="AB105" i="3"/>
  <c r="AF105" i="3"/>
  <c r="H105" i="3"/>
  <c r="M105" i="3"/>
  <c r="Q105" i="3"/>
  <c r="U105" i="3"/>
  <c r="Y105" i="3"/>
  <c r="AC105" i="3"/>
  <c r="AG105" i="3"/>
  <c r="I105" i="3"/>
  <c r="N105" i="3"/>
  <c r="R105" i="3"/>
  <c r="V105" i="3"/>
  <c r="Z105" i="3"/>
  <c r="AD105" i="3"/>
  <c r="AH105" i="3"/>
  <c r="AI109" i="3"/>
  <c r="T109" i="3"/>
  <c r="N109" i="3"/>
  <c r="G109" i="3"/>
  <c r="K109" i="3"/>
  <c r="S109" i="3"/>
  <c r="Z109" i="3"/>
  <c r="AE109" i="3"/>
  <c r="AB109" i="3"/>
  <c r="R109" i="3"/>
  <c r="H109" i="3"/>
  <c r="L109" i="3"/>
  <c r="U109" i="3"/>
  <c r="AA109" i="3"/>
  <c r="AF109" i="3"/>
  <c r="W109" i="3"/>
  <c r="Q109" i="3"/>
  <c r="I109" i="3"/>
  <c r="M109" i="3"/>
  <c r="X109" i="3"/>
  <c r="AC109" i="3"/>
  <c r="AG109" i="3"/>
  <c r="V109" i="3"/>
  <c r="P109" i="3"/>
  <c r="J109" i="3"/>
  <c r="O109" i="3"/>
  <c r="Y109" i="3"/>
  <c r="AD109" i="3"/>
  <c r="AH109" i="3"/>
  <c r="G110" i="3"/>
  <c r="K110" i="3"/>
  <c r="O110" i="3"/>
  <c r="S110" i="3"/>
  <c r="W110" i="3"/>
  <c r="AA110" i="3"/>
  <c r="AE110" i="3"/>
  <c r="AI110" i="3"/>
  <c r="H110" i="3"/>
  <c r="L110" i="3"/>
  <c r="P110" i="3"/>
  <c r="T110" i="3"/>
  <c r="X110" i="3"/>
  <c r="AB110" i="3"/>
  <c r="AF110" i="3"/>
  <c r="I110" i="3"/>
  <c r="M110" i="3"/>
  <c r="Q110" i="3"/>
  <c r="U110" i="3"/>
  <c r="Y110" i="3"/>
  <c r="AC110" i="3"/>
  <c r="AG110" i="3"/>
  <c r="F110" i="3"/>
  <c r="J110" i="3"/>
  <c r="N110" i="3"/>
  <c r="R110" i="3"/>
  <c r="V110" i="3"/>
  <c r="Z110" i="3"/>
  <c r="AD110" i="3"/>
  <c r="AH110" i="3"/>
  <c r="Z132" i="3"/>
  <c r="G132" i="3"/>
  <c r="L132" i="3"/>
  <c r="P132" i="3"/>
  <c r="T132" i="3"/>
  <c r="AA132" i="3"/>
  <c r="AF132" i="3"/>
  <c r="X132" i="3"/>
  <c r="I132" i="3"/>
  <c r="M132" i="3"/>
  <c r="Q132" i="3"/>
  <c r="U132" i="3"/>
  <c r="AB132" i="3"/>
  <c r="AH132" i="3"/>
  <c r="AG132" i="3"/>
  <c r="W132" i="3"/>
  <c r="J132" i="3"/>
  <c r="N132" i="3"/>
  <c r="R132" i="3"/>
  <c r="V132" i="3"/>
  <c r="AC132" i="3"/>
  <c r="AI132" i="3"/>
  <c r="AE132" i="3"/>
  <c r="H132" i="3"/>
  <c r="K132" i="3"/>
  <c r="O132" i="3"/>
  <c r="S132" i="3"/>
  <c r="Y132" i="3"/>
  <c r="AD132" i="3"/>
  <c r="J139" i="3"/>
  <c r="N139" i="3"/>
  <c r="R139" i="3"/>
  <c r="V139" i="3"/>
  <c r="AC139" i="3"/>
  <c r="AG139" i="3"/>
  <c r="AB139" i="3"/>
  <c r="G139" i="3"/>
  <c r="K139" i="3"/>
  <c r="O139" i="3"/>
  <c r="S139" i="3"/>
  <c r="Y139" i="3"/>
  <c r="AD139" i="3"/>
  <c r="AH139" i="3"/>
  <c r="X139" i="3"/>
  <c r="H139" i="3"/>
  <c r="L139" i="3"/>
  <c r="P139" i="3"/>
  <c r="T139" i="3"/>
  <c r="Z139" i="3"/>
  <c r="AE139" i="3"/>
  <c r="AI139" i="3"/>
  <c r="W139" i="3"/>
  <c r="I139" i="3"/>
  <c r="M139" i="3"/>
  <c r="Q139" i="3"/>
  <c r="U139" i="3"/>
  <c r="AA139" i="3"/>
  <c r="AF139" i="3"/>
  <c r="G21" i="4"/>
  <c r="AD24" i="4"/>
  <c r="L24" i="4"/>
  <c r="Q27" i="4"/>
  <c r="P27" i="4"/>
  <c r="Y29" i="4"/>
  <c r="G35" i="4"/>
  <c r="K35" i="4"/>
  <c r="O35" i="4"/>
  <c r="S35" i="4"/>
  <c r="W35" i="4"/>
  <c r="AA35" i="4"/>
  <c r="AF35" i="4"/>
  <c r="H35" i="4"/>
  <c r="L35" i="4"/>
  <c r="P35" i="4"/>
  <c r="T35" i="4"/>
  <c r="X35" i="4"/>
  <c r="AB35" i="4"/>
  <c r="AG35" i="4"/>
  <c r="AD35" i="4"/>
  <c r="I35" i="4"/>
  <c r="M35" i="4"/>
  <c r="Q35" i="4"/>
  <c r="U35" i="4"/>
  <c r="Y35" i="4"/>
  <c r="AC35" i="4"/>
  <c r="AH35" i="4"/>
  <c r="J35" i="4"/>
  <c r="N35" i="4"/>
  <c r="R35" i="4"/>
  <c r="V35" i="4"/>
  <c r="Z35" i="4"/>
  <c r="AE35" i="4"/>
  <c r="AI35" i="4"/>
  <c r="I38" i="4"/>
  <c r="M38" i="4"/>
  <c r="Q38" i="4"/>
  <c r="U38" i="4"/>
  <c r="Y38" i="4"/>
  <c r="AC38" i="4"/>
  <c r="AG38" i="4"/>
  <c r="J38" i="4"/>
  <c r="N38" i="4"/>
  <c r="R38" i="4"/>
  <c r="V38" i="4"/>
  <c r="Z38" i="4"/>
  <c r="AD38" i="4"/>
  <c r="AH38" i="4"/>
  <c r="G38" i="4"/>
  <c r="K38" i="4"/>
  <c r="O38" i="4"/>
  <c r="S38" i="4"/>
  <c r="W38" i="4"/>
  <c r="AA38" i="4"/>
  <c r="AE38" i="4"/>
  <c r="AI38" i="4"/>
  <c r="H38" i="4"/>
  <c r="L38" i="4"/>
  <c r="P38" i="4"/>
  <c r="T38" i="4"/>
  <c r="X38" i="4"/>
  <c r="AB38" i="4"/>
  <c r="AF38" i="4"/>
  <c r="W42" i="4"/>
  <c r="J42" i="4"/>
  <c r="N42" i="4"/>
  <c r="R42" i="4"/>
  <c r="V42" i="4"/>
  <c r="AA42" i="4"/>
  <c r="AE42" i="4"/>
  <c r="AI42" i="4"/>
  <c r="G42" i="4"/>
  <c r="K42" i="4"/>
  <c r="O42" i="4"/>
  <c r="S42" i="4"/>
  <c r="X42" i="4"/>
  <c r="AB42" i="4"/>
  <c r="AF42" i="4"/>
  <c r="H42" i="4"/>
  <c r="L42" i="4"/>
  <c r="P42" i="4"/>
  <c r="T42" i="4"/>
  <c r="Y42" i="4"/>
  <c r="AC42" i="4"/>
  <c r="AG42" i="4"/>
  <c r="I42" i="4"/>
  <c r="M42" i="4"/>
  <c r="Q42" i="4"/>
  <c r="U42" i="4"/>
  <c r="Z42" i="4"/>
  <c r="AD42" i="4"/>
  <c r="AH42" i="4"/>
  <c r="I46" i="4"/>
  <c r="M46" i="4"/>
  <c r="Q46" i="4"/>
  <c r="W46" i="4"/>
  <c r="AC46" i="4"/>
  <c r="AG46" i="4"/>
  <c r="AB46" i="4"/>
  <c r="Y46" i="4"/>
  <c r="J46" i="4"/>
  <c r="N46" i="4"/>
  <c r="R46" i="4"/>
  <c r="X46" i="4"/>
  <c r="AD46" i="4"/>
  <c r="AH46" i="4"/>
  <c r="U46" i="4"/>
  <c r="K46" i="4"/>
  <c r="O46" i="4"/>
  <c r="S46" i="4"/>
  <c r="Z46" i="4"/>
  <c r="AE46" i="4"/>
  <c r="AI46" i="4"/>
  <c r="T46" i="4"/>
  <c r="H46" i="4"/>
  <c r="G46" i="4"/>
  <c r="L46" i="4"/>
  <c r="P46" i="4"/>
  <c r="V46" i="4"/>
  <c r="AA46" i="4"/>
  <c r="AF46" i="4"/>
  <c r="AA52" i="4"/>
  <c r="H52" i="4"/>
  <c r="L52" i="4"/>
  <c r="P52" i="4"/>
  <c r="T52" i="4"/>
  <c r="X52" i="4"/>
  <c r="AC52" i="4"/>
  <c r="AG52" i="4"/>
  <c r="I52" i="4"/>
  <c r="M52" i="4"/>
  <c r="Q52" i="4"/>
  <c r="U52" i="4"/>
  <c r="Y52" i="4"/>
  <c r="AD52" i="4"/>
  <c r="AH52" i="4"/>
  <c r="J52" i="4"/>
  <c r="N52" i="4"/>
  <c r="R52" i="4"/>
  <c r="V52" i="4"/>
  <c r="Z52" i="4"/>
  <c r="AE52" i="4"/>
  <c r="AI52" i="4"/>
  <c r="G52" i="4"/>
  <c r="K52" i="4"/>
  <c r="O52" i="4"/>
  <c r="S52" i="4"/>
  <c r="W52" i="4"/>
  <c r="AB52" i="4"/>
  <c r="AF52" i="4"/>
  <c r="H56" i="4"/>
  <c r="L56" i="4"/>
  <c r="P56" i="4"/>
  <c r="T56" i="4"/>
  <c r="X56" i="4"/>
  <c r="AB56" i="4"/>
  <c r="AF56" i="4"/>
  <c r="I56" i="4"/>
  <c r="M56" i="4"/>
  <c r="Q56" i="4"/>
  <c r="U56" i="4"/>
  <c r="Y56" i="4"/>
  <c r="AC56" i="4"/>
  <c r="AG56" i="4"/>
  <c r="J56" i="4"/>
  <c r="N56" i="4"/>
  <c r="R56" i="4"/>
  <c r="V56" i="4"/>
  <c r="Z56" i="4"/>
  <c r="AD56" i="4"/>
  <c r="AH56" i="4"/>
  <c r="G56" i="4"/>
  <c r="K56" i="4"/>
  <c r="O56" i="4"/>
  <c r="S56" i="4"/>
  <c r="W56" i="4"/>
  <c r="AA56" i="4"/>
  <c r="AE56" i="4"/>
  <c r="AI56" i="4"/>
  <c r="J64" i="4"/>
  <c r="N64" i="4"/>
  <c r="R64" i="4"/>
  <c r="V64" i="4"/>
  <c r="Z64" i="4"/>
  <c r="AD64" i="4"/>
  <c r="AH64" i="4"/>
  <c r="G64" i="4"/>
  <c r="K64" i="4"/>
  <c r="O64" i="4"/>
  <c r="S64" i="4"/>
  <c r="W64" i="4"/>
  <c r="AA64" i="4"/>
  <c r="AE64" i="4"/>
  <c r="AI64" i="4"/>
  <c r="H64" i="4"/>
  <c r="L64" i="4"/>
  <c r="P64" i="4"/>
  <c r="T64" i="4"/>
  <c r="X64" i="4"/>
  <c r="AB64" i="4"/>
  <c r="AF64" i="4"/>
  <c r="I64" i="4"/>
  <c r="M64" i="4"/>
  <c r="Q64" i="4"/>
  <c r="U64" i="4"/>
  <c r="Y64" i="4"/>
  <c r="AC64" i="4"/>
  <c r="AG64" i="4"/>
  <c r="H16" i="5"/>
  <c r="L16" i="5"/>
  <c r="P16" i="5"/>
  <c r="T16" i="5"/>
  <c r="X16" i="5"/>
  <c r="AB16" i="5"/>
  <c r="AF16" i="5"/>
  <c r="F16" i="5"/>
  <c r="I16" i="5"/>
  <c r="M16" i="5"/>
  <c r="Q16" i="5"/>
  <c r="U16" i="5"/>
  <c r="Y16" i="5"/>
  <c r="AC16" i="5"/>
  <c r="AG16" i="5"/>
  <c r="J16" i="5"/>
  <c r="N16" i="5"/>
  <c r="R16" i="5"/>
  <c r="V16" i="5"/>
  <c r="Z16" i="5"/>
  <c r="AD16" i="5"/>
  <c r="AH16" i="5"/>
  <c r="G16" i="5"/>
  <c r="K16" i="5"/>
  <c r="O16" i="5"/>
  <c r="S16" i="5"/>
  <c r="W16" i="5"/>
  <c r="AA16" i="5"/>
  <c r="AE16" i="5"/>
  <c r="AI16" i="5"/>
  <c r="H19" i="5"/>
  <c r="M19" i="5"/>
  <c r="Q19" i="5"/>
  <c r="U19" i="5"/>
  <c r="Y19" i="5"/>
  <c r="AC19" i="5"/>
  <c r="AG19" i="5"/>
  <c r="I19" i="5"/>
  <c r="N19" i="5"/>
  <c r="R19" i="5"/>
  <c r="V19" i="5"/>
  <c r="Z19" i="5"/>
  <c r="AD19" i="5"/>
  <c r="AH19" i="5"/>
  <c r="K19" i="5"/>
  <c r="J19" i="5"/>
  <c r="O19" i="5"/>
  <c r="S19" i="5"/>
  <c r="W19" i="5"/>
  <c r="AA19" i="5"/>
  <c r="AE19" i="5"/>
  <c r="AI19" i="5"/>
  <c r="G19" i="5"/>
  <c r="L19" i="5"/>
  <c r="P19" i="5"/>
  <c r="T19" i="5"/>
  <c r="X19" i="5"/>
  <c r="AB19" i="5"/>
  <c r="AF19" i="5"/>
  <c r="G29" i="5"/>
  <c r="K29" i="5"/>
  <c r="P29" i="5"/>
  <c r="T29" i="5"/>
  <c r="Y29" i="5"/>
  <c r="AD29" i="5"/>
  <c r="AH29" i="5"/>
  <c r="AB29" i="5"/>
  <c r="H29" i="5"/>
  <c r="L29" i="5"/>
  <c r="Q29" i="5"/>
  <c r="V29" i="5"/>
  <c r="Z29" i="5"/>
  <c r="AE29" i="5"/>
  <c r="AI29" i="5"/>
  <c r="U29" i="5"/>
  <c r="I29" i="5"/>
  <c r="M29" i="5"/>
  <c r="R29" i="5"/>
  <c r="W29" i="5"/>
  <c r="AA29" i="5"/>
  <c r="AF29" i="5"/>
  <c r="O29" i="5"/>
  <c r="J29" i="5"/>
  <c r="N29" i="5"/>
  <c r="S29" i="5"/>
  <c r="X29" i="5"/>
  <c r="AC29" i="5"/>
  <c r="AG29" i="5"/>
  <c r="J35" i="5"/>
  <c r="N35" i="5"/>
  <c r="R35" i="5"/>
  <c r="V35" i="5"/>
  <c r="Z35" i="5"/>
  <c r="AD35" i="5"/>
  <c r="AH35" i="5"/>
  <c r="G35" i="5"/>
  <c r="K35" i="5"/>
  <c r="O35" i="5"/>
  <c r="S35" i="5"/>
  <c r="W35" i="5"/>
  <c r="AA35" i="5"/>
  <c r="AE35" i="5"/>
  <c r="AI35" i="5"/>
  <c r="H35" i="5"/>
  <c r="L35" i="5"/>
  <c r="P35" i="5"/>
  <c r="T35" i="5"/>
  <c r="X35" i="5"/>
  <c r="AB35" i="5"/>
  <c r="AF35" i="5"/>
  <c r="I35" i="5"/>
  <c r="M35" i="5"/>
  <c r="Q35" i="5"/>
  <c r="U35" i="5"/>
  <c r="Y35" i="5"/>
  <c r="AC35" i="5"/>
  <c r="AG35" i="5"/>
  <c r="F43" i="5"/>
  <c r="V26" i="3"/>
  <c r="H21" i="3"/>
  <c r="H20" i="3"/>
  <c r="H22" i="3"/>
  <c r="H15" i="3"/>
  <c r="H17" i="3"/>
  <c r="H19" i="3"/>
  <c r="H16" i="3"/>
  <c r="H18" i="3"/>
  <c r="L16" i="3"/>
  <c r="L19" i="3"/>
  <c r="L20" i="3"/>
  <c r="L17" i="3"/>
  <c r="L18" i="3"/>
  <c r="L21" i="3"/>
  <c r="L22" i="3"/>
  <c r="L15" i="3"/>
  <c r="P19" i="3"/>
  <c r="P21" i="3"/>
  <c r="P15" i="3"/>
  <c r="P20" i="3"/>
  <c r="P17" i="3"/>
  <c r="P22" i="3"/>
  <c r="P16" i="3"/>
  <c r="P18" i="3"/>
  <c r="T19" i="3"/>
  <c r="T21" i="3"/>
  <c r="T22" i="3"/>
  <c r="T15" i="3"/>
  <c r="T20" i="3"/>
  <c r="T17" i="3"/>
  <c r="T16" i="3"/>
  <c r="T18" i="3"/>
  <c r="X19" i="3"/>
  <c r="X21" i="3"/>
  <c r="X22" i="3"/>
  <c r="X20" i="3"/>
  <c r="X17" i="3"/>
  <c r="X18" i="3"/>
  <c r="X15" i="3"/>
  <c r="X16" i="3"/>
  <c r="AB19" i="3"/>
  <c r="AB21" i="3"/>
  <c r="AB22" i="3"/>
  <c r="AB18" i="3"/>
  <c r="AB17" i="3"/>
  <c r="AB15" i="3"/>
  <c r="AB16" i="3"/>
  <c r="AB20" i="3"/>
  <c r="AF19" i="3"/>
  <c r="AF21" i="3"/>
  <c r="AF22" i="3"/>
  <c r="AF15" i="3"/>
  <c r="AF18" i="3"/>
  <c r="AF17" i="3"/>
  <c r="AF16" i="3"/>
  <c r="AF20" i="3"/>
  <c r="H29" i="3"/>
  <c r="G29" i="3"/>
  <c r="L29" i="3"/>
  <c r="P29" i="3"/>
  <c r="U29" i="3"/>
  <c r="Z29" i="3"/>
  <c r="AD29" i="3"/>
  <c r="AH29" i="3"/>
  <c r="V29" i="3"/>
  <c r="I29" i="3"/>
  <c r="M29" i="3"/>
  <c r="Q29" i="3"/>
  <c r="W29" i="3"/>
  <c r="AA29" i="3"/>
  <c r="AE29" i="3"/>
  <c r="AI29" i="3"/>
  <c r="T29" i="3"/>
  <c r="J29" i="3"/>
  <c r="N29" i="3"/>
  <c r="R29" i="3"/>
  <c r="X29" i="3"/>
  <c r="AB29" i="3"/>
  <c r="AF29" i="3"/>
  <c r="K29" i="3"/>
  <c r="O29" i="3"/>
  <c r="S29" i="3"/>
  <c r="Y29" i="3"/>
  <c r="AC29" i="3"/>
  <c r="AG29" i="3"/>
  <c r="W44" i="3"/>
  <c r="J44" i="3"/>
  <c r="N44" i="3"/>
  <c r="R44" i="3"/>
  <c r="V44" i="3"/>
  <c r="AA44" i="3"/>
  <c r="AE44" i="3"/>
  <c r="AI44" i="3"/>
  <c r="F44" i="3"/>
  <c r="G44" i="3"/>
  <c r="K44" i="3"/>
  <c r="O44" i="3"/>
  <c r="S44" i="3"/>
  <c r="X44" i="3"/>
  <c r="AB44" i="3"/>
  <c r="AF44" i="3"/>
  <c r="H44" i="3"/>
  <c r="L44" i="3"/>
  <c r="P44" i="3"/>
  <c r="T44" i="3"/>
  <c r="Y44" i="3"/>
  <c r="AC44" i="3"/>
  <c r="AG44" i="3"/>
  <c r="I44" i="3"/>
  <c r="M44" i="3"/>
  <c r="Q44" i="3"/>
  <c r="U44" i="3"/>
  <c r="Z44" i="3"/>
  <c r="AD44" i="3"/>
  <c r="AH44" i="3"/>
  <c r="H58" i="3"/>
  <c r="L58" i="3"/>
  <c r="P58" i="3"/>
  <c r="T58" i="3"/>
  <c r="X58" i="3"/>
  <c r="AB58" i="3"/>
  <c r="AF58" i="3"/>
  <c r="I58" i="3"/>
  <c r="M58" i="3"/>
  <c r="Q58" i="3"/>
  <c r="U58" i="3"/>
  <c r="Y58" i="3"/>
  <c r="AC58" i="3"/>
  <c r="AG58" i="3"/>
  <c r="F58" i="3"/>
  <c r="J58" i="3"/>
  <c r="N58" i="3"/>
  <c r="R58" i="3"/>
  <c r="V58" i="3"/>
  <c r="Z58" i="3"/>
  <c r="AD58" i="3"/>
  <c r="AH58" i="3"/>
  <c r="G58" i="3"/>
  <c r="K58" i="3"/>
  <c r="O58" i="3"/>
  <c r="S58" i="3"/>
  <c r="W58" i="3"/>
  <c r="AA58" i="3"/>
  <c r="AE58" i="3"/>
  <c r="AI58" i="3"/>
  <c r="J64" i="3"/>
  <c r="N64" i="3"/>
  <c r="R64" i="3"/>
  <c r="V64" i="3"/>
  <c r="Z64" i="3"/>
  <c r="AD64" i="3"/>
  <c r="AH64" i="3"/>
  <c r="G64" i="3"/>
  <c r="K64" i="3"/>
  <c r="O64" i="3"/>
  <c r="S64" i="3"/>
  <c r="W64" i="3"/>
  <c r="AA64" i="3"/>
  <c r="AE64" i="3"/>
  <c r="AI64" i="3"/>
  <c r="H64" i="3"/>
  <c r="L64" i="3"/>
  <c r="P64" i="3"/>
  <c r="T64" i="3"/>
  <c r="X64" i="3"/>
  <c r="AB64" i="3"/>
  <c r="AF64" i="3"/>
  <c r="I64" i="3"/>
  <c r="M64" i="3"/>
  <c r="Q64" i="3"/>
  <c r="U64" i="3"/>
  <c r="Y64" i="3"/>
  <c r="AC64" i="3"/>
  <c r="AG64" i="3"/>
  <c r="J71" i="3"/>
  <c r="N71" i="3"/>
  <c r="R71" i="3"/>
  <c r="V71" i="3"/>
  <c r="Z71" i="3"/>
  <c r="AD71" i="3"/>
  <c r="AH71" i="3"/>
  <c r="G71" i="3"/>
  <c r="K71" i="3"/>
  <c r="O71" i="3"/>
  <c r="S71" i="3"/>
  <c r="W71" i="3"/>
  <c r="AA71" i="3"/>
  <c r="AE71" i="3"/>
  <c r="AI71" i="3"/>
  <c r="H71" i="3"/>
  <c r="L71" i="3"/>
  <c r="P71" i="3"/>
  <c r="T71" i="3"/>
  <c r="X71" i="3"/>
  <c r="AB71" i="3"/>
  <c r="AF71" i="3"/>
  <c r="I71" i="3"/>
  <c r="M71" i="3"/>
  <c r="Q71" i="3"/>
  <c r="U71" i="3"/>
  <c r="Y71" i="3"/>
  <c r="AC71" i="3"/>
  <c r="AG71" i="3"/>
  <c r="G82" i="3"/>
  <c r="L82" i="3"/>
  <c r="P82" i="3"/>
  <c r="T82" i="3"/>
  <c r="X82" i="3"/>
  <c r="AC82" i="3"/>
  <c r="AG82" i="3"/>
  <c r="H82" i="3"/>
  <c r="M82" i="3"/>
  <c r="Q82" i="3"/>
  <c r="U82" i="3"/>
  <c r="Y82" i="3"/>
  <c r="AD82" i="3"/>
  <c r="AH82" i="3"/>
  <c r="AB82" i="3"/>
  <c r="J82" i="3"/>
  <c r="I82" i="3"/>
  <c r="N82" i="3"/>
  <c r="R82" i="3"/>
  <c r="V82" i="3"/>
  <c r="Z82" i="3"/>
  <c r="AE82" i="3"/>
  <c r="AI82" i="3"/>
  <c r="K82" i="3"/>
  <c r="O82" i="3"/>
  <c r="S82" i="3"/>
  <c r="W82" i="3"/>
  <c r="AA82" i="3"/>
  <c r="AF82" i="3"/>
  <c r="H94" i="3"/>
  <c r="L94" i="3"/>
  <c r="Q94" i="3"/>
  <c r="U94" i="3"/>
  <c r="Y94" i="3"/>
  <c r="AC94" i="3"/>
  <c r="AG94" i="3"/>
  <c r="P94" i="3"/>
  <c r="I94" i="3"/>
  <c r="M94" i="3"/>
  <c r="R94" i="3"/>
  <c r="V94" i="3"/>
  <c r="Z94" i="3"/>
  <c r="AD94" i="3"/>
  <c r="AH94" i="3"/>
  <c r="J94" i="3"/>
  <c r="N94" i="3"/>
  <c r="S94" i="3"/>
  <c r="W94" i="3"/>
  <c r="AA94" i="3"/>
  <c r="AE94" i="3"/>
  <c r="AI94" i="3"/>
  <c r="G94" i="3"/>
  <c r="K94" i="3"/>
  <c r="O94" i="3"/>
  <c r="T94" i="3"/>
  <c r="X94" i="3"/>
  <c r="AB94" i="3"/>
  <c r="AF94" i="3"/>
  <c r="I102" i="3"/>
  <c r="O102" i="3"/>
  <c r="S102" i="3"/>
  <c r="M102" i="3"/>
  <c r="G102" i="3"/>
  <c r="J102" i="3"/>
  <c r="P102" i="3"/>
  <c r="T102" i="3"/>
  <c r="L102" i="3"/>
  <c r="K102" i="3"/>
  <c r="Q102" i="3"/>
  <c r="U102" i="3"/>
  <c r="N102" i="3"/>
  <c r="X102" i="3"/>
  <c r="AB102" i="3"/>
  <c r="AF102" i="3"/>
  <c r="R102" i="3"/>
  <c r="Y102" i="3"/>
  <c r="AC102" i="3"/>
  <c r="AG102" i="3"/>
  <c r="V102" i="3"/>
  <c r="Z102" i="3"/>
  <c r="AD102" i="3"/>
  <c r="AH102" i="3"/>
  <c r="H102" i="3"/>
  <c r="W102" i="3"/>
  <c r="AA102" i="3"/>
  <c r="AE102" i="3"/>
  <c r="AI102" i="3"/>
  <c r="J112" i="3"/>
  <c r="N112" i="3"/>
  <c r="R112" i="3"/>
  <c r="V112" i="3"/>
  <c r="Z112" i="3"/>
  <c r="AD112" i="3"/>
  <c r="AH112" i="3"/>
  <c r="G112" i="3"/>
  <c r="K112" i="3"/>
  <c r="O112" i="3"/>
  <c r="S112" i="3"/>
  <c r="W112" i="3"/>
  <c r="AA112" i="3"/>
  <c r="AE112" i="3"/>
  <c r="AI112" i="3"/>
  <c r="H112" i="3"/>
  <c r="L112" i="3"/>
  <c r="P112" i="3"/>
  <c r="T112" i="3"/>
  <c r="X112" i="3"/>
  <c r="AB112" i="3"/>
  <c r="AF112" i="3"/>
  <c r="I112" i="3"/>
  <c r="M112" i="3"/>
  <c r="Q112" i="3"/>
  <c r="U112" i="3"/>
  <c r="Y112" i="3"/>
  <c r="AC112" i="3"/>
  <c r="AG112" i="3"/>
  <c r="F112" i="3"/>
  <c r="J126" i="3"/>
  <c r="N126" i="3"/>
  <c r="R126" i="3"/>
  <c r="V126" i="3"/>
  <c r="Z126" i="3"/>
  <c r="AD126" i="3"/>
  <c r="AH126" i="3"/>
  <c r="F126" i="3"/>
  <c r="G126" i="3"/>
  <c r="K126" i="3"/>
  <c r="O126" i="3"/>
  <c r="S126" i="3"/>
  <c r="W126" i="3"/>
  <c r="AA126" i="3"/>
  <c r="AE126" i="3"/>
  <c r="AI126" i="3"/>
  <c r="H126" i="3"/>
  <c r="L126" i="3"/>
  <c r="P126" i="3"/>
  <c r="T126" i="3"/>
  <c r="X126" i="3"/>
  <c r="AB126" i="3"/>
  <c r="AF126" i="3"/>
  <c r="I126" i="3"/>
  <c r="M126" i="3"/>
  <c r="Q126" i="3"/>
  <c r="U126" i="3"/>
  <c r="Y126" i="3"/>
  <c r="AC126" i="3"/>
  <c r="AG126" i="3"/>
  <c r="H133" i="3"/>
  <c r="L133" i="3"/>
  <c r="P133" i="3"/>
  <c r="T133" i="3"/>
  <c r="X133" i="3"/>
  <c r="AB133" i="3"/>
  <c r="AF133" i="3"/>
  <c r="I133" i="3"/>
  <c r="M133" i="3"/>
  <c r="Q133" i="3"/>
  <c r="U133" i="3"/>
  <c r="Y133" i="3"/>
  <c r="AC133" i="3"/>
  <c r="AG133" i="3"/>
  <c r="J133" i="3"/>
  <c r="N133" i="3"/>
  <c r="R133" i="3"/>
  <c r="V133" i="3"/>
  <c r="Z133" i="3"/>
  <c r="AD133" i="3"/>
  <c r="AH133" i="3"/>
  <c r="G133" i="3"/>
  <c r="K133" i="3"/>
  <c r="O133" i="3"/>
  <c r="S133" i="3"/>
  <c r="W133" i="3"/>
  <c r="AA133" i="3"/>
  <c r="AE133" i="3"/>
  <c r="AI133" i="3"/>
  <c r="R140" i="3"/>
  <c r="H140" i="3"/>
  <c r="L140" i="3"/>
  <c r="Q140" i="3"/>
  <c r="V140" i="3"/>
  <c r="Z140" i="3"/>
  <c r="AD140" i="3"/>
  <c r="AH140" i="3"/>
  <c r="N140" i="3"/>
  <c r="I140" i="3"/>
  <c r="M140" i="3"/>
  <c r="S140" i="3"/>
  <c r="W140" i="3"/>
  <c r="AA140" i="3"/>
  <c r="AE140" i="3"/>
  <c r="AI140" i="3"/>
  <c r="J140" i="3"/>
  <c r="O140" i="3"/>
  <c r="T140" i="3"/>
  <c r="X140" i="3"/>
  <c r="AB140" i="3"/>
  <c r="AF140" i="3"/>
  <c r="G140" i="3"/>
  <c r="K140" i="3"/>
  <c r="P140" i="3"/>
  <c r="U140" i="3"/>
  <c r="Y140" i="3"/>
  <c r="AC140" i="3"/>
  <c r="AG140" i="3"/>
  <c r="AI25" i="4"/>
  <c r="J25" i="4"/>
  <c r="V25" i="4"/>
  <c r="Z28" i="4"/>
  <c r="N28" i="4"/>
  <c r="X28" i="4"/>
  <c r="I28" i="4"/>
  <c r="H28" i="4"/>
  <c r="U30" i="4"/>
  <c r="X30" i="4"/>
  <c r="I30" i="4"/>
  <c r="H39" i="4"/>
  <c r="L39" i="4"/>
  <c r="P39" i="4"/>
  <c r="T39" i="4"/>
  <c r="Y39" i="4"/>
  <c r="AC39" i="4"/>
  <c r="AG39" i="4"/>
  <c r="U39" i="4"/>
  <c r="I39" i="4"/>
  <c r="M39" i="4"/>
  <c r="Q39" i="4"/>
  <c r="V39" i="4"/>
  <c r="Z39" i="4"/>
  <c r="AD39" i="4"/>
  <c r="AH39" i="4"/>
  <c r="J39" i="4"/>
  <c r="N39" i="4"/>
  <c r="R39" i="4"/>
  <c r="W39" i="4"/>
  <c r="AA39" i="4"/>
  <c r="AE39" i="4"/>
  <c r="AI39" i="4"/>
  <c r="G39" i="4"/>
  <c r="K39" i="4"/>
  <c r="O39" i="4"/>
  <c r="S39" i="4"/>
  <c r="X39" i="4"/>
  <c r="AB39" i="4"/>
  <c r="AF39" i="4"/>
  <c r="J43" i="4"/>
  <c r="N43" i="4"/>
  <c r="R43" i="4"/>
  <c r="V43" i="4"/>
  <c r="Z43" i="4"/>
  <c r="AD43" i="4"/>
  <c r="AH43" i="4"/>
  <c r="G43" i="4"/>
  <c r="K43" i="4"/>
  <c r="O43" i="4"/>
  <c r="S43" i="4"/>
  <c r="W43" i="4"/>
  <c r="AA43" i="4"/>
  <c r="AE43" i="4"/>
  <c r="AI43" i="4"/>
  <c r="H43" i="4"/>
  <c r="L43" i="4"/>
  <c r="P43" i="4"/>
  <c r="T43" i="4"/>
  <c r="X43" i="4"/>
  <c r="AB43" i="4"/>
  <c r="AF43" i="4"/>
  <c r="I43" i="4"/>
  <c r="M43" i="4"/>
  <c r="Q43" i="4"/>
  <c r="U43" i="4"/>
  <c r="Y43" i="4"/>
  <c r="AC43" i="4"/>
  <c r="AG43" i="4"/>
  <c r="H53" i="4"/>
  <c r="L53" i="4"/>
  <c r="P53" i="4"/>
  <c r="T53" i="4"/>
  <c r="X53" i="4"/>
  <c r="AB53" i="4"/>
  <c r="AF53" i="4"/>
  <c r="I53" i="4"/>
  <c r="M53" i="4"/>
  <c r="Q53" i="4"/>
  <c r="U53" i="4"/>
  <c r="Y53" i="4"/>
  <c r="AC53" i="4"/>
  <c r="AG53" i="4"/>
  <c r="J53" i="4"/>
  <c r="N53" i="4"/>
  <c r="R53" i="4"/>
  <c r="V53" i="4"/>
  <c r="Z53" i="4"/>
  <c r="AD53" i="4"/>
  <c r="AH53" i="4"/>
  <c r="G53" i="4"/>
  <c r="K53" i="4"/>
  <c r="O53" i="4"/>
  <c r="S53" i="4"/>
  <c r="W53" i="4"/>
  <c r="AA53" i="4"/>
  <c r="AE53" i="4"/>
  <c r="AI53" i="4"/>
  <c r="G57" i="4"/>
  <c r="K57" i="4"/>
  <c r="O57" i="4"/>
  <c r="S57" i="4"/>
  <c r="W57" i="4"/>
  <c r="AA57" i="4"/>
  <c r="AE57" i="4"/>
  <c r="AI57" i="4"/>
  <c r="H57" i="4"/>
  <c r="L57" i="4"/>
  <c r="P57" i="4"/>
  <c r="T57" i="4"/>
  <c r="X57" i="4"/>
  <c r="AB57" i="4"/>
  <c r="AF57" i="4"/>
  <c r="I57" i="4"/>
  <c r="M57" i="4"/>
  <c r="Q57" i="4"/>
  <c r="U57" i="4"/>
  <c r="Y57" i="4"/>
  <c r="AC57" i="4"/>
  <c r="AG57" i="4"/>
  <c r="J57" i="4"/>
  <c r="N57" i="4"/>
  <c r="R57" i="4"/>
  <c r="V57" i="4"/>
  <c r="Z57" i="4"/>
  <c r="AD57" i="4"/>
  <c r="AH57" i="4"/>
  <c r="G63" i="4"/>
  <c r="K63" i="4"/>
  <c r="O63" i="4"/>
  <c r="S63" i="4"/>
  <c r="W63" i="4"/>
  <c r="AA63" i="4"/>
  <c r="AE63" i="4"/>
  <c r="AI63" i="4"/>
  <c r="H63" i="4"/>
  <c r="L63" i="4"/>
  <c r="P63" i="4"/>
  <c r="T63" i="4"/>
  <c r="X63" i="4"/>
  <c r="AB63" i="4"/>
  <c r="AF63" i="4"/>
  <c r="I63" i="4"/>
  <c r="M63" i="4"/>
  <c r="Q63" i="4"/>
  <c r="U63" i="4"/>
  <c r="Y63" i="4"/>
  <c r="AC63" i="4"/>
  <c r="AG63" i="4"/>
  <c r="J63" i="4"/>
  <c r="N63" i="4"/>
  <c r="R63" i="4"/>
  <c r="V63" i="4"/>
  <c r="Z63" i="4"/>
  <c r="AD63" i="4"/>
  <c r="AH63" i="4"/>
  <c r="AJ68" i="4"/>
  <c r="G17" i="5"/>
  <c r="K17" i="5"/>
  <c r="O17" i="5"/>
  <c r="S17" i="5"/>
  <c r="X17" i="5"/>
  <c r="AB17" i="5"/>
  <c r="AF17" i="5"/>
  <c r="W17" i="5"/>
  <c r="H17" i="5"/>
  <c r="L17" i="5"/>
  <c r="P17" i="5"/>
  <c r="T17" i="5"/>
  <c r="Y17" i="5"/>
  <c r="AC17" i="5"/>
  <c r="AG17" i="5"/>
  <c r="I17" i="5"/>
  <c r="M17" i="5"/>
  <c r="Q17" i="5"/>
  <c r="U17" i="5"/>
  <c r="Z17" i="5"/>
  <c r="AD17" i="5"/>
  <c r="AH17" i="5"/>
  <c r="J17" i="5"/>
  <c r="N17" i="5"/>
  <c r="R17" i="5"/>
  <c r="V17" i="5"/>
  <c r="AA17" i="5"/>
  <c r="AE17" i="5"/>
  <c r="AI17" i="5"/>
  <c r="H20" i="5"/>
  <c r="I20" i="5"/>
  <c r="N20" i="5"/>
  <c r="R20" i="5"/>
  <c r="W20" i="5"/>
  <c r="AA20" i="5"/>
  <c r="AE20" i="5"/>
  <c r="AI20" i="5"/>
  <c r="K20" i="5"/>
  <c r="O20" i="5"/>
  <c r="T20" i="5"/>
  <c r="X20" i="5"/>
  <c r="AB20" i="5"/>
  <c r="AF20" i="5"/>
  <c r="L20" i="5"/>
  <c r="P20" i="5"/>
  <c r="U20" i="5"/>
  <c r="Y20" i="5"/>
  <c r="AC20" i="5"/>
  <c r="AG20" i="5"/>
  <c r="S20" i="5"/>
  <c r="J20" i="5"/>
  <c r="G20" i="5"/>
  <c r="M20" i="5"/>
  <c r="Q20" i="5"/>
  <c r="V20" i="5"/>
  <c r="Z20" i="5"/>
  <c r="AD20" i="5"/>
  <c r="AH20" i="5"/>
  <c r="AB30" i="5"/>
  <c r="I30" i="5"/>
  <c r="M30" i="5"/>
  <c r="Q30" i="5"/>
  <c r="U30" i="5"/>
  <c r="Y30" i="5"/>
  <c r="AD30" i="5"/>
  <c r="AH30" i="5"/>
  <c r="J30" i="5"/>
  <c r="N30" i="5"/>
  <c r="R30" i="5"/>
  <c r="V30" i="5"/>
  <c r="Z30" i="5"/>
  <c r="AE30" i="5"/>
  <c r="AI30" i="5"/>
  <c r="G30" i="5"/>
  <c r="K30" i="5"/>
  <c r="O30" i="5"/>
  <c r="S30" i="5"/>
  <c r="W30" i="5"/>
  <c r="AA30" i="5"/>
  <c r="AF30" i="5"/>
  <c r="H30" i="5"/>
  <c r="L30" i="5"/>
  <c r="P30" i="5"/>
  <c r="T30" i="5"/>
  <c r="X30" i="5"/>
  <c r="AC30" i="5"/>
  <c r="AG30" i="5"/>
  <c r="F35" i="5"/>
  <c r="F41" i="5"/>
  <c r="K41" i="5"/>
  <c r="O41" i="5"/>
  <c r="S41" i="5"/>
  <c r="W41" i="5"/>
  <c r="AB41" i="5"/>
  <c r="AF41" i="5"/>
  <c r="H41" i="5"/>
  <c r="L41" i="5"/>
  <c r="P41" i="5"/>
  <c r="T41" i="5"/>
  <c r="Y41" i="5"/>
  <c r="AC41" i="5"/>
  <c r="AG41" i="5"/>
  <c r="X41" i="5"/>
  <c r="I41" i="5"/>
  <c r="M41" i="5"/>
  <c r="Q41" i="5"/>
  <c r="U41" i="5"/>
  <c r="Z41" i="5"/>
  <c r="AD41" i="5"/>
  <c r="AH41" i="5"/>
  <c r="G41" i="5"/>
  <c r="J41" i="5"/>
  <c r="N41" i="5"/>
  <c r="R41" i="5"/>
  <c r="V41" i="5"/>
  <c r="AA41" i="5"/>
  <c r="AE41" i="5"/>
  <c r="AI41" i="5"/>
  <c r="AF42" i="3"/>
  <c r="G51" i="5"/>
  <c r="K51" i="5"/>
  <c r="O51" i="5"/>
  <c r="S51" i="5"/>
  <c r="W51" i="5"/>
  <c r="AA51" i="5"/>
  <c r="AE51" i="5"/>
  <c r="AI51" i="5"/>
  <c r="H51" i="5"/>
  <c r="L51" i="5"/>
  <c r="P51" i="5"/>
  <c r="T51" i="5"/>
  <c r="X51" i="5"/>
  <c r="AB51" i="5"/>
  <c r="AF51" i="5"/>
  <c r="I51" i="5"/>
  <c r="M51" i="5"/>
  <c r="Q51" i="5"/>
  <c r="U51" i="5"/>
  <c r="Y51" i="5"/>
  <c r="AC51" i="5"/>
  <c r="AG51" i="5"/>
  <c r="J51" i="5"/>
  <c r="N51" i="5"/>
  <c r="R51" i="5"/>
  <c r="V51" i="5"/>
  <c r="Z51" i="5"/>
  <c r="AD51" i="5"/>
  <c r="AH51" i="5"/>
  <c r="M58" i="5"/>
  <c r="H58" i="5"/>
  <c r="K58" i="5"/>
  <c r="P58" i="5"/>
  <c r="T58" i="5"/>
  <c r="X58" i="5"/>
  <c r="AB58" i="5"/>
  <c r="AF58" i="5"/>
  <c r="I58" i="5"/>
  <c r="O58" i="5"/>
  <c r="U58" i="5"/>
  <c r="Z58" i="5"/>
  <c r="AE58" i="5"/>
  <c r="G58" i="5"/>
  <c r="Q58" i="5"/>
  <c r="W58" i="5"/>
  <c r="AD58" i="5"/>
  <c r="N58" i="5"/>
  <c r="Y58" i="5"/>
  <c r="AH58" i="5"/>
  <c r="R58" i="5"/>
  <c r="AA58" i="5"/>
  <c r="AI58" i="5"/>
  <c r="J58" i="5"/>
  <c r="AC58" i="5"/>
  <c r="L58" i="5"/>
  <c r="AG58" i="5"/>
  <c r="S58" i="5"/>
  <c r="V58" i="5"/>
  <c r="I61" i="5"/>
  <c r="J61" i="5"/>
  <c r="N61" i="5"/>
  <c r="R61" i="5"/>
  <c r="V61" i="5"/>
  <c r="Z61" i="5"/>
  <c r="AD61" i="5"/>
  <c r="AH61" i="5"/>
  <c r="G61" i="5"/>
  <c r="M61" i="5"/>
  <c r="S61" i="5"/>
  <c r="X61" i="5"/>
  <c r="AC61" i="5"/>
  <c r="AI61" i="5"/>
  <c r="L61" i="5"/>
  <c r="T61" i="5"/>
  <c r="AA61" i="5"/>
  <c r="AG61" i="5"/>
  <c r="F61" i="5"/>
  <c r="H61" i="5"/>
  <c r="Q61" i="5"/>
  <c r="AB61" i="5"/>
  <c r="K61" i="5"/>
  <c r="U61" i="5"/>
  <c r="AE61" i="5"/>
  <c r="W61" i="5"/>
  <c r="Y61" i="5"/>
  <c r="O61" i="5"/>
  <c r="AF61" i="5"/>
  <c r="P61" i="5"/>
  <c r="G65" i="5"/>
  <c r="L65" i="5"/>
  <c r="Q65" i="5"/>
  <c r="U65" i="5"/>
  <c r="Y65" i="5"/>
  <c r="AC65" i="5"/>
  <c r="AG65" i="5"/>
  <c r="M65" i="5"/>
  <c r="K65" i="5"/>
  <c r="R65" i="5"/>
  <c r="W65" i="5"/>
  <c r="AB65" i="5"/>
  <c r="AH65" i="5"/>
  <c r="N65" i="5"/>
  <c r="T65" i="5"/>
  <c r="AA65" i="5"/>
  <c r="AI65" i="5"/>
  <c r="I65" i="5"/>
  <c r="S65" i="5"/>
  <c r="AD65" i="5"/>
  <c r="J65" i="5"/>
  <c r="V65" i="5"/>
  <c r="AE65" i="5"/>
  <c r="H65" i="5"/>
  <c r="X65" i="5"/>
  <c r="Z65" i="5"/>
  <c r="O65" i="5"/>
  <c r="AF65" i="5"/>
  <c r="P65" i="5"/>
  <c r="X69" i="5"/>
  <c r="G69" i="5"/>
  <c r="K69" i="5"/>
  <c r="P69" i="5"/>
  <c r="T69" i="5"/>
  <c r="I69" i="5"/>
  <c r="N69" i="5"/>
  <c r="U69" i="5"/>
  <c r="Z69" i="5"/>
  <c r="AD69" i="5"/>
  <c r="AH69" i="5"/>
  <c r="L69" i="5"/>
  <c r="S69" i="5"/>
  <c r="AA69" i="5"/>
  <c r="AF69" i="5"/>
  <c r="M69" i="5"/>
  <c r="V69" i="5"/>
  <c r="AB69" i="5"/>
  <c r="AG69" i="5"/>
  <c r="Q69" i="5"/>
  <c r="AC69" i="5"/>
  <c r="R69" i="5"/>
  <c r="AE69" i="5"/>
  <c r="O69" i="5"/>
  <c r="H69" i="5"/>
  <c r="W69" i="5"/>
  <c r="AI69" i="5"/>
  <c r="J69" i="5"/>
  <c r="Y69" i="5"/>
  <c r="R73" i="5"/>
  <c r="H73" i="5"/>
  <c r="M73" i="5"/>
  <c r="Q73" i="5"/>
  <c r="V73" i="5"/>
  <c r="AA73" i="5"/>
  <c r="AE73" i="5"/>
  <c r="AI73" i="5"/>
  <c r="L73" i="5"/>
  <c r="I73" i="5"/>
  <c r="O73" i="5"/>
  <c r="U73" i="5"/>
  <c r="AB73" i="5"/>
  <c r="AG73" i="5"/>
  <c r="J73" i="5"/>
  <c r="P73" i="5"/>
  <c r="X73" i="5"/>
  <c r="AC73" i="5"/>
  <c r="AH73" i="5"/>
  <c r="K73" i="5"/>
  <c r="Y73" i="5"/>
  <c r="W73" i="5"/>
  <c r="N73" i="5"/>
  <c r="Z73" i="5"/>
  <c r="S73" i="5"/>
  <c r="AD73" i="5"/>
  <c r="G73" i="5"/>
  <c r="T73" i="5"/>
  <c r="AF73" i="5"/>
  <c r="J83" i="5"/>
  <c r="O83" i="5"/>
  <c r="S83" i="5"/>
  <c r="W83" i="5"/>
  <c r="AA83" i="5"/>
  <c r="AE83" i="5"/>
  <c r="AI83" i="5"/>
  <c r="I83" i="5"/>
  <c r="P83" i="5"/>
  <c r="U83" i="5"/>
  <c r="Z83" i="5"/>
  <c r="AF83" i="5"/>
  <c r="L83" i="5"/>
  <c r="Q83" i="5"/>
  <c r="V83" i="5"/>
  <c r="AB83" i="5"/>
  <c r="AG83" i="5"/>
  <c r="K83" i="5"/>
  <c r="M83" i="5"/>
  <c r="X83" i="5"/>
  <c r="AH83" i="5"/>
  <c r="G83" i="5"/>
  <c r="T83" i="5"/>
  <c r="H83" i="5"/>
  <c r="Y83" i="5"/>
  <c r="N83" i="5"/>
  <c r="AC83" i="5"/>
  <c r="R83" i="5"/>
  <c r="AD83" i="5"/>
  <c r="I86" i="5"/>
  <c r="M86" i="5"/>
  <c r="Q86" i="5"/>
  <c r="U86" i="5"/>
  <c r="Y86" i="5"/>
  <c r="AC86" i="5"/>
  <c r="J86" i="5"/>
  <c r="O86" i="5"/>
  <c r="T86" i="5"/>
  <c r="Z86" i="5"/>
  <c r="AE86" i="5"/>
  <c r="AI86" i="5"/>
  <c r="K86" i="5"/>
  <c r="P86" i="5"/>
  <c r="V86" i="5"/>
  <c r="AA86" i="5"/>
  <c r="AF86" i="5"/>
  <c r="L86" i="5"/>
  <c r="W86" i="5"/>
  <c r="AG86" i="5"/>
  <c r="G86" i="5"/>
  <c r="S86" i="5"/>
  <c r="AH86" i="5"/>
  <c r="H86" i="5"/>
  <c r="X86" i="5"/>
  <c r="N86" i="5"/>
  <c r="AB86" i="5"/>
  <c r="R86" i="5"/>
  <c r="AD86" i="5"/>
  <c r="H90" i="5"/>
  <c r="L90" i="5"/>
  <c r="P90" i="5"/>
  <c r="T90" i="5"/>
  <c r="X90" i="5"/>
  <c r="AB90" i="5"/>
  <c r="AF90" i="5"/>
  <c r="I90" i="5"/>
  <c r="M90" i="5"/>
  <c r="Q90" i="5"/>
  <c r="U90" i="5"/>
  <c r="Y90" i="5"/>
  <c r="AC90" i="5"/>
  <c r="AG90" i="5"/>
  <c r="N90" i="5"/>
  <c r="V90" i="5"/>
  <c r="AD90" i="5"/>
  <c r="O90" i="5"/>
  <c r="Z90" i="5"/>
  <c r="AI90" i="5"/>
  <c r="G90" i="5"/>
  <c r="R90" i="5"/>
  <c r="AA90" i="5"/>
  <c r="J90" i="5"/>
  <c r="S90" i="5"/>
  <c r="AE90" i="5"/>
  <c r="K90" i="5"/>
  <c r="W90" i="5"/>
  <c r="AH90" i="5"/>
  <c r="G94" i="5"/>
  <c r="K94" i="5"/>
  <c r="O94" i="5"/>
  <c r="S94" i="5"/>
  <c r="W94" i="5"/>
  <c r="AA94" i="5"/>
  <c r="AE94" i="5"/>
  <c r="AI94" i="5"/>
  <c r="H94" i="5"/>
  <c r="M94" i="5"/>
  <c r="R94" i="5"/>
  <c r="X94" i="5"/>
  <c r="AC94" i="5"/>
  <c r="AH94" i="5"/>
  <c r="I94" i="5"/>
  <c r="N94" i="5"/>
  <c r="T94" i="5"/>
  <c r="Y94" i="5"/>
  <c r="AD94" i="5"/>
  <c r="J94" i="5"/>
  <c r="P94" i="5"/>
  <c r="U94" i="5"/>
  <c r="Z94" i="5"/>
  <c r="AF94" i="5"/>
  <c r="V94" i="5"/>
  <c r="AB94" i="5"/>
  <c r="L94" i="5"/>
  <c r="AG94" i="5"/>
  <c r="Q94" i="5"/>
  <c r="G98" i="5"/>
  <c r="K98" i="5"/>
  <c r="O98" i="5"/>
  <c r="S98" i="5"/>
  <c r="W98" i="5"/>
  <c r="AA98" i="5"/>
  <c r="AE98" i="5"/>
  <c r="AI98" i="5"/>
  <c r="L98" i="5"/>
  <c r="Q98" i="5"/>
  <c r="V98" i="5"/>
  <c r="AB98" i="5"/>
  <c r="AG98" i="5"/>
  <c r="H98" i="5"/>
  <c r="M98" i="5"/>
  <c r="R98" i="5"/>
  <c r="X98" i="5"/>
  <c r="AC98" i="5"/>
  <c r="AH98" i="5"/>
  <c r="I98" i="5"/>
  <c r="N98" i="5"/>
  <c r="T98" i="5"/>
  <c r="Y98" i="5"/>
  <c r="AD98" i="5"/>
  <c r="U98" i="5"/>
  <c r="Z98" i="5"/>
  <c r="J98" i="5"/>
  <c r="AF98" i="5"/>
  <c r="P98" i="5"/>
  <c r="I104" i="5"/>
  <c r="M104" i="5"/>
  <c r="Q104" i="5"/>
  <c r="U104" i="5"/>
  <c r="Y104" i="5"/>
  <c r="AC104" i="5"/>
  <c r="AG104" i="5"/>
  <c r="J104" i="5"/>
  <c r="N104" i="5"/>
  <c r="R104" i="5"/>
  <c r="V104" i="5"/>
  <c r="Z104" i="5"/>
  <c r="AD104" i="5"/>
  <c r="AH104" i="5"/>
  <c r="K104" i="5"/>
  <c r="S104" i="5"/>
  <c r="AA104" i="5"/>
  <c r="AI104" i="5"/>
  <c r="L104" i="5"/>
  <c r="T104" i="5"/>
  <c r="AB104" i="5"/>
  <c r="G104" i="5"/>
  <c r="O104" i="5"/>
  <c r="W104" i="5"/>
  <c r="AE104" i="5"/>
  <c r="H104" i="5"/>
  <c r="P104" i="5"/>
  <c r="X104" i="5"/>
  <c r="AF104" i="5"/>
  <c r="G113" i="5"/>
  <c r="K113" i="5"/>
  <c r="O113" i="5"/>
  <c r="S113" i="5"/>
  <c r="X113" i="5"/>
  <c r="AB113" i="5"/>
  <c r="AF113" i="5"/>
  <c r="H113" i="5"/>
  <c r="L113" i="5"/>
  <c r="P113" i="5"/>
  <c r="T113" i="5"/>
  <c r="Y113" i="5"/>
  <c r="AC113" i="5"/>
  <c r="AG113" i="5"/>
  <c r="M113" i="5"/>
  <c r="U113" i="5"/>
  <c r="AD113" i="5"/>
  <c r="V113" i="5"/>
  <c r="N113" i="5"/>
  <c r="W113" i="5"/>
  <c r="AE113" i="5"/>
  <c r="I113" i="5"/>
  <c r="Q113" i="5"/>
  <c r="Z113" i="5"/>
  <c r="AH113" i="5"/>
  <c r="J113" i="5"/>
  <c r="R113" i="5"/>
  <c r="AA113" i="5"/>
  <c r="AI113" i="5"/>
  <c r="J117" i="5"/>
  <c r="O117" i="5"/>
  <c r="S117" i="5"/>
  <c r="X117" i="5"/>
  <c r="AB117" i="5"/>
  <c r="AF117" i="5"/>
  <c r="U117" i="5"/>
  <c r="G117" i="5"/>
  <c r="L117" i="5"/>
  <c r="P117" i="5"/>
  <c r="T117" i="5"/>
  <c r="Y117" i="5"/>
  <c r="AC117" i="5"/>
  <c r="AG117" i="5"/>
  <c r="M117" i="5"/>
  <c r="V117" i="5"/>
  <c r="AD117" i="5"/>
  <c r="N117" i="5"/>
  <c r="W117" i="5"/>
  <c r="AE117" i="5"/>
  <c r="H117" i="5"/>
  <c r="Q117" i="5"/>
  <c r="Z117" i="5"/>
  <c r="AH117" i="5"/>
  <c r="K117" i="5"/>
  <c r="I117" i="5"/>
  <c r="R117" i="5"/>
  <c r="AA117" i="5"/>
  <c r="AI117" i="5"/>
  <c r="K123" i="5"/>
  <c r="G123" i="5"/>
  <c r="L123" i="5"/>
  <c r="P123" i="5"/>
  <c r="T123" i="5"/>
  <c r="X123" i="5"/>
  <c r="AB123" i="5"/>
  <c r="AF123" i="5"/>
  <c r="H123" i="5"/>
  <c r="M123" i="5"/>
  <c r="Q123" i="5"/>
  <c r="U123" i="5"/>
  <c r="Y123" i="5"/>
  <c r="AC123" i="5"/>
  <c r="AG123" i="5"/>
  <c r="I123" i="5"/>
  <c r="N123" i="5"/>
  <c r="R123" i="5"/>
  <c r="V123" i="5"/>
  <c r="Z123" i="5"/>
  <c r="AD123" i="5"/>
  <c r="AH123" i="5"/>
  <c r="W123" i="5"/>
  <c r="J123" i="5"/>
  <c r="AA123" i="5"/>
  <c r="O123" i="5"/>
  <c r="AE123" i="5"/>
  <c r="S123" i="5"/>
  <c r="AI123" i="5"/>
  <c r="J127" i="5"/>
  <c r="N127" i="5"/>
  <c r="R127" i="5"/>
  <c r="V127" i="5"/>
  <c r="Z127" i="5"/>
  <c r="AD127" i="5"/>
  <c r="AH127" i="5"/>
  <c r="G127" i="5"/>
  <c r="K127" i="5"/>
  <c r="O127" i="5"/>
  <c r="S127" i="5"/>
  <c r="W127" i="5"/>
  <c r="AA127" i="5"/>
  <c r="AE127" i="5"/>
  <c r="AI127" i="5"/>
  <c r="F127" i="5"/>
  <c r="H127" i="5"/>
  <c r="L127" i="5"/>
  <c r="P127" i="5"/>
  <c r="T127" i="5"/>
  <c r="X127" i="5"/>
  <c r="AB127" i="5"/>
  <c r="AF127" i="5"/>
  <c r="U127" i="5"/>
  <c r="I127" i="5"/>
  <c r="Y127" i="5"/>
  <c r="M127" i="5"/>
  <c r="AC127" i="5"/>
  <c r="Q127" i="5"/>
  <c r="AG127" i="5"/>
  <c r="AJ129" i="5"/>
  <c r="AI26" i="3"/>
  <c r="Z26" i="3"/>
  <c r="T26" i="3"/>
  <c r="P26" i="3"/>
  <c r="L26" i="3"/>
  <c r="G26" i="3"/>
  <c r="AI42" i="3"/>
  <c r="Y42" i="3"/>
  <c r="U42" i="3"/>
  <c r="Q42" i="3"/>
  <c r="M42" i="3"/>
  <c r="I42" i="3"/>
  <c r="AG42" i="3"/>
  <c r="AH63" i="3"/>
  <c r="AD63" i="3"/>
  <c r="X63" i="3"/>
  <c r="R63" i="3"/>
  <c r="N63" i="3"/>
  <c r="J63" i="3"/>
  <c r="AA63" i="3"/>
  <c r="AF91" i="3"/>
  <c r="AA91" i="3"/>
  <c r="V91" i="3"/>
  <c r="P91" i="3"/>
  <c r="H91" i="3"/>
  <c r="M91" i="3"/>
  <c r="R91" i="3"/>
  <c r="AI91" i="3"/>
  <c r="AI15" i="4"/>
  <c r="Q52" i="5"/>
  <c r="I52" i="5"/>
  <c r="K52" i="5"/>
  <c r="O52" i="5"/>
  <c r="T52" i="5"/>
  <c r="X52" i="5"/>
  <c r="AB52" i="5"/>
  <c r="AF52" i="5"/>
  <c r="G52" i="5"/>
  <c r="L52" i="5"/>
  <c r="P52" i="5"/>
  <c r="U52" i="5"/>
  <c r="Y52" i="5"/>
  <c r="AC52" i="5"/>
  <c r="AG52" i="5"/>
  <c r="H52" i="5"/>
  <c r="M52" i="5"/>
  <c r="R52" i="5"/>
  <c r="V52" i="5"/>
  <c r="Z52" i="5"/>
  <c r="AD52" i="5"/>
  <c r="AH52" i="5"/>
  <c r="J52" i="5"/>
  <c r="N52" i="5"/>
  <c r="S52" i="5"/>
  <c r="W52" i="5"/>
  <c r="AA52" i="5"/>
  <c r="AE52" i="5"/>
  <c r="AI52" i="5"/>
  <c r="G59" i="5"/>
  <c r="L59" i="5"/>
  <c r="P59" i="5"/>
  <c r="T59" i="5"/>
  <c r="X59" i="5"/>
  <c r="AB59" i="5"/>
  <c r="AF59" i="5"/>
  <c r="H59" i="5"/>
  <c r="N59" i="5"/>
  <c r="S59" i="5"/>
  <c r="Y59" i="5"/>
  <c r="AD59" i="5"/>
  <c r="AI59" i="5"/>
  <c r="I59" i="5"/>
  <c r="J59" i="5"/>
  <c r="Q59" i="5"/>
  <c r="W59" i="5"/>
  <c r="AE59" i="5"/>
  <c r="O59" i="5"/>
  <c r="Z59" i="5"/>
  <c r="AH59" i="5"/>
  <c r="R59" i="5"/>
  <c r="AA59" i="5"/>
  <c r="U59" i="5"/>
  <c r="V59" i="5"/>
  <c r="K59" i="5"/>
  <c r="AC59" i="5"/>
  <c r="M59" i="5"/>
  <c r="AG59" i="5"/>
  <c r="I62" i="5"/>
  <c r="M62" i="5"/>
  <c r="Q62" i="5"/>
  <c r="U62" i="5"/>
  <c r="Y62" i="5"/>
  <c r="AC62" i="5"/>
  <c r="AG62" i="5"/>
  <c r="F62" i="5"/>
  <c r="K62" i="5"/>
  <c r="P62" i="5"/>
  <c r="V62" i="5"/>
  <c r="AA62" i="5"/>
  <c r="AF62" i="5"/>
  <c r="L62" i="5"/>
  <c r="S62" i="5"/>
  <c r="Z62" i="5"/>
  <c r="AH62" i="5"/>
  <c r="H62" i="5"/>
  <c r="R62" i="5"/>
  <c r="AB62" i="5"/>
  <c r="J62" i="5"/>
  <c r="T62" i="5"/>
  <c r="AD62" i="5"/>
  <c r="N62" i="5"/>
  <c r="AE62" i="5"/>
  <c r="O62" i="5"/>
  <c r="AI62" i="5"/>
  <c r="W62" i="5"/>
  <c r="G62" i="5"/>
  <c r="X62" i="5"/>
  <c r="H66" i="5"/>
  <c r="L66" i="5"/>
  <c r="Q66" i="5"/>
  <c r="U66" i="5"/>
  <c r="P66" i="5"/>
  <c r="J66" i="5"/>
  <c r="O66" i="5"/>
  <c r="V66" i="5"/>
  <c r="Z66" i="5"/>
  <c r="AD66" i="5"/>
  <c r="AH66" i="5"/>
  <c r="M66" i="5"/>
  <c r="T66" i="5"/>
  <c r="AA66" i="5"/>
  <c r="AF66" i="5"/>
  <c r="I66" i="5"/>
  <c r="S66" i="5"/>
  <c r="AB66" i="5"/>
  <c r="AI66" i="5"/>
  <c r="K66" i="5"/>
  <c r="W66" i="5"/>
  <c r="AC66" i="5"/>
  <c r="N66" i="5"/>
  <c r="AE66" i="5"/>
  <c r="R66" i="5"/>
  <c r="AG66" i="5"/>
  <c r="X66" i="5"/>
  <c r="G66" i="5"/>
  <c r="Y66" i="5"/>
  <c r="X70" i="5"/>
  <c r="I70" i="5"/>
  <c r="M70" i="5"/>
  <c r="Q70" i="5"/>
  <c r="U70" i="5"/>
  <c r="Z70" i="5"/>
  <c r="AD70" i="5"/>
  <c r="AH70" i="5"/>
  <c r="H70" i="5"/>
  <c r="N70" i="5"/>
  <c r="S70" i="5"/>
  <c r="Y70" i="5"/>
  <c r="AE70" i="5"/>
  <c r="J70" i="5"/>
  <c r="O70" i="5"/>
  <c r="T70" i="5"/>
  <c r="AA70" i="5"/>
  <c r="AF70" i="5"/>
  <c r="K70" i="5"/>
  <c r="V70" i="5"/>
  <c r="AG70" i="5"/>
  <c r="L70" i="5"/>
  <c r="W70" i="5"/>
  <c r="AI70" i="5"/>
  <c r="P70" i="5"/>
  <c r="AB70" i="5"/>
  <c r="G70" i="5"/>
  <c r="R70" i="5"/>
  <c r="AC70" i="5"/>
  <c r="AA74" i="5"/>
  <c r="J74" i="5"/>
  <c r="N74" i="5"/>
  <c r="R74" i="5"/>
  <c r="V74" i="5"/>
  <c r="AB74" i="5"/>
  <c r="AF74" i="5"/>
  <c r="I74" i="5"/>
  <c r="O74" i="5"/>
  <c r="T74" i="5"/>
  <c r="Z74" i="5"/>
  <c r="AG74" i="5"/>
  <c r="K74" i="5"/>
  <c r="P74" i="5"/>
  <c r="U74" i="5"/>
  <c r="AC74" i="5"/>
  <c r="AH74" i="5"/>
  <c r="X74" i="5"/>
  <c r="G74" i="5"/>
  <c r="Q74" i="5"/>
  <c r="AD74" i="5"/>
  <c r="H74" i="5"/>
  <c r="S74" i="5"/>
  <c r="AE74" i="5"/>
  <c r="L74" i="5"/>
  <c r="W74" i="5"/>
  <c r="AI74" i="5"/>
  <c r="Y74" i="5"/>
  <c r="M74" i="5"/>
  <c r="H81" i="5"/>
  <c r="L81" i="5"/>
  <c r="P81" i="5"/>
  <c r="T81" i="5"/>
  <c r="X81" i="5"/>
  <c r="AB81" i="5"/>
  <c r="AF81" i="5"/>
  <c r="I81" i="5"/>
  <c r="N81" i="5"/>
  <c r="S81" i="5"/>
  <c r="Y81" i="5"/>
  <c r="AD81" i="5"/>
  <c r="AI81" i="5"/>
  <c r="J81" i="5"/>
  <c r="O81" i="5"/>
  <c r="U81" i="5"/>
  <c r="Z81" i="5"/>
  <c r="AE81" i="5"/>
  <c r="K81" i="5"/>
  <c r="V81" i="5"/>
  <c r="AG81" i="5"/>
  <c r="Q81" i="5"/>
  <c r="AA81" i="5"/>
  <c r="G81" i="5"/>
  <c r="AC81" i="5"/>
  <c r="F81" i="5"/>
  <c r="M81" i="5"/>
  <c r="AH81" i="5"/>
  <c r="R81" i="5"/>
  <c r="W81" i="5"/>
  <c r="L84" i="5"/>
  <c r="J84" i="5"/>
  <c r="O84" i="5"/>
  <c r="S84" i="5"/>
  <c r="W84" i="5"/>
  <c r="AA84" i="5"/>
  <c r="AE84" i="5"/>
  <c r="AI84" i="5"/>
  <c r="H84" i="5"/>
  <c r="N84" i="5"/>
  <c r="T84" i="5"/>
  <c r="Y84" i="5"/>
  <c r="AD84" i="5"/>
  <c r="I84" i="5"/>
  <c r="P84" i="5"/>
  <c r="U84" i="5"/>
  <c r="Z84" i="5"/>
  <c r="AF84" i="5"/>
  <c r="Q84" i="5"/>
  <c r="AB84" i="5"/>
  <c r="G84" i="5"/>
  <c r="V84" i="5"/>
  <c r="AH84" i="5"/>
  <c r="K84" i="5"/>
  <c r="X84" i="5"/>
  <c r="M84" i="5"/>
  <c r="AC84" i="5"/>
  <c r="R84" i="5"/>
  <c r="AG84" i="5"/>
  <c r="J87" i="5"/>
  <c r="N87" i="5"/>
  <c r="S87" i="5"/>
  <c r="W87" i="5"/>
  <c r="AA87" i="5"/>
  <c r="AE87" i="5"/>
  <c r="AI87" i="5"/>
  <c r="P87" i="5"/>
  <c r="G87" i="5"/>
  <c r="K87" i="5"/>
  <c r="O87" i="5"/>
  <c r="T87" i="5"/>
  <c r="X87" i="5"/>
  <c r="AB87" i="5"/>
  <c r="AF87" i="5"/>
  <c r="L87" i="5"/>
  <c r="U87" i="5"/>
  <c r="AC87" i="5"/>
  <c r="Q87" i="5"/>
  <c r="Z87" i="5"/>
  <c r="H87" i="5"/>
  <c r="R87" i="5"/>
  <c r="AD87" i="5"/>
  <c r="I87" i="5"/>
  <c r="V87" i="5"/>
  <c r="AG87" i="5"/>
  <c r="M87" i="5"/>
  <c r="Y87" i="5"/>
  <c r="AH87" i="5"/>
  <c r="N91" i="5"/>
  <c r="G91" i="5"/>
  <c r="K91" i="5"/>
  <c r="Q91" i="5"/>
  <c r="U91" i="5"/>
  <c r="Y91" i="5"/>
  <c r="AC91" i="5"/>
  <c r="AG91" i="5"/>
  <c r="H91" i="5"/>
  <c r="L91" i="5"/>
  <c r="R91" i="5"/>
  <c r="V91" i="5"/>
  <c r="Z91" i="5"/>
  <c r="AD91" i="5"/>
  <c r="AH91" i="5"/>
  <c r="O91" i="5"/>
  <c r="I91" i="5"/>
  <c r="S91" i="5"/>
  <c r="AA91" i="5"/>
  <c r="AI91" i="5"/>
  <c r="T91" i="5"/>
  <c r="AE91" i="5"/>
  <c r="J91" i="5"/>
  <c r="W91" i="5"/>
  <c r="AF91" i="5"/>
  <c r="M91" i="5"/>
  <c r="X91" i="5"/>
  <c r="AB91" i="5"/>
  <c r="P91" i="5"/>
  <c r="P95" i="5"/>
  <c r="J95" i="5"/>
  <c r="O95" i="5"/>
  <c r="T95" i="5"/>
  <c r="X95" i="5"/>
  <c r="AB95" i="5"/>
  <c r="AF95" i="5"/>
  <c r="K95" i="5"/>
  <c r="R95" i="5"/>
  <c r="W95" i="5"/>
  <c r="AC95" i="5"/>
  <c r="AH95" i="5"/>
  <c r="G95" i="5"/>
  <c r="L95" i="5"/>
  <c r="S95" i="5"/>
  <c r="Y95" i="5"/>
  <c r="AD95" i="5"/>
  <c r="AI95" i="5"/>
  <c r="H95" i="5"/>
  <c r="M95" i="5"/>
  <c r="U95" i="5"/>
  <c r="Z95" i="5"/>
  <c r="AE95" i="5"/>
  <c r="Q95" i="5"/>
  <c r="V95" i="5"/>
  <c r="AA95" i="5"/>
  <c r="N95" i="5"/>
  <c r="I95" i="5"/>
  <c r="AG95" i="5"/>
  <c r="H99" i="5"/>
  <c r="N99" i="5"/>
  <c r="I99" i="5"/>
  <c r="L99" i="5"/>
  <c r="Q99" i="5"/>
  <c r="U99" i="5"/>
  <c r="Y99" i="5"/>
  <c r="AC99" i="5"/>
  <c r="AG99" i="5"/>
  <c r="K99" i="5"/>
  <c r="R99" i="5"/>
  <c r="W99" i="5"/>
  <c r="AB99" i="5"/>
  <c r="AH99" i="5"/>
  <c r="M99" i="5"/>
  <c r="S99" i="5"/>
  <c r="X99" i="5"/>
  <c r="AD99" i="5"/>
  <c r="AI99" i="5"/>
  <c r="G99" i="5"/>
  <c r="O99" i="5"/>
  <c r="T99" i="5"/>
  <c r="Z99" i="5"/>
  <c r="AE99" i="5"/>
  <c r="P99" i="5"/>
  <c r="V99" i="5"/>
  <c r="AA99" i="5"/>
  <c r="J99" i="5"/>
  <c r="AF99" i="5"/>
  <c r="AD108" i="5"/>
  <c r="V108" i="5"/>
  <c r="I108" i="5"/>
  <c r="H108" i="5"/>
  <c r="N108" i="5"/>
  <c r="R108" i="5"/>
  <c r="X108" i="5"/>
  <c r="AE108" i="5"/>
  <c r="F108" i="5"/>
  <c r="AB108" i="5"/>
  <c r="L108" i="5"/>
  <c r="J108" i="5"/>
  <c r="O108" i="5"/>
  <c r="S108" i="5"/>
  <c r="Y108" i="5"/>
  <c r="AG108" i="5"/>
  <c r="AH108" i="5"/>
  <c r="AA108" i="5"/>
  <c r="T108" i="5"/>
  <c r="K108" i="5"/>
  <c r="P108" i="5"/>
  <c r="U108" i="5"/>
  <c r="Z108" i="5"/>
  <c r="AI108" i="5"/>
  <c r="AF108" i="5"/>
  <c r="G108" i="5"/>
  <c r="AC108" i="5"/>
  <c r="M108" i="5"/>
  <c r="Q108" i="5"/>
  <c r="W108" i="5"/>
  <c r="H110" i="5"/>
  <c r="L110" i="5"/>
  <c r="P110" i="5"/>
  <c r="T110" i="5"/>
  <c r="X110" i="5"/>
  <c r="AB110" i="5"/>
  <c r="AF110" i="5"/>
  <c r="I110" i="5"/>
  <c r="M110" i="5"/>
  <c r="Q110" i="5"/>
  <c r="U110" i="5"/>
  <c r="Y110" i="5"/>
  <c r="AC110" i="5"/>
  <c r="AG110" i="5"/>
  <c r="J110" i="5"/>
  <c r="R110" i="5"/>
  <c r="Z110" i="5"/>
  <c r="AH110" i="5"/>
  <c r="K110" i="5"/>
  <c r="S110" i="5"/>
  <c r="AA110" i="5"/>
  <c r="AI110" i="5"/>
  <c r="N110" i="5"/>
  <c r="V110" i="5"/>
  <c r="AD110" i="5"/>
  <c r="G110" i="5"/>
  <c r="O110" i="5"/>
  <c r="W110" i="5"/>
  <c r="AE110" i="5"/>
  <c r="H114" i="5"/>
  <c r="L114" i="5"/>
  <c r="P114" i="5"/>
  <c r="T114" i="5"/>
  <c r="X114" i="5"/>
  <c r="AB114" i="5"/>
  <c r="AF114" i="5"/>
  <c r="I114" i="5"/>
  <c r="M114" i="5"/>
  <c r="Q114" i="5"/>
  <c r="U114" i="5"/>
  <c r="Y114" i="5"/>
  <c r="AC114" i="5"/>
  <c r="AG114" i="5"/>
  <c r="G114" i="5"/>
  <c r="J114" i="5"/>
  <c r="R114" i="5"/>
  <c r="Z114" i="5"/>
  <c r="AH114" i="5"/>
  <c r="K114" i="5"/>
  <c r="S114" i="5"/>
  <c r="AA114" i="5"/>
  <c r="AI114" i="5"/>
  <c r="N114" i="5"/>
  <c r="V114" i="5"/>
  <c r="AD114" i="5"/>
  <c r="O114" i="5"/>
  <c r="W114" i="5"/>
  <c r="AE114" i="5"/>
  <c r="AC121" i="5"/>
  <c r="Y121" i="5"/>
  <c r="H121" i="5"/>
  <c r="M121" i="5"/>
  <c r="T121" i="5"/>
  <c r="AE121" i="5"/>
  <c r="AB121" i="5"/>
  <c r="U121" i="5"/>
  <c r="P121" i="5"/>
  <c r="J121" i="5"/>
  <c r="I121" i="5"/>
  <c r="N121" i="5"/>
  <c r="V121" i="5"/>
  <c r="AF121" i="5"/>
  <c r="AI121" i="5"/>
  <c r="AA121" i="5"/>
  <c r="S121" i="5"/>
  <c r="K121" i="5"/>
  <c r="O121" i="5"/>
  <c r="W121" i="5"/>
  <c r="AG121" i="5"/>
  <c r="X121" i="5"/>
  <c r="AD121" i="5"/>
  <c r="G121" i="5"/>
  <c r="AH121" i="5"/>
  <c r="Z121" i="5"/>
  <c r="L121" i="5"/>
  <c r="R121" i="5"/>
  <c r="Q121" i="5"/>
  <c r="G124" i="5"/>
  <c r="K124" i="5"/>
  <c r="P124" i="5"/>
  <c r="T124" i="5"/>
  <c r="X124" i="5"/>
  <c r="AB124" i="5"/>
  <c r="AF124" i="5"/>
  <c r="H124" i="5"/>
  <c r="L124" i="5"/>
  <c r="Q124" i="5"/>
  <c r="U124" i="5"/>
  <c r="Y124" i="5"/>
  <c r="AC124" i="5"/>
  <c r="AG124" i="5"/>
  <c r="N124" i="5"/>
  <c r="I124" i="5"/>
  <c r="M124" i="5"/>
  <c r="R124" i="5"/>
  <c r="V124" i="5"/>
  <c r="Z124" i="5"/>
  <c r="AD124" i="5"/>
  <c r="AH124" i="5"/>
  <c r="J124" i="5"/>
  <c r="AA124" i="5"/>
  <c r="O124" i="5"/>
  <c r="AE124" i="5"/>
  <c r="S124" i="5"/>
  <c r="AI124" i="5"/>
  <c r="W124" i="5"/>
  <c r="AD131" i="5"/>
  <c r="AI131" i="5"/>
  <c r="Z131" i="5"/>
  <c r="I131" i="5"/>
  <c r="N131" i="5"/>
  <c r="R131" i="5"/>
  <c r="V131" i="5"/>
  <c r="AA131" i="5"/>
  <c r="AH131" i="5"/>
  <c r="J131" i="5"/>
  <c r="O131" i="5"/>
  <c r="S131" i="5"/>
  <c r="W131" i="5"/>
  <c r="AC131" i="5"/>
  <c r="AF131" i="5"/>
  <c r="G131" i="5"/>
  <c r="K131" i="5"/>
  <c r="P131" i="5"/>
  <c r="T131" i="5"/>
  <c r="X131" i="5"/>
  <c r="AE131" i="5"/>
  <c r="L131" i="5"/>
  <c r="AG131" i="5"/>
  <c r="AB131" i="5"/>
  <c r="Q131" i="5"/>
  <c r="M131" i="5"/>
  <c r="U131" i="5"/>
  <c r="H131" i="5"/>
  <c r="Y131" i="5"/>
  <c r="L133" i="5"/>
  <c r="G133" i="5"/>
  <c r="K133" i="5"/>
  <c r="P133" i="5"/>
  <c r="T133" i="5"/>
  <c r="Y133" i="5"/>
  <c r="AC133" i="5"/>
  <c r="AG133" i="5"/>
  <c r="U133" i="5"/>
  <c r="H133" i="5"/>
  <c r="M133" i="5"/>
  <c r="Q133" i="5"/>
  <c r="V133" i="5"/>
  <c r="Z133" i="5"/>
  <c r="AD133" i="5"/>
  <c r="AH133" i="5"/>
  <c r="I133" i="5"/>
  <c r="N133" i="5"/>
  <c r="R133" i="5"/>
  <c r="W133" i="5"/>
  <c r="AA133" i="5"/>
  <c r="AE133" i="5"/>
  <c r="AI133" i="5"/>
  <c r="J133" i="5"/>
  <c r="AB133" i="5"/>
  <c r="O133" i="5"/>
  <c r="AF133" i="5"/>
  <c r="S133" i="5"/>
  <c r="X133" i="5"/>
  <c r="AD26" i="3"/>
  <c r="AH26" i="3"/>
  <c r="AG26" i="3"/>
  <c r="AF26" i="3"/>
  <c r="X26" i="3"/>
  <c r="S26" i="3"/>
  <c r="O26" i="3"/>
  <c r="K26" i="3"/>
  <c r="Y26" i="3"/>
  <c r="AD42" i="3"/>
  <c r="X42" i="3"/>
  <c r="T42" i="3"/>
  <c r="P42" i="3"/>
  <c r="L42" i="3"/>
  <c r="H42" i="3"/>
  <c r="AC42" i="3"/>
  <c r="AH42" i="3"/>
  <c r="AG63" i="3"/>
  <c r="AC63" i="3"/>
  <c r="V63" i="3"/>
  <c r="Q63" i="3"/>
  <c r="M63" i="3"/>
  <c r="I63" i="3"/>
  <c r="U63" i="3"/>
  <c r="AE91" i="3"/>
  <c r="Z91" i="3"/>
  <c r="U91" i="3"/>
  <c r="N91" i="3"/>
  <c r="G91" i="3"/>
  <c r="O91" i="3"/>
  <c r="Y91" i="3"/>
  <c r="AG99" i="3"/>
  <c r="AC99" i="3"/>
  <c r="W99" i="3"/>
  <c r="N99" i="3"/>
  <c r="I99" i="3"/>
  <c r="M99" i="3"/>
  <c r="S99" i="3"/>
  <c r="AH99" i="3"/>
  <c r="AF99" i="3"/>
  <c r="AB99" i="3"/>
  <c r="U99" i="3"/>
  <c r="J99" i="3"/>
  <c r="O99" i="3"/>
  <c r="V99" i="3"/>
  <c r="AE99" i="3"/>
  <c r="AA99" i="3"/>
  <c r="T99" i="3"/>
  <c r="G99" i="3"/>
  <c r="K99" i="3"/>
  <c r="Q99" i="3"/>
  <c r="X99" i="3"/>
  <c r="AI99" i="3"/>
  <c r="AD99" i="3"/>
  <c r="Y99" i="3"/>
  <c r="P99" i="3"/>
  <c r="H99" i="3"/>
  <c r="L99" i="3"/>
  <c r="R99" i="3"/>
  <c r="Z99" i="3"/>
  <c r="AI21" i="4"/>
  <c r="H50" i="5"/>
  <c r="L50" i="5"/>
  <c r="P50" i="5"/>
  <c r="T50" i="5"/>
  <c r="X50" i="5"/>
  <c r="AB50" i="5"/>
  <c r="AF50" i="5"/>
  <c r="I50" i="5"/>
  <c r="M50" i="5"/>
  <c r="Q50" i="5"/>
  <c r="U50" i="5"/>
  <c r="Y50" i="5"/>
  <c r="AC50" i="5"/>
  <c r="AG50" i="5"/>
  <c r="J50" i="5"/>
  <c r="N50" i="5"/>
  <c r="R50" i="5"/>
  <c r="V50" i="5"/>
  <c r="Z50" i="5"/>
  <c r="AD50" i="5"/>
  <c r="AH50" i="5"/>
  <c r="G50" i="5"/>
  <c r="K50" i="5"/>
  <c r="O50" i="5"/>
  <c r="S50" i="5"/>
  <c r="W50" i="5"/>
  <c r="AA50" i="5"/>
  <c r="AE50" i="5"/>
  <c r="AI50" i="5"/>
  <c r="G57" i="5"/>
  <c r="K57" i="5"/>
  <c r="O57" i="5"/>
  <c r="S57" i="5"/>
  <c r="W57" i="5"/>
  <c r="AA57" i="5"/>
  <c r="AE57" i="5"/>
  <c r="AI57" i="5"/>
  <c r="J57" i="5"/>
  <c r="P57" i="5"/>
  <c r="U57" i="5"/>
  <c r="Z57" i="5"/>
  <c r="AF57" i="5"/>
  <c r="H57" i="5"/>
  <c r="N57" i="5"/>
  <c r="V57" i="5"/>
  <c r="AC57" i="5"/>
  <c r="M57" i="5"/>
  <c r="X57" i="5"/>
  <c r="AG57" i="5"/>
  <c r="Q57" i="5"/>
  <c r="Y57" i="5"/>
  <c r="AH57" i="5"/>
  <c r="R57" i="5"/>
  <c r="F57" i="5"/>
  <c r="T57" i="5"/>
  <c r="I57" i="5"/>
  <c r="AB57" i="5"/>
  <c r="AD57" i="5"/>
  <c r="L57" i="5"/>
  <c r="H63" i="5"/>
  <c r="L63" i="5"/>
  <c r="P63" i="5"/>
  <c r="T63" i="5"/>
  <c r="X63" i="5"/>
  <c r="AB63" i="5"/>
  <c r="AF63" i="5"/>
  <c r="I63" i="5"/>
  <c r="N63" i="5"/>
  <c r="S63" i="5"/>
  <c r="Y63" i="5"/>
  <c r="AD63" i="5"/>
  <c r="AI63" i="5"/>
  <c r="K63" i="5"/>
  <c r="R63" i="5"/>
  <c r="Z63" i="5"/>
  <c r="AG63" i="5"/>
  <c r="G63" i="5"/>
  <c r="Q63" i="5"/>
  <c r="AA63" i="5"/>
  <c r="J63" i="5"/>
  <c r="U63" i="5"/>
  <c r="AC63" i="5"/>
  <c r="V63" i="5"/>
  <c r="W63" i="5"/>
  <c r="M63" i="5"/>
  <c r="AE63" i="5"/>
  <c r="O63" i="5"/>
  <c r="AH63" i="5"/>
  <c r="I67" i="5"/>
  <c r="M67" i="5"/>
  <c r="Q67" i="5"/>
  <c r="U67" i="5"/>
  <c r="Y67" i="5"/>
  <c r="AC67" i="5"/>
  <c r="AG67" i="5"/>
  <c r="H67" i="5"/>
  <c r="N67" i="5"/>
  <c r="S67" i="5"/>
  <c r="X67" i="5"/>
  <c r="AD67" i="5"/>
  <c r="AI67" i="5"/>
  <c r="L67" i="5"/>
  <c r="T67" i="5"/>
  <c r="AA67" i="5"/>
  <c r="AH67" i="5"/>
  <c r="G67" i="5"/>
  <c r="O67" i="5"/>
  <c r="V67" i="5"/>
  <c r="AB67" i="5"/>
  <c r="P67" i="5"/>
  <c r="AE67" i="5"/>
  <c r="R67" i="5"/>
  <c r="AF67" i="5"/>
  <c r="J67" i="5"/>
  <c r="W67" i="5"/>
  <c r="K67" i="5"/>
  <c r="Z67" i="5"/>
  <c r="I71" i="5"/>
  <c r="M71" i="5"/>
  <c r="Q71" i="5"/>
  <c r="U71" i="5"/>
  <c r="Y71" i="5"/>
  <c r="AC71" i="5"/>
  <c r="AG71" i="5"/>
  <c r="G71" i="5"/>
  <c r="L71" i="5"/>
  <c r="R71" i="5"/>
  <c r="W71" i="5"/>
  <c r="AB71" i="5"/>
  <c r="AH71" i="5"/>
  <c r="H71" i="5"/>
  <c r="N71" i="5"/>
  <c r="S71" i="5"/>
  <c r="X71" i="5"/>
  <c r="AD71" i="5"/>
  <c r="AI71" i="5"/>
  <c r="O71" i="5"/>
  <c r="Z71" i="5"/>
  <c r="P71" i="5"/>
  <c r="AA71" i="5"/>
  <c r="J71" i="5"/>
  <c r="T71" i="5"/>
  <c r="AE71" i="5"/>
  <c r="V71" i="5"/>
  <c r="AF71" i="5"/>
  <c r="K71" i="5"/>
  <c r="G75" i="5"/>
  <c r="L75" i="5"/>
  <c r="P75" i="5"/>
  <c r="T75" i="5"/>
  <c r="X75" i="5"/>
  <c r="AB75" i="5"/>
  <c r="AF75" i="5"/>
  <c r="I75" i="5"/>
  <c r="O75" i="5"/>
  <c r="U75" i="5"/>
  <c r="Z75" i="5"/>
  <c r="AE75" i="5"/>
  <c r="K75" i="5"/>
  <c r="J75" i="5"/>
  <c r="Q75" i="5"/>
  <c r="V75" i="5"/>
  <c r="AA75" i="5"/>
  <c r="AG75" i="5"/>
  <c r="M75" i="5"/>
  <c r="W75" i="5"/>
  <c r="AH75" i="5"/>
  <c r="N75" i="5"/>
  <c r="Y75" i="5"/>
  <c r="AI75" i="5"/>
  <c r="R75" i="5"/>
  <c r="AC75" i="5"/>
  <c r="H75" i="5"/>
  <c r="S75" i="5"/>
  <c r="AD75" i="5"/>
  <c r="J85" i="5"/>
  <c r="N85" i="5"/>
  <c r="R85" i="5"/>
  <c r="V85" i="5"/>
  <c r="Z85" i="5"/>
  <c r="AD85" i="5"/>
  <c r="AH85" i="5"/>
  <c r="G85" i="5"/>
  <c r="L85" i="5"/>
  <c r="Q85" i="5"/>
  <c r="W85" i="5"/>
  <c r="AB85" i="5"/>
  <c r="AG85" i="5"/>
  <c r="H85" i="5"/>
  <c r="M85" i="5"/>
  <c r="S85" i="5"/>
  <c r="X85" i="5"/>
  <c r="AC85" i="5"/>
  <c r="AI85" i="5"/>
  <c r="I85" i="5"/>
  <c r="T85" i="5"/>
  <c r="AE85" i="5"/>
  <c r="U85" i="5"/>
  <c r="K85" i="5"/>
  <c r="Y85" i="5"/>
  <c r="O85" i="5"/>
  <c r="AA85" i="5"/>
  <c r="P85" i="5"/>
  <c r="AF85" i="5"/>
  <c r="J88" i="5"/>
  <c r="N88" i="5"/>
  <c r="R88" i="5"/>
  <c r="V88" i="5"/>
  <c r="Z88" i="5"/>
  <c r="AD88" i="5"/>
  <c r="AH88" i="5"/>
  <c r="G88" i="5"/>
  <c r="K88" i="5"/>
  <c r="O88" i="5"/>
  <c r="S88" i="5"/>
  <c r="W88" i="5"/>
  <c r="AA88" i="5"/>
  <c r="AE88" i="5"/>
  <c r="AI88" i="5"/>
  <c r="H88" i="5"/>
  <c r="P88" i="5"/>
  <c r="X88" i="5"/>
  <c r="AF88" i="5"/>
  <c r="I88" i="5"/>
  <c r="T88" i="5"/>
  <c r="AC88" i="5"/>
  <c r="L88" i="5"/>
  <c r="U88" i="5"/>
  <c r="AG88" i="5"/>
  <c r="M88" i="5"/>
  <c r="Y88" i="5"/>
  <c r="AB88" i="5"/>
  <c r="Q88" i="5"/>
  <c r="H92" i="5"/>
  <c r="L92" i="5"/>
  <c r="P92" i="5"/>
  <c r="T92" i="5"/>
  <c r="X92" i="5"/>
  <c r="AB92" i="5"/>
  <c r="AF92" i="5"/>
  <c r="I92" i="5"/>
  <c r="M92" i="5"/>
  <c r="Q92" i="5"/>
  <c r="U92" i="5"/>
  <c r="Y92" i="5"/>
  <c r="AC92" i="5"/>
  <c r="N92" i="5"/>
  <c r="V92" i="5"/>
  <c r="AD92" i="5"/>
  <c r="K92" i="5"/>
  <c r="W92" i="5"/>
  <c r="AG92" i="5"/>
  <c r="O92" i="5"/>
  <c r="Z92" i="5"/>
  <c r="AH92" i="5"/>
  <c r="G92" i="5"/>
  <c r="R92" i="5"/>
  <c r="AA92" i="5"/>
  <c r="AI92" i="5"/>
  <c r="J92" i="5"/>
  <c r="S92" i="5"/>
  <c r="AE92" i="5"/>
  <c r="G96" i="5"/>
  <c r="M96" i="5"/>
  <c r="Q96" i="5"/>
  <c r="U96" i="5"/>
  <c r="Y96" i="5"/>
  <c r="AC96" i="5"/>
  <c r="AG96" i="5"/>
  <c r="H96" i="5"/>
  <c r="I96" i="5"/>
  <c r="L96" i="5"/>
  <c r="R96" i="5"/>
  <c r="W96" i="5"/>
  <c r="AB96" i="5"/>
  <c r="AH96" i="5"/>
  <c r="N96" i="5"/>
  <c r="S96" i="5"/>
  <c r="X96" i="5"/>
  <c r="AD96" i="5"/>
  <c r="AI96" i="5"/>
  <c r="J96" i="5"/>
  <c r="O96" i="5"/>
  <c r="T96" i="5"/>
  <c r="Z96" i="5"/>
  <c r="AE96" i="5"/>
  <c r="K96" i="5"/>
  <c r="AF96" i="5"/>
  <c r="P96" i="5"/>
  <c r="V96" i="5"/>
  <c r="AA96" i="5"/>
  <c r="J103" i="5"/>
  <c r="N103" i="5"/>
  <c r="R103" i="5"/>
  <c r="V103" i="5"/>
  <c r="Z103" i="5"/>
  <c r="AD103" i="5"/>
  <c r="AH103" i="5"/>
  <c r="G103" i="5"/>
  <c r="K103" i="5"/>
  <c r="O103" i="5"/>
  <c r="S103" i="5"/>
  <c r="W103" i="5"/>
  <c r="AA103" i="5"/>
  <c r="AE103" i="5"/>
  <c r="AI103" i="5"/>
  <c r="H103" i="5"/>
  <c r="P103" i="5"/>
  <c r="X103" i="5"/>
  <c r="AF103" i="5"/>
  <c r="I103" i="5"/>
  <c r="Q103" i="5"/>
  <c r="Y103" i="5"/>
  <c r="AG103" i="5"/>
  <c r="L103" i="5"/>
  <c r="T103" i="5"/>
  <c r="AB103" i="5"/>
  <c r="M103" i="5"/>
  <c r="U103" i="5"/>
  <c r="AC103" i="5"/>
  <c r="G111" i="5"/>
  <c r="K111" i="5"/>
  <c r="O111" i="5"/>
  <c r="T111" i="5"/>
  <c r="X111" i="5"/>
  <c r="AB111" i="5"/>
  <c r="AF111" i="5"/>
  <c r="H111" i="5"/>
  <c r="L111" i="5"/>
  <c r="P111" i="5"/>
  <c r="U111" i="5"/>
  <c r="Y111" i="5"/>
  <c r="AC111" i="5"/>
  <c r="AG111" i="5"/>
  <c r="M111" i="5"/>
  <c r="V111" i="5"/>
  <c r="AD111" i="5"/>
  <c r="N111" i="5"/>
  <c r="W111" i="5"/>
  <c r="AE111" i="5"/>
  <c r="Q111" i="5"/>
  <c r="I111" i="5"/>
  <c r="R111" i="5"/>
  <c r="Z111" i="5"/>
  <c r="AH111" i="5"/>
  <c r="J111" i="5"/>
  <c r="S111" i="5"/>
  <c r="AA111" i="5"/>
  <c r="AI111" i="5"/>
  <c r="H115" i="5"/>
  <c r="L115" i="5"/>
  <c r="P115" i="5"/>
  <c r="T115" i="5"/>
  <c r="X115" i="5"/>
  <c r="AB115" i="5"/>
  <c r="AF115" i="5"/>
  <c r="G115" i="5"/>
  <c r="I115" i="5"/>
  <c r="M115" i="5"/>
  <c r="Q115" i="5"/>
  <c r="U115" i="5"/>
  <c r="Y115" i="5"/>
  <c r="AC115" i="5"/>
  <c r="AG115" i="5"/>
  <c r="N115" i="5"/>
  <c r="V115" i="5"/>
  <c r="AD115" i="5"/>
  <c r="O115" i="5"/>
  <c r="W115" i="5"/>
  <c r="AE115" i="5"/>
  <c r="J115" i="5"/>
  <c r="R115" i="5"/>
  <c r="Z115" i="5"/>
  <c r="AH115" i="5"/>
  <c r="K115" i="5"/>
  <c r="S115" i="5"/>
  <c r="AA115" i="5"/>
  <c r="AI115" i="5"/>
  <c r="Q125" i="5"/>
  <c r="G125" i="5"/>
  <c r="K125" i="5"/>
  <c r="O125" i="5"/>
  <c r="T125" i="5"/>
  <c r="X125" i="5"/>
  <c r="AB125" i="5"/>
  <c r="AF125" i="5"/>
  <c r="H125" i="5"/>
  <c r="L125" i="5"/>
  <c r="P125" i="5"/>
  <c r="U125" i="5"/>
  <c r="Y125" i="5"/>
  <c r="AC125" i="5"/>
  <c r="AG125" i="5"/>
  <c r="I125" i="5"/>
  <c r="M125" i="5"/>
  <c r="R125" i="5"/>
  <c r="V125" i="5"/>
  <c r="Z125" i="5"/>
  <c r="AD125" i="5"/>
  <c r="AH125" i="5"/>
  <c r="N125" i="5"/>
  <c r="AE125" i="5"/>
  <c r="S125" i="5"/>
  <c r="AI125" i="5"/>
  <c r="W125" i="5"/>
  <c r="J125" i="5"/>
  <c r="AA125" i="5"/>
  <c r="T134" i="5"/>
  <c r="I134" i="5"/>
  <c r="M134" i="5"/>
  <c r="Q134" i="5"/>
  <c r="V134" i="5"/>
  <c r="Z134" i="5"/>
  <c r="AD134" i="5"/>
  <c r="AH134" i="5"/>
  <c r="G134" i="5"/>
  <c r="J134" i="5"/>
  <c r="N134" i="5"/>
  <c r="R134" i="5"/>
  <c r="W134" i="5"/>
  <c r="AA134" i="5"/>
  <c r="AE134" i="5"/>
  <c r="AI134" i="5"/>
  <c r="K134" i="5"/>
  <c r="O134" i="5"/>
  <c r="S134" i="5"/>
  <c r="X134" i="5"/>
  <c r="AB134" i="5"/>
  <c r="AF134" i="5"/>
  <c r="P134" i="5"/>
  <c r="AG134" i="5"/>
  <c r="U134" i="5"/>
  <c r="H134" i="5"/>
  <c r="Y134" i="5"/>
  <c r="L134" i="5"/>
  <c r="AC134" i="5"/>
  <c r="AE26" i="3"/>
  <c r="W26" i="3"/>
  <c r="R26" i="3"/>
  <c r="N26" i="3"/>
  <c r="I26" i="3"/>
  <c r="J26" i="3"/>
  <c r="AA26" i="3"/>
  <c r="AB42" i="3"/>
  <c r="W42" i="3"/>
  <c r="S42" i="3"/>
  <c r="O42" i="3"/>
  <c r="K42" i="3"/>
  <c r="G42" i="3"/>
  <c r="AA42" i="3"/>
  <c r="AE42" i="3"/>
  <c r="AF63" i="3"/>
  <c r="AB63" i="3"/>
  <c r="T63" i="3"/>
  <c r="P63" i="3"/>
  <c r="L63" i="3"/>
  <c r="G63" i="3"/>
  <c r="W63" i="3"/>
  <c r="AH91" i="3"/>
  <c r="AD91" i="3"/>
  <c r="X91" i="3"/>
  <c r="T91" i="3"/>
  <c r="K91" i="3"/>
  <c r="J91" i="3"/>
  <c r="F109" i="3"/>
  <c r="AC34" i="4"/>
  <c r="G48" i="5"/>
  <c r="K48" i="5"/>
  <c r="P48" i="5"/>
  <c r="T48" i="5"/>
  <c r="X48" i="5"/>
  <c r="AB48" i="5"/>
  <c r="AF48" i="5"/>
  <c r="L48" i="5"/>
  <c r="M48" i="5"/>
  <c r="R48" i="5"/>
  <c r="W48" i="5"/>
  <c r="AC48" i="5"/>
  <c r="AH48" i="5"/>
  <c r="H48" i="5"/>
  <c r="N48" i="5"/>
  <c r="S48" i="5"/>
  <c r="Y48" i="5"/>
  <c r="AD48" i="5"/>
  <c r="AI48" i="5"/>
  <c r="I48" i="5"/>
  <c r="O48" i="5"/>
  <c r="U48" i="5"/>
  <c r="Z48" i="5"/>
  <c r="AE48" i="5"/>
  <c r="J48" i="5"/>
  <c r="Q48" i="5"/>
  <c r="V48" i="5"/>
  <c r="AA48" i="5"/>
  <c r="AG48" i="5"/>
  <c r="O60" i="5"/>
  <c r="G60" i="5"/>
  <c r="L60" i="5"/>
  <c r="R60" i="5"/>
  <c r="V60" i="5"/>
  <c r="Z60" i="5"/>
  <c r="AD60" i="5"/>
  <c r="AH60" i="5"/>
  <c r="N60" i="5"/>
  <c r="T60" i="5"/>
  <c r="Y60" i="5"/>
  <c r="AE60" i="5"/>
  <c r="J60" i="5"/>
  <c r="S60" i="5"/>
  <c r="AA60" i="5"/>
  <c r="AG60" i="5"/>
  <c r="Q60" i="5"/>
  <c r="AB60" i="5"/>
  <c r="I60" i="5"/>
  <c r="U60" i="5"/>
  <c r="AC60" i="5"/>
  <c r="F60" i="5"/>
  <c r="K60" i="5"/>
  <c r="AF60" i="5"/>
  <c r="H60" i="5"/>
  <c r="P60" i="5"/>
  <c r="AI60" i="5"/>
  <c r="W60" i="5"/>
  <c r="X60" i="5"/>
  <c r="M60" i="5"/>
  <c r="G64" i="5"/>
  <c r="K64" i="5"/>
  <c r="O64" i="5"/>
  <c r="T64" i="5"/>
  <c r="X64" i="5"/>
  <c r="AB64" i="5"/>
  <c r="AF64" i="5"/>
  <c r="L64" i="5"/>
  <c r="R64" i="5"/>
  <c r="W64" i="5"/>
  <c r="AC64" i="5"/>
  <c r="AH64" i="5"/>
  <c r="J64" i="5"/>
  <c r="S64" i="5"/>
  <c r="Z64" i="5"/>
  <c r="AG64" i="5"/>
  <c r="H64" i="5"/>
  <c r="Q64" i="5"/>
  <c r="AA64" i="5"/>
  <c r="P64" i="5"/>
  <c r="I64" i="5"/>
  <c r="U64" i="5"/>
  <c r="AD64" i="5"/>
  <c r="M64" i="5"/>
  <c r="AE64" i="5"/>
  <c r="N64" i="5"/>
  <c r="AI64" i="5"/>
  <c r="V64" i="5"/>
  <c r="Y64" i="5"/>
  <c r="H68" i="5"/>
  <c r="L68" i="5"/>
  <c r="P68" i="5"/>
  <c r="T68" i="5"/>
  <c r="X68" i="5"/>
  <c r="AB68" i="5"/>
  <c r="AF68" i="5"/>
  <c r="K68" i="5"/>
  <c r="Q68" i="5"/>
  <c r="V68" i="5"/>
  <c r="AA68" i="5"/>
  <c r="AG68" i="5"/>
  <c r="M68" i="5"/>
  <c r="S68" i="5"/>
  <c r="Z68" i="5"/>
  <c r="AH68" i="5"/>
  <c r="G68" i="5"/>
  <c r="N68" i="5"/>
  <c r="U68" i="5"/>
  <c r="AC68" i="5"/>
  <c r="AI68" i="5"/>
  <c r="O68" i="5"/>
  <c r="AD68" i="5"/>
  <c r="R68" i="5"/>
  <c r="AE68" i="5"/>
  <c r="I68" i="5"/>
  <c r="W68" i="5"/>
  <c r="J68" i="5"/>
  <c r="Y68" i="5"/>
  <c r="N72" i="5"/>
  <c r="H72" i="5"/>
  <c r="L72" i="5"/>
  <c r="Q72" i="5"/>
  <c r="U72" i="5"/>
  <c r="Y72" i="5"/>
  <c r="AC72" i="5"/>
  <c r="AG72" i="5"/>
  <c r="J72" i="5"/>
  <c r="P72" i="5"/>
  <c r="V72" i="5"/>
  <c r="AA72" i="5"/>
  <c r="AF72" i="5"/>
  <c r="K72" i="5"/>
  <c r="R72" i="5"/>
  <c r="W72" i="5"/>
  <c r="AB72" i="5"/>
  <c r="AH72" i="5"/>
  <c r="G72" i="5"/>
  <c r="S72" i="5"/>
  <c r="AD72" i="5"/>
  <c r="I72" i="5"/>
  <c r="T72" i="5"/>
  <c r="AE72" i="5"/>
  <c r="M72" i="5"/>
  <c r="X72" i="5"/>
  <c r="AI72" i="5"/>
  <c r="O72" i="5"/>
  <c r="Z72" i="5"/>
  <c r="J76" i="5"/>
  <c r="G76" i="5"/>
  <c r="L76" i="5"/>
  <c r="P76" i="5"/>
  <c r="T76" i="5"/>
  <c r="X76" i="5"/>
  <c r="AB76" i="5"/>
  <c r="AF76" i="5"/>
  <c r="H76" i="5"/>
  <c r="N76" i="5"/>
  <c r="S76" i="5"/>
  <c r="Y76" i="5"/>
  <c r="AD76" i="5"/>
  <c r="AI76" i="5"/>
  <c r="I76" i="5"/>
  <c r="O76" i="5"/>
  <c r="U76" i="5"/>
  <c r="Z76" i="5"/>
  <c r="AE76" i="5"/>
  <c r="Q76" i="5"/>
  <c r="AA76" i="5"/>
  <c r="R76" i="5"/>
  <c r="AC76" i="5"/>
  <c r="K76" i="5"/>
  <c r="V76" i="5"/>
  <c r="AG76" i="5"/>
  <c r="M76" i="5"/>
  <c r="W76" i="5"/>
  <c r="AH76" i="5"/>
  <c r="G82" i="5"/>
  <c r="K82" i="5"/>
  <c r="O82" i="5"/>
  <c r="S82" i="5"/>
  <c r="W82" i="5"/>
  <c r="AA82" i="5"/>
  <c r="AE82" i="5"/>
  <c r="AI82" i="5"/>
  <c r="L82" i="5"/>
  <c r="Q82" i="5"/>
  <c r="V82" i="5"/>
  <c r="AB82" i="5"/>
  <c r="AG82" i="5"/>
  <c r="H82" i="5"/>
  <c r="M82" i="5"/>
  <c r="R82" i="5"/>
  <c r="X82" i="5"/>
  <c r="AC82" i="5"/>
  <c r="AH82" i="5"/>
  <c r="N82" i="5"/>
  <c r="I82" i="5"/>
  <c r="T82" i="5"/>
  <c r="AD82" i="5"/>
  <c r="U82" i="5"/>
  <c r="Y82" i="5"/>
  <c r="J82" i="5"/>
  <c r="Z82" i="5"/>
  <c r="P82" i="5"/>
  <c r="AF82" i="5"/>
  <c r="I89" i="5"/>
  <c r="M89" i="5"/>
  <c r="Q89" i="5"/>
  <c r="U89" i="5"/>
  <c r="Y89" i="5"/>
  <c r="AC89" i="5"/>
  <c r="AG89" i="5"/>
  <c r="J89" i="5"/>
  <c r="N89" i="5"/>
  <c r="R89" i="5"/>
  <c r="V89" i="5"/>
  <c r="Z89" i="5"/>
  <c r="AD89" i="5"/>
  <c r="AH89" i="5"/>
  <c r="K89" i="5"/>
  <c r="S89" i="5"/>
  <c r="AA89" i="5"/>
  <c r="AI89" i="5"/>
  <c r="L89" i="5"/>
  <c r="W89" i="5"/>
  <c r="AF89" i="5"/>
  <c r="O89" i="5"/>
  <c r="X89" i="5"/>
  <c r="G89" i="5"/>
  <c r="P89" i="5"/>
  <c r="AB89" i="5"/>
  <c r="H89" i="5"/>
  <c r="T89" i="5"/>
  <c r="AE89" i="5"/>
  <c r="AB93" i="5"/>
  <c r="G93" i="5"/>
  <c r="K93" i="5"/>
  <c r="O93" i="5"/>
  <c r="S93" i="5"/>
  <c r="W93" i="5"/>
  <c r="AA93" i="5"/>
  <c r="AF93" i="5"/>
  <c r="I93" i="5"/>
  <c r="N93" i="5"/>
  <c r="T93" i="5"/>
  <c r="Y93" i="5"/>
  <c r="AE93" i="5"/>
  <c r="J93" i="5"/>
  <c r="P93" i="5"/>
  <c r="U93" i="5"/>
  <c r="Z93" i="5"/>
  <c r="AG93" i="5"/>
  <c r="L93" i="5"/>
  <c r="Q93" i="5"/>
  <c r="V93" i="5"/>
  <c r="AC93" i="5"/>
  <c r="AH93" i="5"/>
  <c r="F93" i="5"/>
  <c r="H93" i="5"/>
  <c r="AD93" i="5"/>
  <c r="M93" i="5"/>
  <c r="AI93" i="5"/>
  <c r="R93" i="5"/>
  <c r="X93" i="5"/>
  <c r="Q97" i="5"/>
  <c r="H97" i="5"/>
  <c r="L97" i="5"/>
  <c r="S97" i="5"/>
  <c r="X97" i="5"/>
  <c r="AB97" i="5"/>
  <c r="AF97" i="5"/>
  <c r="M97" i="5"/>
  <c r="J97" i="5"/>
  <c r="P97" i="5"/>
  <c r="Y97" i="5"/>
  <c r="AD97" i="5"/>
  <c r="AI97" i="5"/>
  <c r="W97" i="5"/>
  <c r="K97" i="5"/>
  <c r="T97" i="5"/>
  <c r="Z97" i="5"/>
  <c r="AE97" i="5"/>
  <c r="R97" i="5"/>
  <c r="G97" i="5"/>
  <c r="N97" i="5"/>
  <c r="U97" i="5"/>
  <c r="AA97" i="5"/>
  <c r="AG97" i="5"/>
  <c r="AC97" i="5"/>
  <c r="I97" i="5"/>
  <c r="AH97" i="5"/>
  <c r="O97" i="5"/>
  <c r="V97" i="5"/>
  <c r="H109" i="5"/>
  <c r="M109" i="5"/>
  <c r="Q109" i="5"/>
  <c r="U109" i="5"/>
  <c r="Y109" i="5"/>
  <c r="AC109" i="5"/>
  <c r="AG109" i="5"/>
  <c r="I109" i="5"/>
  <c r="N109" i="5"/>
  <c r="R109" i="5"/>
  <c r="V109" i="5"/>
  <c r="Z109" i="5"/>
  <c r="AD109" i="5"/>
  <c r="AH109" i="5"/>
  <c r="K109" i="5"/>
  <c r="J109" i="5"/>
  <c r="O109" i="5"/>
  <c r="S109" i="5"/>
  <c r="W109" i="5"/>
  <c r="T109" i="5"/>
  <c r="AE109" i="5"/>
  <c r="G109" i="5"/>
  <c r="X109" i="5"/>
  <c r="AF109" i="5"/>
  <c r="L109" i="5"/>
  <c r="AA109" i="5"/>
  <c r="AI109" i="5"/>
  <c r="P109" i="5"/>
  <c r="AB109" i="5"/>
  <c r="N112" i="5"/>
  <c r="G112" i="5"/>
  <c r="K112" i="5"/>
  <c r="P112" i="5"/>
  <c r="T112" i="5"/>
  <c r="X112" i="5"/>
  <c r="AB112" i="5"/>
  <c r="AF112" i="5"/>
  <c r="H112" i="5"/>
  <c r="L112" i="5"/>
  <c r="Q112" i="5"/>
  <c r="U112" i="5"/>
  <c r="Y112" i="5"/>
  <c r="AC112" i="5"/>
  <c r="AG112" i="5"/>
  <c r="I112" i="5"/>
  <c r="R112" i="5"/>
  <c r="Z112" i="5"/>
  <c r="AH112" i="5"/>
  <c r="J112" i="5"/>
  <c r="S112" i="5"/>
  <c r="AA112" i="5"/>
  <c r="AI112" i="5"/>
  <c r="M112" i="5"/>
  <c r="V112" i="5"/>
  <c r="AD112" i="5"/>
  <c r="O112" i="5"/>
  <c r="W112" i="5"/>
  <c r="AE112" i="5"/>
  <c r="G116" i="5"/>
  <c r="K116" i="5"/>
  <c r="O116" i="5"/>
  <c r="S116" i="5"/>
  <c r="W116" i="5"/>
  <c r="AA116" i="5"/>
  <c r="AE116" i="5"/>
  <c r="AI116" i="5"/>
  <c r="H116" i="5"/>
  <c r="L116" i="5"/>
  <c r="P116" i="5"/>
  <c r="T116" i="5"/>
  <c r="X116" i="5"/>
  <c r="AB116" i="5"/>
  <c r="AF116" i="5"/>
  <c r="I116" i="5"/>
  <c r="Q116" i="5"/>
  <c r="Y116" i="5"/>
  <c r="AG116" i="5"/>
  <c r="J116" i="5"/>
  <c r="R116" i="5"/>
  <c r="Z116" i="5"/>
  <c r="AH116" i="5"/>
  <c r="M116" i="5"/>
  <c r="U116" i="5"/>
  <c r="AC116" i="5"/>
  <c r="N116" i="5"/>
  <c r="V116" i="5"/>
  <c r="AD116" i="5"/>
  <c r="G122" i="5"/>
  <c r="K122" i="5"/>
  <c r="P122" i="5"/>
  <c r="T122" i="5"/>
  <c r="X122" i="5"/>
  <c r="AB122" i="5"/>
  <c r="AF122" i="5"/>
  <c r="H122" i="5"/>
  <c r="M122" i="5"/>
  <c r="Q122" i="5"/>
  <c r="U122" i="5"/>
  <c r="Y122" i="5"/>
  <c r="AC122" i="5"/>
  <c r="AG122" i="5"/>
  <c r="I122" i="5"/>
  <c r="N122" i="5"/>
  <c r="R122" i="5"/>
  <c r="V122" i="5"/>
  <c r="Z122" i="5"/>
  <c r="AD122" i="5"/>
  <c r="AH122" i="5"/>
  <c r="L122" i="5"/>
  <c r="S122" i="5"/>
  <c r="AI122" i="5"/>
  <c r="W122" i="5"/>
  <c r="J122" i="5"/>
  <c r="AA122" i="5"/>
  <c r="O122" i="5"/>
  <c r="AE122" i="5"/>
  <c r="G126" i="5"/>
  <c r="K126" i="5"/>
  <c r="O126" i="5"/>
  <c r="S126" i="5"/>
  <c r="W126" i="5"/>
  <c r="AA126" i="5"/>
  <c r="AE126" i="5"/>
  <c r="AI126" i="5"/>
  <c r="H126" i="5"/>
  <c r="L126" i="5"/>
  <c r="P126" i="5"/>
  <c r="T126" i="5"/>
  <c r="X126" i="5"/>
  <c r="AB126" i="5"/>
  <c r="AF126" i="5"/>
  <c r="I126" i="5"/>
  <c r="M126" i="5"/>
  <c r="Q126" i="5"/>
  <c r="U126" i="5"/>
  <c r="Y126" i="5"/>
  <c r="AC126" i="5"/>
  <c r="AG126" i="5"/>
  <c r="R126" i="5"/>
  <c r="AH126" i="5"/>
  <c r="V126" i="5"/>
  <c r="J126" i="5"/>
  <c r="Z126" i="5"/>
  <c r="N126" i="5"/>
  <c r="AD126" i="5"/>
  <c r="G132" i="5"/>
  <c r="K132" i="5"/>
  <c r="O132" i="5"/>
  <c r="T132" i="5"/>
  <c r="X132" i="5"/>
  <c r="AB132" i="5"/>
  <c r="AF132" i="5"/>
  <c r="H132" i="5"/>
  <c r="L132" i="5"/>
  <c r="P132" i="5"/>
  <c r="U132" i="5"/>
  <c r="Y132" i="5"/>
  <c r="AC132" i="5"/>
  <c r="AG132" i="5"/>
  <c r="S132" i="5"/>
  <c r="I132" i="5"/>
  <c r="M132" i="5"/>
  <c r="Q132" i="5"/>
  <c r="V132" i="5"/>
  <c r="Z132" i="5"/>
  <c r="AD132" i="5"/>
  <c r="AH132" i="5"/>
  <c r="W132" i="5"/>
  <c r="J132" i="5"/>
  <c r="AA132" i="5"/>
  <c r="N132" i="5"/>
  <c r="AE132" i="5"/>
  <c r="R132" i="5"/>
  <c r="AI132" i="5"/>
  <c r="AC26" i="3"/>
  <c r="U26" i="3"/>
  <c r="Q26" i="3"/>
  <c r="M26" i="3"/>
  <c r="H26" i="3"/>
  <c r="AB26" i="3"/>
  <c r="Z42" i="3"/>
  <c r="V42" i="3"/>
  <c r="R42" i="3"/>
  <c r="N42" i="3"/>
  <c r="J42" i="3"/>
  <c r="AI63" i="3"/>
  <c r="AE63" i="3"/>
  <c r="Z63" i="3"/>
  <c r="S63" i="3"/>
  <c r="O63" i="3"/>
  <c r="K63" i="3"/>
  <c r="H63" i="3"/>
  <c r="AG91" i="3"/>
  <c r="AB91" i="3"/>
  <c r="W91" i="3"/>
  <c r="S91" i="3"/>
  <c r="I91" i="3"/>
  <c r="L91" i="3"/>
  <c r="Q91" i="3"/>
  <c r="Y125" i="3"/>
  <c r="X50" i="4"/>
  <c r="AG125" i="3"/>
  <c r="AB125" i="3"/>
  <c r="V125" i="3"/>
  <c r="Q125" i="3"/>
  <c r="I125" i="3"/>
  <c r="J125" i="3"/>
  <c r="AF125" i="3"/>
  <c r="J21" i="4"/>
  <c r="Z21" i="4"/>
  <c r="AH21" i="4"/>
  <c r="AE21" i="4"/>
  <c r="AI34" i="4"/>
  <c r="Z34" i="4"/>
  <c r="U34" i="4"/>
  <c r="I34" i="4"/>
  <c r="N34" i="4"/>
  <c r="R34" i="4"/>
  <c r="Y34" i="4"/>
  <c r="AA34" i="4"/>
  <c r="AD34" i="4"/>
  <c r="Z40" i="5"/>
  <c r="F125" i="3"/>
  <c r="AE125" i="3"/>
  <c r="Z125" i="3"/>
  <c r="U125" i="3"/>
  <c r="P125" i="3"/>
  <c r="G125" i="3"/>
  <c r="K125" i="3"/>
  <c r="AH125" i="3"/>
  <c r="AF15" i="4"/>
  <c r="AA15" i="4"/>
  <c r="V15" i="4"/>
  <c r="O15" i="4"/>
  <c r="J15" i="4"/>
  <c r="R15" i="4"/>
  <c r="P21" i="4"/>
  <c r="T21" i="4"/>
  <c r="W21" i="4"/>
  <c r="AA21" i="4"/>
  <c r="AD15" i="4"/>
  <c r="AF21" i="4"/>
  <c r="AH34" i="4"/>
  <c r="X34" i="4"/>
  <c r="M34" i="4"/>
  <c r="H34" i="4"/>
  <c r="J34" i="4"/>
  <c r="O34" i="4"/>
  <c r="AB34" i="4"/>
  <c r="AB50" i="4"/>
  <c r="V50" i="4"/>
  <c r="Q50" i="4"/>
  <c r="L50" i="4"/>
  <c r="H50" i="4"/>
  <c r="W50" i="4"/>
  <c r="P47" i="5"/>
  <c r="AD125" i="3"/>
  <c r="X125" i="3"/>
  <c r="T125" i="3"/>
  <c r="O125" i="3"/>
  <c r="L125" i="3"/>
  <c r="R125" i="3"/>
  <c r="AA125" i="3"/>
  <c r="AE15" i="4"/>
  <c r="Z15" i="4"/>
  <c r="U15" i="4"/>
  <c r="N15" i="4"/>
  <c r="I15" i="4"/>
  <c r="G15" i="4"/>
  <c r="X15" i="4"/>
  <c r="F21" i="4"/>
  <c r="AB21" i="4"/>
  <c r="AG15" i="4"/>
  <c r="AG21" i="4"/>
  <c r="AG34" i="4"/>
  <c r="W34" i="4"/>
  <c r="L34" i="4"/>
  <c r="G34" i="4"/>
  <c r="P34" i="4"/>
  <c r="S34" i="4"/>
  <c r="AF34" i="4"/>
  <c r="AH50" i="4"/>
  <c r="AA50" i="4"/>
  <c r="U50" i="4"/>
  <c r="P50" i="4"/>
  <c r="K50" i="4"/>
  <c r="G50" i="4"/>
  <c r="O50" i="4"/>
  <c r="AI125" i="3"/>
  <c r="AC125" i="3"/>
  <c r="W125" i="3"/>
  <c r="S125" i="3"/>
  <c r="N125" i="3"/>
  <c r="H125" i="3"/>
  <c r="M125" i="3"/>
  <c r="AC15" i="4"/>
  <c r="Y15" i="4"/>
  <c r="T15" i="4"/>
  <c r="M15" i="4"/>
  <c r="H15" i="4"/>
  <c r="L15" i="4"/>
  <c r="P15" i="4"/>
  <c r="R21" i="4"/>
  <c r="U21" i="4"/>
  <c r="AC21" i="4"/>
  <c r="AE34" i="4"/>
  <c r="V34" i="4"/>
  <c r="K34" i="4"/>
  <c r="Q34" i="4"/>
  <c r="T34" i="4"/>
  <c r="AF50" i="4"/>
  <c r="AC50" i="4"/>
  <c r="AI50" i="4"/>
  <c r="AE50" i="4"/>
  <c r="AG50" i="4"/>
  <c r="Z50" i="4"/>
  <c r="S50" i="4"/>
  <c r="N50" i="4"/>
  <c r="J50" i="4"/>
  <c r="AF40" i="5"/>
  <c r="AB40" i="5"/>
  <c r="V40" i="5"/>
  <c r="R40" i="5"/>
  <c r="N40" i="5"/>
  <c r="I40" i="5"/>
  <c r="AF47" i="5"/>
  <c r="U47" i="5"/>
  <c r="I47" i="5"/>
  <c r="AE40" i="5"/>
  <c r="AA40" i="5"/>
  <c r="U40" i="5"/>
  <c r="Q40" i="5"/>
  <c r="M40" i="5"/>
  <c r="H40" i="5"/>
  <c r="AG40" i="5"/>
  <c r="AB47" i="5"/>
  <c r="R47" i="5"/>
  <c r="G47" i="5"/>
  <c r="AD40" i="5"/>
  <c r="X40" i="5"/>
  <c r="T40" i="5"/>
  <c r="P40" i="5"/>
  <c r="K40" i="5"/>
  <c r="G40" i="5"/>
  <c r="Y40" i="5"/>
  <c r="AH40" i="5"/>
  <c r="Z47" i="5"/>
  <c r="AI40" i="5"/>
  <c r="AC40" i="5"/>
  <c r="W40" i="5"/>
  <c r="S40" i="5"/>
  <c r="O40" i="5"/>
  <c r="J40" i="5"/>
  <c r="L40" i="5"/>
  <c r="AE47" i="5"/>
  <c r="Q47" i="5"/>
  <c r="M47" i="5"/>
  <c r="F47" i="5"/>
  <c r="K47" i="5"/>
  <c r="S47" i="5"/>
  <c r="X47" i="5"/>
  <c r="AC47" i="5"/>
  <c r="AD47" i="5"/>
  <c r="O47" i="5"/>
  <c r="H47" i="5"/>
  <c r="AH47" i="5"/>
  <c r="N47" i="5"/>
  <c r="Y47" i="5"/>
  <c r="W47" i="5"/>
  <c r="J47" i="5"/>
  <c r="T47" i="5"/>
  <c r="AA47" i="5"/>
  <c r="AI47" i="5"/>
  <c r="AG47" i="5"/>
  <c r="V47" i="5"/>
  <c r="L47" i="5"/>
  <c r="K56" i="5"/>
  <c r="AG80" i="5"/>
  <c r="AE56" i="5"/>
  <c r="Z56" i="5"/>
  <c r="H56" i="5"/>
  <c r="L56" i="5"/>
  <c r="P56" i="5"/>
  <c r="U56" i="5"/>
  <c r="AB56" i="5"/>
  <c r="AC56" i="5"/>
  <c r="J56" i="5"/>
  <c r="O56" i="5"/>
  <c r="W56" i="5"/>
  <c r="AH56" i="5"/>
  <c r="V56" i="5"/>
  <c r="G56" i="5"/>
  <c r="N56" i="5"/>
  <c r="X56" i="5"/>
  <c r="AD56" i="5"/>
  <c r="R56" i="5"/>
  <c r="F56" i="5"/>
  <c r="Q56" i="5"/>
  <c r="AG56" i="5"/>
  <c r="Y56" i="5"/>
  <c r="I56" i="5"/>
  <c r="S56" i="5"/>
  <c r="AI56" i="5"/>
  <c r="AA56" i="5"/>
  <c r="T56" i="5"/>
  <c r="Y80" i="5"/>
  <c r="O80" i="5"/>
  <c r="J80" i="5"/>
  <c r="S80" i="5"/>
  <c r="AB80" i="5"/>
  <c r="AI80" i="5"/>
  <c r="AE80" i="5"/>
  <c r="AA80" i="5"/>
  <c r="T80" i="5"/>
  <c r="H80" i="5"/>
  <c r="L80" i="5"/>
  <c r="P80" i="5"/>
  <c r="X80" i="5"/>
  <c r="W80" i="5"/>
  <c r="N80" i="5"/>
  <c r="I80" i="5"/>
  <c r="U80" i="5"/>
  <c r="AH80" i="5"/>
  <c r="M105" i="5"/>
  <c r="M11" i="5"/>
  <c r="F84" i="5"/>
  <c r="F91" i="5"/>
  <c r="F80" i="5"/>
  <c r="F95" i="5"/>
  <c r="F58" i="5"/>
  <c r="I11" i="5"/>
  <c r="AG11" i="5"/>
  <c r="G11" i="5"/>
  <c r="F49" i="5"/>
  <c r="F40" i="5"/>
  <c r="F11" i="5"/>
  <c r="N11" i="5"/>
  <c r="R11" i="5"/>
  <c r="V11" i="5"/>
  <c r="AH11" i="5"/>
  <c r="X37" i="5"/>
  <c r="Q11" i="5"/>
  <c r="F36" i="5"/>
  <c r="AI11" i="5"/>
  <c r="K11" i="5"/>
  <c r="F29" i="5"/>
  <c r="AD11" i="5"/>
  <c r="S11" i="5"/>
  <c r="W11" i="5"/>
  <c r="AA11" i="5"/>
  <c r="AC11" i="5"/>
  <c r="AJ12" i="5"/>
  <c r="U11" i="5"/>
  <c r="J11" i="5"/>
  <c r="Z11" i="5"/>
  <c r="K11" i="4"/>
  <c r="K9" i="3"/>
  <c r="S9" i="3"/>
  <c r="AA9" i="3"/>
  <c r="AI9" i="3"/>
  <c r="AI11" i="4"/>
  <c r="G9" i="3"/>
  <c r="O9" i="3"/>
  <c r="W9" i="3"/>
  <c r="AE9" i="3"/>
  <c r="F50" i="4"/>
  <c r="H9" i="4"/>
  <c r="P9" i="4"/>
  <c r="AB9" i="4"/>
  <c r="AF9" i="4"/>
  <c r="I11" i="4"/>
  <c r="Q11" i="4"/>
  <c r="Y11" i="4"/>
  <c r="AG11" i="4"/>
  <c r="F43" i="4"/>
  <c r="L9" i="4"/>
  <c r="X9" i="4"/>
  <c r="T9" i="4"/>
  <c r="I9" i="5"/>
  <c r="Q9" i="5"/>
  <c r="Y9" i="5"/>
  <c r="AG9" i="5"/>
  <c r="AD11" i="4"/>
  <c r="F11" i="4"/>
  <c r="J11" i="4"/>
  <c r="N11" i="4"/>
  <c r="V11" i="4"/>
  <c r="Z11" i="4"/>
  <c r="AE28" i="4"/>
  <c r="AI28" i="4"/>
  <c r="M21" i="4"/>
  <c r="I22" i="4"/>
  <c r="Y22" i="4"/>
  <c r="K23" i="4"/>
  <c r="S24" i="4"/>
  <c r="G25" i="4"/>
  <c r="AC25" i="4"/>
  <c r="I26" i="4"/>
  <c r="AG26" i="4"/>
  <c r="R28" i="4"/>
  <c r="N29" i="4"/>
  <c r="AA29" i="4"/>
  <c r="J30" i="4"/>
  <c r="AE30" i="4"/>
  <c r="V22" i="4"/>
  <c r="N24" i="4"/>
  <c r="W25" i="4"/>
  <c r="F26" i="4"/>
  <c r="F29" i="4"/>
  <c r="M9" i="5"/>
  <c r="U9" i="3"/>
  <c r="AC9" i="5"/>
  <c r="S11" i="4"/>
  <c r="P23" i="4"/>
  <c r="M25" i="4"/>
  <c r="AH25" i="4"/>
  <c r="Q29" i="4"/>
  <c r="Q30" i="4"/>
  <c r="AA11" i="4"/>
  <c r="AH22" i="4"/>
  <c r="Q22" i="4"/>
  <c r="AG22" i="4"/>
  <c r="AG24" i="4"/>
  <c r="AI24" i="4"/>
  <c r="R25" i="4"/>
  <c r="AH26" i="4"/>
  <c r="V26" i="4"/>
  <c r="AG28" i="4"/>
  <c r="AD29" i="4"/>
  <c r="U29" i="4"/>
  <c r="AJ12" i="4"/>
  <c r="U11" i="4"/>
  <c r="AI18" i="4"/>
  <c r="F16" i="4"/>
  <c r="AJ16" i="4" s="1"/>
  <c r="X18" i="4"/>
  <c r="F9" i="5"/>
  <c r="N9" i="3"/>
  <c r="V9" i="5"/>
  <c r="Z9" i="4"/>
  <c r="AD9" i="3"/>
  <c r="AH9" i="3"/>
  <c r="AJ13" i="4"/>
  <c r="F115" i="3"/>
  <c r="T9" i="3"/>
  <c r="H9" i="3"/>
  <c r="X9" i="3"/>
  <c r="L9" i="3"/>
  <c r="AB9" i="3"/>
  <c r="P9" i="3"/>
  <c r="AF9" i="3"/>
  <c r="X73" i="3"/>
  <c r="F72" i="3"/>
  <c r="AH11" i="3"/>
  <c r="AG9" i="3"/>
  <c r="F26" i="3"/>
  <c r="K60" i="3"/>
  <c r="AE35" i="3"/>
  <c r="P60" i="3"/>
  <c r="W30" i="3"/>
  <c r="AE30" i="3"/>
  <c r="E30" i="3"/>
  <c r="O30" i="3"/>
  <c r="G30" i="3"/>
  <c r="AJ38" i="3"/>
  <c r="F53" i="3"/>
  <c r="M9" i="3"/>
  <c r="E73" i="3"/>
  <c r="S73" i="3"/>
  <c r="H73" i="3"/>
  <c r="O35" i="3"/>
  <c r="F63" i="3"/>
  <c r="E129" i="3"/>
  <c r="E135" i="3"/>
  <c r="F92" i="3"/>
  <c r="K129" i="3"/>
  <c r="K30" i="3"/>
  <c r="AA30" i="3"/>
  <c r="E35" i="3"/>
  <c r="F65" i="3"/>
  <c r="AH78" i="3"/>
  <c r="R78" i="3"/>
  <c r="AE129" i="3"/>
  <c r="F76" i="3"/>
  <c r="AI78" i="3"/>
  <c r="W78" i="3"/>
  <c r="S135" i="3"/>
  <c r="F94" i="3"/>
  <c r="E95" i="3"/>
  <c r="E106" i="3"/>
  <c r="AJ118" i="3"/>
  <c r="S129" i="3"/>
  <c r="F139" i="3"/>
  <c r="T141" i="3"/>
  <c r="F82" i="3"/>
  <c r="AJ87" i="3"/>
  <c r="H141" i="3"/>
  <c r="V11" i="3"/>
  <c r="AC9" i="3"/>
  <c r="AB11" i="3"/>
  <c r="I9" i="3"/>
  <c r="Q9" i="3"/>
  <c r="L11" i="3"/>
  <c r="AD11" i="3"/>
  <c r="Y9" i="3"/>
  <c r="N11" i="3"/>
  <c r="T11" i="3"/>
  <c r="F19" i="3"/>
  <c r="J11" i="3"/>
  <c r="R11" i="3"/>
  <c r="E9" i="3"/>
  <c r="H11" i="3"/>
  <c r="P11" i="3"/>
  <c r="X11" i="3"/>
  <c r="AF11" i="3"/>
  <c r="F20" i="3"/>
  <c r="J9" i="4"/>
  <c r="F11" i="3"/>
  <c r="F9" i="3"/>
  <c r="J9" i="3"/>
  <c r="R9" i="3"/>
  <c r="V9" i="3"/>
  <c r="Z9" i="3"/>
  <c r="Z11" i="3"/>
  <c r="U11" i="3"/>
  <c r="G35" i="3"/>
  <c r="E48" i="3"/>
  <c r="F42" i="3"/>
  <c r="F46" i="3"/>
  <c r="F105" i="3"/>
  <c r="F101" i="3"/>
  <c r="F104" i="3"/>
  <c r="AJ13" i="3"/>
  <c r="F43" i="3"/>
  <c r="AJ40" i="3"/>
  <c r="AI73" i="3"/>
  <c r="AA135" i="3"/>
  <c r="F47" i="3"/>
  <c r="F83" i="3"/>
  <c r="G9" i="5"/>
  <c r="G9" i="4"/>
  <c r="G11" i="3"/>
  <c r="K9" i="5"/>
  <c r="K9" i="4"/>
  <c r="K11" i="3"/>
  <c r="O9" i="5"/>
  <c r="O11" i="3"/>
  <c r="O9" i="4"/>
  <c r="S9" i="5"/>
  <c r="S9" i="4"/>
  <c r="S11" i="3"/>
  <c r="W9" i="5"/>
  <c r="W9" i="4"/>
  <c r="W11" i="3"/>
  <c r="AA9" i="5"/>
  <c r="AA9" i="4"/>
  <c r="AA11" i="3"/>
  <c r="AE9" i="5"/>
  <c r="AE11" i="3"/>
  <c r="AE9" i="4"/>
  <c r="AI9" i="5"/>
  <c r="AI9" i="4"/>
  <c r="AI11" i="3"/>
  <c r="AJ36" i="3"/>
  <c r="AJ49" i="3"/>
  <c r="F54" i="3"/>
  <c r="AH60" i="3"/>
  <c r="AD60" i="3"/>
  <c r="Z60" i="3"/>
  <c r="V60" i="3"/>
  <c r="F60" i="3"/>
  <c r="E60" i="3"/>
  <c r="AE60" i="3"/>
  <c r="T60" i="3"/>
  <c r="O60" i="3"/>
  <c r="X60" i="3"/>
  <c r="S60" i="3"/>
  <c r="AB60" i="3"/>
  <c r="W60" i="3"/>
  <c r="G60" i="3"/>
  <c r="AA60" i="3"/>
  <c r="AI35" i="3"/>
  <c r="E55" i="3"/>
  <c r="X68" i="3"/>
  <c r="H68" i="3"/>
  <c r="F64" i="3"/>
  <c r="G78" i="3"/>
  <c r="AH27" i="4"/>
  <c r="AD27" i="4"/>
  <c r="Z27" i="4"/>
  <c r="V27" i="4"/>
  <c r="R27" i="4"/>
  <c r="N27" i="4"/>
  <c r="J27" i="4"/>
  <c r="F27" i="4"/>
  <c r="AE27" i="4"/>
  <c r="Y27" i="4"/>
  <c r="T27" i="4"/>
  <c r="O27" i="4"/>
  <c r="I27" i="4"/>
  <c r="AI27" i="4"/>
  <c r="AC27" i="4"/>
  <c r="X27" i="4"/>
  <c r="S27" i="4"/>
  <c r="M27" i="4"/>
  <c r="H27" i="4"/>
  <c r="AG27" i="4"/>
  <c r="AB27" i="4"/>
  <c r="W27" i="4"/>
  <c r="L27" i="4"/>
  <c r="G27" i="4"/>
  <c r="AA27" i="4"/>
  <c r="I11" i="3"/>
  <c r="M11" i="3"/>
  <c r="Q11" i="3"/>
  <c r="Y11" i="3"/>
  <c r="AC11" i="3"/>
  <c r="AG11" i="3"/>
  <c r="AJ12" i="3"/>
  <c r="F17" i="3"/>
  <c r="F21" i="3"/>
  <c r="F22" i="3"/>
  <c r="E23" i="3"/>
  <c r="O73" i="3"/>
  <c r="AE73" i="3"/>
  <c r="N78" i="3"/>
  <c r="S78" i="3"/>
  <c r="AD78" i="3"/>
  <c r="F93" i="3"/>
  <c r="F100" i="3"/>
  <c r="F128" i="3"/>
  <c r="F127" i="3"/>
  <c r="L141" i="3"/>
  <c r="X24" i="4"/>
  <c r="K27" i="4"/>
  <c r="AF27" i="4"/>
  <c r="F18" i="3"/>
  <c r="M35" i="3"/>
  <c r="AC35" i="3"/>
  <c r="E68" i="3"/>
  <c r="F66" i="3"/>
  <c r="F67" i="3"/>
  <c r="AH73" i="3"/>
  <c r="V73" i="3"/>
  <c r="R73" i="3"/>
  <c r="J73" i="3"/>
  <c r="F71" i="3"/>
  <c r="F73" i="3" s="1"/>
  <c r="AA73" i="3"/>
  <c r="AF73" i="3"/>
  <c r="E78" i="3"/>
  <c r="AF78" i="3"/>
  <c r="AB78" i="3"/>
  <c r="X78" i="3"/>
  <c r="T78" i="3"/>
  <c r="P78" i="3"/>
  <c r="L78" i="3"/>
  <c r="H78" i="3"/>
  <c r="J78" i="3"/>
  <c r="O78" i="3"/>
  <c r="Z78" i="3"/>
  <c r="AE78" i="3"/>
  <c r="Z84" i="3"/>
  <c r="F81" i="3"/>
  <c r="E84" i="3"/>
  <c r="L84" i="3"/>
  <c r="AE135" i="3"/>
  <c r="AH23" i="4"/>
  <c r="AD23" i="4"/>
  <c r="Z23" i="4"/>
  <c r="V23" i="4"/>
  <c r="R23" i="4"/>
  <c r="N23" i="4"/>
  <c r="J23" i="4"/>
  <c r="AE23" i="4"/>
  <c r="Y23" i="4"/>
  <c r="T23" i="4"/>
  <c r="O23" i="4"/>
  <c r="I23" i="4"/>
  <c r="AI23" i="4"/>
  <c r="AC23" i="4"/>
  <c r="X23" i="4"/>
  <c r="S23" i="4"/>
  <c r="M23" i="4"/>
  <c r="H23" i="4"/>
  <c r="AG23" i="4"/>
  <c r="AB23" i="4"/>
  <c r="W23" i="4"/>
  <c r="Q23" i="4"/>
  <c r="L23" i="4"/>
  <c r="G23" i="4"/>
  <c r="AA23" i="4"/>
  <c r="H24" i="4"/>
  <c r="AF28" i="4"/>
  <c r="A33" i="4"/>
  <c r="Q60" i="4"/>
  <c r="F51" i="4"/>
  <c r="N9" i="5"/>
  <c r="N9" i="4"/>
  <c r="R9" i="5"/>
  <c r="R9" i="4"/>
  <c r="AD9" i="5"/>
  <c r="AD9" i="4"/>
  <c r="AH9" i="5"/>
  <c r="AH9" i="4"/>
  <c r="F15" i="3"/>
  <c r="AJ24" i="3"/>
  <c r="AH30" i="3"/>
  <c r="F28" i="3"/>
  <c r="F29" i="3"/>
  <c r="F33" i="3"/>
  <c r="F34" i="3"/>
  <c r="F52" i="3"/>
  <c r="G73" i="3"/>
  <c r="L73" i="3"/>
  <c r="W73" i="3"/>
  <c r="AB73" i="3"/>
  <c r="F77" i="3"/>
  <c r="K78" i="3"/>
  <c r="V78" i="3"/>
  <c r="AA78" i="3"/>
  <c r="AG78" i="3"/>
  <c r="V95" i="3"/>
  <c r="R95" i="3"/>
  <c r="J95" i="3"/>
  <c r="F91" i="3"/>
  <c r="F134" i="3"/>
  <c r="F133" i="3"/>
  <c r="F132" i="3"/>
  <c r="F9" i="4"/>
  <c r="V9" i="4"/>
  <c r="A12" i="4"/>
  <c r="A9" i="3" s="1"/>
  <c r="L28" i="4"/>
  <c r="P28" i="4"/>
  <c r="P24" i="4"/>
  <c r="T26" i="4"/>
  <c r="T28" i="4"/>
  <c r="T24" i="4"/>
  <c r="AB24" i="4"/>
  <c r="AB28" i="4"/>
  <c r="AJ19" i="4"/>
  <c r="AF23" i="4"/>
  <c r="U27" i="4"/>
  <c r="E31" i="4"/>
  <c r="F40" i="4"/>
  <c r="AC73" i="3"/>
  <c r="I78" i="3"/>
  <c r="M78" i="3"/>
  <c r="Q78" i="3"/>
  <c r="AC78" i="3"/>
  <c r="S95" i="3"/>
  <c r="P135" i="3"/>
  <c r="AF135" i="3"/>
  <c r="F140" i="3"/>
  <c r="O11" i="4"/>
  <c r="AE11" i="4"/>
  <c r="H11" i="4"/>
  <c r="L11" i="4"/>
  <c r="P11" i="4"/>
  <c r="T11" i="4"/>
  <c r="X11" i="4"/>
  <c r="AB11" i="4"/>
  <c r="AF11" i="4"/>
  <c r="T18" i="4"/>
  <c r="AE18" i="4"/>
  <c r="F17" i="4"/>
  <c r="AJ17" i="4" s="1"/>
  <c r="I21" i="4"/>
  <c r="N21" i="4"/>
  <c r="S21" i="4"/>
  <c r="Y21" i="4"/>
  <c r="AD21" i="4"/>
  <c r="H22" i="4"/>
  <c r="M22" i="4"/>
  <c r="X22" i="4"/>
  <c r="AC22" i="4"/>
  <c r="J24" i="4"/>
  <c r="O24" i="4"/>
  <c r="AE24" i="4"/>
  <c r="I25" i="4"/>
  <c r="N25" i="4"/>
  <c r="S25" i="4"/>
  <c r="Y25" i="4"/>
  <c r="AD25" i="4"/>
  <c r="H26" i="4"/>
  <c r="M26" i="4"/>
  <c r="R26" i="4"/>
  <c r="X26" i="4"/>
  <c r="AC26" i="4"/>
  <c r="F28" i="4"/>
  <c r="AA28" i="4"/>
  <c r="AH28" i="4"/>
  <c r="I29" i="4"/>
  <c r="O29" i="4"/>
  <c r="V29" i="4"/>
  <c r="AF30" i="4"/>
  <c r="AB30" i="4"/>
  <c r="T30" i="4"/>
  <c r="P30" i="4"/>
  <c r="L30" i="4"/>
  <c r="H30" i="4"/>
  <c r="AH30" i="4"/>
  <c r="AC30" i="4"/>
  <c r="W30" i="4"/>
  <c r="R30" i="4"/>
  <c r="M30" i="4"/>
  <c r="G30" i="4"/>
  <c r="K30" i="4"/>
  <c r="S30" i="4"/>
  <c r="Z30" i="4"/>
  <c r="AG30" i="4"/>
  <c r="F36" i="4"/>
  <c r="E115" i="3"/>
  <c r="E9" i="4"/>
  <c r="I9" i="4"/>
  <c r="M9" i="4"/>
  <c r="Q9" i="4"/>
  <c r="U9" i="4"/>
  <c r="U8" i="4" s="1"/>
  <c r="Y9" i="4"/>
  <c r="AC9" i="4"/>
  <c r="AG9" i="4"/>
  <c r="Z18" i="4"/>
  <c r="V18" i="4"/>
  <c r="J18" i="4"/>
  <c r="F15" i="4"/>
  <c r="F18" i="4" s="1"/>
  <c r="AA18" i="4"/>
  <c r="AF18" i="4"/>
  <c r="E18" i="4"/>
  <c r="X21" i="4"/>
  <c r="L21" i="4"/>
  <c r="H21" i="4"/>
  <c r="O21" i="4"/>
  <c r="AD22" i="4"/>
  <c r="F24" i="4"/>
  <c r="V24" i="4"/>
  <c r="AA24" i="4"/>
  <c r="AF25" i="4"/>
  <c r="AB25" i="4"/>
  <c r="X25" i="4"/>
  <c r="T25" i="4"/>
  <c r="P25" i="4"/>
  <c r="L25" i="4"/>
  <c r="H25" i="4"/>
  <c r="O25" i="4"/>
  <c r="U25" i="4"/>
  <c r="Z25" i="4"/>
  <c r="AE25" i="4"/>
  <c r="N26" i="4"/>
  <c r="AD26" i="4"/>
  <c r="G28" i="4"/>
  <c r="O28" i="4"/>
  <c r="V28" i="4"/>
  <c r="AE29" i="4"/>
  <c r="N30" i="4"/>
  <c r="AI30" i="4"/>
  <c r="AJ32" i="4"/>
  <c r="F45" i="4"/>
  <c r="E47" i="4"/>
  <c r="F34" i="4"/>
  <c r="Q84" i="3"/>
  <c r="F102" i="3"/>
  <c r="F103" i="3"/>
  <c r="G11" i="4"/>
  <c r="M11" i="4"/>
  <c r="R11" i="4"/>
  <c r="W11" i="4"/>
  <c r="AC11" i="4"/>
  <c r="AH11" i="4"/>
  <c r="G18" i="4"/>
  <c r="W18" i="4"/>
  <c r="AB18" i="4"/>
  <c r="AG18" i="4"/>
  <c r="K21" i="4"/>
  <c r="Q21" i="4"/>
  <c r="V21" i="4"/>
  <c r="AI22" i="4"/>
  <c r="AE22" i="4"/>
  <c r="AA22" i="4"/>
  <c r="W22" i="4"/>
  <c r="S22" i="4"/>
  <c r="O22" i="4"/>
  <c r="K22" i="4"/>
  <c r="G22" i="4"/>
  <c r="J22" i="4"/>
  <c r="P22" i="4"/>
  <c r="U22" i="4"/>
  <c r="Z22" i="4"/>
  <c r="AF22" i="4"/>
  <c r="W24" i="4"/>
  <c r="F25" i="4"/>
  <c r="K25" i="4"/>
  <c r="Q25" i="4"/>
  <c r="AA25" i="4"/>
  <c r="AG25" i="4"/>
  <c r="AI26" i="4"/>
  <c r="AE26" i="4"/>
  <c r="AA26" i="4"/>
  <c r="W26" i="4"/>
  <c r="S26" i="4"/>
  <c r="O26" i="4"/>
  <c r="K26" i="4"/>
  <c r="G26" i="4"/>
  <c r="P26" i="4"/>
  <c r="U26" i="4"/>
  <c r="Z26" i="4"/>
  <c r="AF26" i="4"/>
  <c r="AF29" i="4"/>
  <c r="AB29" i="4"/>
  <c r="X29" i="4"/>
  <c r="T29" i="4"/>
  <c r="P29" i="4"/>
  <c r="L29" i="4"/>
  <c r="H29" i="4"/>
  <c r="AH29" i="4"/>
  <c r="AC29" i="4"/>
  <c r="W29" i="4"/>
  <c r="R29" i="4"/>
  <c r="M29" i="4"/>
  <c r="K29" i="4"/>
  <c r="S29" i="4"/>
  <c r="Z29" i="4"/>
  <c r="AG29" i="4"/>
  <c r="AD30" i="4"/>
  <c r="F37" i="4"/>
  <c r="F39" i="4"/>
  <c r="F44" i="4"/>
  <c r="F52" i="4"/>
  <c r="F53" i="4"/>
  <c r="AJ61" i="4"/>
  <c r="F38" i="4"/>
  <c r="F42" i="4"/>
  <c r="F46" i="4"/>
  <c r="F55" i="4"/>
  <c r="F56" i="4"/>
  <c r="F57" i="4"/>
  <c r="F58" i="4"/>
  <c r="F59" i="4"/>
  <c r="E65" i="4"/>
  <c r="AH65" i="4"/>
  <c r="AD65" i="4"/>
  <c r="Z65" i="4"/>
  <c r="V65" i="4"/>
  <c r="N65" i="4"/>
  <c r="F64" i="4"/>
  <c r="F65" i="4" s="1"/>
  <c r="AF65" i="4"/>
  <c r="AB65" i="4"/>
  <c r="X65" i="4"/>
  <c r="T65" i="4"/>
  <c r="P65" i="4"/>
  <c r="L65" i="4"/>
  <c r="H65" i="4"/>
  <c r="AI65" i="4"/>
  <c r="AE65" i="4"/>
  <c r="W65" i="4"/>
  <c r="S65" i="4"/>
  <c r="O65" i="4"/>
  <c r="G65" i="4"/>
  <c r="E60" i="4"/>
  <c r="J65" i="4"/>
  <c r="AJ66" i="4"/>
  <c r="AB21" i="5"/>
  <c r="L21" i="5"/>
  <c r="H21" i="5"/>
  <c r="F30" i="5"/>
  <c r="H37" i="5"/>
  <c r="I24" i="4"/>
  <c r="M24" i="4"/>
  <c r="Q24" i="4"/>
  <c r="U24" i="4"/>
  <c r="Y24" i="4"/>
  <c r="AC24" i="4"/>
  <c r="M28" i="4"/>
  <c r="Q28" i="4"/>
  <c r="U28" i="4"/>
  <c r="Y28" i="4"/>
  <c r="AC28" i="4"/>
  <c r="Y65" i="4"/>
  <c r="E9" i="5"/>
  <c r="J9" i="5"/>
  <c r="U9" i="5"/>
  <c r="Z9" i="5"/>
  <c r="O11" i="5"/>
  <c r="AE11" i="5"/>
  <c r="H11" i="5"/>
  <c r="H9" i="5"/>
  <c r="L11" i="5"/>
  <c r="L9" i="5"/>
  <c r="P11" i="5"/>
  <c r="P9" i="5"/>
  <c r="T11" i="5"/>
  <c r="T9" i="5"/>
  <c r="X11" i="5"/>
  <c r="X9" i="5"/>
  <c r="AB11" i="5"/>
  <c r="AB9" i="5"/>
  <c r="AF11" i="5"/>
  <c r="AF9" i="5"/>
  <c r="F15" i="5"/>
  <c r="R31" i="5"/>
  <c r="P37" i="5"/>
  <c r="AJ38" i="5"/>
  <c r="F50" i="5"/>
  <c r="F59" i="5"/>
  <c r="F63" i="5"/>
  <c r="AJ13" i="5"/>
  <c r="F17" i="5"/>
  <c r="F20" i="5"/>
  <c r="E31" i="5"/>
  <c r="AB53" i="5"/>
  <c r="F85" i="5"/>
  <c r="E21" i="5"/>
  <c r="AJ24" i="5"/>
  <c r="F28" i="5"/>
  <c r="AI31" i="5"/>
  <c r="W31" i="5"/>
  <c r="G31" i="5"/>
  <c r="E37" i="5"/>
  <c r="AI37" i="5"/>
  <c r="W37" i="5"/>
  <c r="O37" i="5"/>
  <c r="K37" i="5"/>
  <c r="G37" i="5"/>
  <c r="Z37" i="5"/>
  <c r="N37" i="5"/>
  <c r="J37" i="5"/>
  <c r="AJ54" i="5"/>
  <c r="F42" i="5"/>
  <c r="E77" i="5"/>
  <c r="O44" i="5"/>
  <c r="AJ45" i="5"/>
  <c r="AD53" i="5"/>
  <c r="N53" i="5"/>
  <c r="F48" i="5"/>
  <c r="F51" i="5"/>
  <c r="F52" i="5"/>
  <c r="E53" i="5"/>
  <c r="F71" i="5"/>
  <c r="F76" i="5"/>
  <c r="F75" i="5"/>
  <c r="F74" i="5"/>
  <c r="F70" i="5"/>
  <c r="F66" i="5"/>
  <c r="F64" i="5"/>
  <c r="F65" i="5"/>
  <c r="F67" i="5"/>
  <c r="F92" i="5"/>
  <c r="F96" i="5"/>
  <c r="V44" i="5"/>
  <c r="N44" i="5"/>
  <c r="J44" i="5"/>
  <c r="F68" i="5"/>
  <c r="F69" i="5"/>
  <c r="F72" i="5"/>
  <c r="F73" i="5"/>
  <c r="AJ78" i="5"/>
  <c r="F82" i="5"/>
  <c r="F86" i="5"/>
  <c r="R105" i="5"/>
  <c r="F104" i="5"/>
  <c r="AJ104" i="5" s="1"/>
  <c r="AG105" i="5"/>
  <c r="H105" i="5"/>
  <c r="F97" i="5"/>
  <c r="E100" i="5"/>
  <c r="F83" i="5"/>
  <c r="F87" i="5"/>
  <c r="F88" i="5"/>
  <c r="F89" i="5"/>
  <c r="AD105" i="5"/>
  <c r="N105" i="5"/>
  <c r="T105" i="5"/>
  <c r="Y105" i="5"/>
  <c r="AB105" i="5"/>
  <c r="E105" i="5"/>
  <c r="AI105" i="5"/>
  <c r="AE105" i="5"/>
  <c r="AA105" i="5"/>
  <c r="S105" i="5"/>
  <c r="O105" i="5"/>
  <c r="K105" i="5"/>
  <c r="J105" i="5"/>
  <c r="P105" i="5"/>
  <c r="U105" i="5"/>
  <c r="Z105" i="5"/>
  <c r="AH105" i="5"/>
  <c r="F109" i="5"/>
  <c r="F115" i="5"/>
  <c r="F94" i="5"/>
  <c r="F98" i="5"/>
  <c r="F99" i="5"/>
  <c r="AJ101" i="5"/>
  <c r="F103" i="5"/>
  <c r="F105" i="5" s="1"/>
  <c r="Q105" i="5"/>
  <c r="AC105" i="5"/>
  <c r="F116" i="5"/>
  <c r="F117" i="5"/>
  <c r="F111" i="5"/>
  <c r="F112" i="5"/>
  <c r="F113" i="5"/>
  <c r="AJ106" i="5"/>
  <c r="F110" i="5"/>
  <c r="F114" i="5"/>
  <c r="E118" i="5"/>
  <c r="E128" i="5"/>
  <c r="F121" i="5"/>
  <c r="F125" i="5"/>
  <c r="F124" i="5"/>
  <c r="AJ119" i="5"/>
  <c r="F122" i="5"/>
  <c r="F123" i="5"/>
  <c r="F126" i="5"/>
  <c r="K135" i="5"/>
  <c r="AI135" i="5"/>
  <c r="F133" i="5"/>
  <c r="F134" i="5"/>
  <c r="E135" i="5"/>
  <c r="AG135" i="5"/>
  <c r="F131" i="5"/>
  <c r="J135" i="5"/>
  <c r="R135" i="5"/>
  <c r="Z135" i="5"/>
  <c r="AJ15" i="4" l="1"/>
  <c r="F44" i="5"/>
  <c r="F106" i="3"/>
  <c r="S135" i="5"/>
  <c r="AA135" i="5"/>
  <c r="AJ126" i="5"/>
  <c r="AJ115" i="5"/>
  <c r="AG118" i="5"/>
  <c r="H53" i="5"/>
  <c r="AJ71" i="5"/>
  <c r="AJ65" i="5"/>
  <c r="AJ68" i="5"/>
  <c r="Y53" i="5"/>
  <c r="AH53" i="5"/>
  <c r="T53" i="5"/>
  <c r="AG53" i="5"/>
  <c r="L53" i="5"/>
  <c r="X53" i="5"/>
  <c r="AD44" i="5"/>
  <c r="AH44" i="5"/>
  <c r="AE44" i="5"/>
  <c r="AG44" i="5"/>
  <c r="AJ35" i="5"/>
  <c r="F37" i="5"/>
  <c r="V37" i="5"/>
  <c r="T37" i="5"/>
  <c r="AF37" i="5"/>
  <c r="AB31" i="5"/>
  <c r="AJ30" i="5"/>
  <c r="V31" i="5"/>
  <c r="AH31" i="5"/>
  <c r="AC135" i="5"/>
  <c r="M135" i="5"/>
  <c r="AE135" i="5"/>
  <c r="O135" i="5"/>
  <c r="AH135" i="5"/>
  <c r="U135" i="5"/>
  <c r="AJ134" i="5"/>
  <c r="AJ133" i="5"/>
  <c r="W135" i="5"/>
  <c r="G135" i="5"/>
  <c r="AJ125" i="5"/>
  <c r="AJ121" i="5"/>
  <c r="M128" i="5"/>
  <c r="AC128" i="5"/>
  <c r="Y128" i="5"/>
  <c r="P128" i="5"/>
  <c r="AF128" i="5"/>
  <c r="V118" i="5"/>
  <c r="O118" i="5"/>
  <c r="Q118" i="5"/>
  <c r="AJ112" i="5"/>
  <c r="AJ114" i="5"/>
  <c r="AJ108" i="5"/>
  <c r="AJ116" i="5"/>
  <c r="AJ117" i="5"/>
  <c r="AJ113" i="5"/>
  <c r="K118" i="5"/>
  <c r="AJ109" i="5"/>
  <c r="AF105" i="5"/>
  <c r="X105" i="5"/>
  <c r="Y100" i="5"/>
  <c r="AJ91" i="5"/>
  <c r="AJ98" i="5"/>
  <c r="AD100" i="5"/>
  <c r="AJ80" i="5"/>
  <c r="V100" i="5"/>
  <c r="F100" i="5"/>
  <c r="AJ85" i="5"/>
  <c r="AJ99" i="5"/>
  <c r="AJ95" i="5"/>
  <c r="AJ84" i="5"/>
  <c r="AJ81" i="5"/>
  <c r="AG100" i="5"/>
  <c r="N100" i="5"/>
  <c r="AJ92" i="5"/>
  <c r="AH100" i="5"/>
  <c r="I100" i="5"/>
  <c r="AJ94" i="5"/>
  <c r="AJ90" i="5"/>
  <c r="Q100" i="5"/>
  <c r="K100" i="5"/>
  <c r="AA100" i="5"/>
  <c r="AJ96" i="5"/>
  <c r="I77" i="5"/>
  <c r="AJ57" i="5"/>
  <c r="Y77" i="5"/>
  <c r="Q8" i="5"/>
  <c r="AJ61" i="5"/>
  <c r="AJ72" i="5"/>
  <c r="AC77" i="5"/>
  <c r="M77" i="5"/>
  <c r="AG77" i="5"/>
  <c r="AH77" i="5"/>
  <c r="T77" i="5"/>
  <c r="AJ59" i="5"/>
  <c r="AJ67" i="5"/>
  <c r="AJ58" i="5"/>
  <c r="AJ73" i="5"/>
  <c r="N77" i="5"/>
  <c r="AD77" i="5"/>
  <c r="AJ62" i="5"/>
  <c r="AJ69" i="5"/>
  <c r="AJ63" i="5"/>
  <c r="Q53" i="5"/>
  <c r="AJ48" i="5"/>
  <c r="AJ49" i="5"/>
  <c r="AC53" i="5"/>
  <c r="M53" i="5"/>
  <c r="I53" i="5"/>
  <c r="AJ50" i="5"/>
  <c r="R53" i="5"/>
  <c r="Z44" i="5"/>
  <c r="AJ43" i="5"/>
  <c r="AB44" i="5"/>
  <c r="L44" i="5"/>
  <c r="S44" i="5"/>
  <c r="AC44" i="5"/>
  <c r="M44" i="5"/>
  <c r="R44" i="5"/>
  <c r="AA37" i="5"/>
  <c r="AJ36" i="5"/>
  <c r="AD37" i="5"/>
  <c r="AE37" i="5"/>
  <c r="AB37" i="5"/>
  <c r="AG37" i="5"/>
  <c r="R37" i="5"/>
  <c r="AH37" i="5"/>
  <c r="S37" i="5"/>
  <c r="AC31" i="5"/>
  <c r="Q31" i="5"/>
  <c r="AJ29" i="5"/>
  <c r="O31" i="5"/>
  <c r="P31" i="5"/>
  <c r="F31" i="5"/>
  <c r="H31" i="5"/>
  <c r="M31" i="5"/>
  <c r="K8" i="3"/>
  <c r="AJ19" i="5"/>
  <c r="S21" i="5"/>
  <c r="G21" i="5"/>
  <c r="AG21" i="5"/>
  <c r="AE21" i="5"/>
  <c r="T21" i="5"/>
  <c r="AI21" i="5"/>
  <c r="N21" i="5"/>
  <c r="AJ17" i="5"/>
  <c r="AJ18" i="5"/>
  <c r="AA21" i="5"/>
  <c r="F21" i="5"/>
  <c r="AJ11" i="5"/>
  <c r="X21" i="5"/>
  <c r="U65" i="4"/>
  <c r="AA65" i="4"/>
  <c r="M65" i="4"/>
  <c r="I60" i="4"/>
  <c r="AF47" i="4"/>
  <c r="AI31" i="4"/>
  <c r="AJ9" i="4"/>
  <c r="AJ8" i="4" s="1"/>
  <c r="Z8" i="4"/>
  <c r="Q65" i="4"/>
  <c r="AG65" i="4"/>
  <c r="AC65" i="4"/>
  <c r="K65" i="4"/>
  <c r="I65" i="4"/>
  <c r="R65" i="4"/>
  <c r="AJ51" i="4"/>
  <c r="Y60" i="4"/>
  <c r="S60" i="4"/>
  <c r="AJ57" i="4"/>
  <c r="AD60" i="4"/>
  <c r="AJ54" i="4"/>
  <c r="AJ59" i="4"/>
  <c r="AJ58" i="4"/>
  <c r="N60" i="4"/>
  <c r="V60" i="4"/>
  <c r="AA60" i="4"/>
  <c r="AG60" i="4"/>
  <c r="AH60" i="4"/>
  <c r="K60" i="4"/>
  <c r="AJ56" i="4"/>
  <c r="AJ52" i="4"/>
  <c r="O60" i="4"/>
  <c r="L60" i="4"/>
  <c r="AB60" i="4"/>
  <c r="AJ55" i="4"/>
  <c r="K47" i="4"/>
  <c r="AJ46" i="4"/>
  <c r="AJ42" i="4"/>
  <c r="AJ44" i="4"/>
  <c r="AJ40" i="4"/>
  <c r="AJ35" i="4"/>
  <c r="AH47" i="4"/>
  <c r="AJ43" i="4"/>
  <c r="AJ36" i="4"/>
  <c r="AI47" i="4"/>
  <c r="R8" i="3"/>
  <c r="U47" i="4"/>
  <c r="AJ38" i="4"/>
  <c r="Y47" i="4"/>
  <c r="R31" i="4"/>
  <c r="AH31" i="4"/>
  <c r="AJ26" i="4"/>
  <c r="G31" i="4"/>
  <c r="W31" i="4"/>
  <c r="AJ23" i="4"/>
  <c r="AJ25" i="4"/>
  <c r="AJ21" i="4"/>
  <c r="AC31" i="4"/>
  <c r="AJ22" i="4"/>
  <c r="AJ27" i="4"/>
  <c r="AJ29" i="4"/>
  <c r="L31" i="4"/>
  <c r="AB31" i="4"/>
  <c r="AJ30" i="4"/>
  <c r="Q18" i="4"/>
  <c r="AJ11" i="4"/>
  <c r="O18" i="4"/>
  <c r="S18" i="4"/>
  <c r="AC18" i="4"/>
  <c r="L18" i="4"/>
  <c r="P18" i="4"/>
  <c r="K18" i="4"/>
  <c r="AH18" i="4"/>
  <c r="H18" i="4"/>
  <c r="AD141" i="3"/>
  <c r="N141" i="3"/>
  <c r="AF141" i="3"/>
  <c r="O129" i="3"/>
  <c r="X135" i="3"/>
  <c r="T135" i="3"/>
  <c r="O135" i="3"/>
  <c r="H115" i="3"/>
  <c r="AA95" i="3"/>
  <c r="AG84" i="3"/>
  <c r="H84" i="3"/>
  <c r="X84" i="3"/>
  <c r="F84" i="3"/>
  <c r="M73" i="3"/>
  <c r="P73" i="3"/>
  <c r="N73" i="3"/>
  <c r="AD73" i="3"/>
  <c r="K73" i="3"/>
  <c r="M68" i="3"/>
  <c r="W68" i="3"/>
  <c r="N68" i="3"/>
  <c r="AI60" i="3"/>
  <c r="AA35" i="3"/>
  <c r="K35" i="3"/>
  <c r="S35" i="3"/>
  <c r="AI30" i="3"/>
  <c r="AJ139" i="3"/>
  <c r="K141" i="3"/>
  <c r="P141" i="3"/>
  <c r="W135" i="3"/>
  <c r="V129" i="3"/>
  <c r="AF129" i="3"/>
  <c r="AI129" i="3"/>
  <c r="W129" i="3"/>
  <c r="AA129" i="3"/>
  <c r="V115" i="3"/>
  <c r="AG115" i="3"/>
  <c r="Q115" i="3"/>
  <c r="P8" i="3"/>
  <c r="O106" i="3"/>
  <c r="G106" i="3"/>
  <c r="W95" i="3"/>
  <c r="P95" i="3"/>
  <c r="AF95" i="3"/>
  <c r="AH95" i="3"/>
  <c r="T95" i="3"/>
  <c r="AE95" i="3"/>
  <c r="F95" i="3"/>
  <c r="H95" i="3"/>
  <c r="X95" i="3"/>
  <c r="AG95" i="3"/>
  <c r="V84" i="3"/>
  <c r="Y84" i="3"/>
  <c r="AB84" i="3"/>
  <c r="P84" i="3"/>
  <c r="AF84" i="3"/>
  <c r="N84" i="3"/>
  <c r="AD84" i="3"/>
  <c r="U78" i="3"/>
  <c r="Z73" i="3"/>
  <c r="T73" i="3"/>
  <c r="K68" i="3"/>
  <c r="AC68" i="3"/>
  <c r="Z68" i="3"/>
  <c r="L60" i="3"/>
  <c r="R60" i="3"/>
  <c r="U60" i="3"/>
  <c r="J60" i="3"/>
  <c r="AC8" i="3"/>
  <c r="AF8" i="3"/>
  <c r="Z8" i="3"/>
  <c r="W35" i="3"/>
  <c r="U35" i="3"/>
  <c r="AH35" i="3"/>
  <c r="X30" i="3"/>
  <c r="S30" i="3"/>
  <c r="T30" i="3"/>
  <c r="T115" i="3"/>
  <c r="AC115" i="3"/>
  <c r="M115" i="3"/>
  <c r="AG106" i="3"/>
  <c r="T106" i="3"/>
  <c r="AB135" i="3"/>
  <c r="T129" i="3"/>
  <c r="L129" i="3"/>
  <c r="X115" i="3"/>
  <c r="AI95" i="3"/>
  <c r="AJ63" i="3"/>
  <c r="AH135" i="3"/>
  <c r="V135" i="3"/>
  <c r="N135" i="3"/>
  <c r="Z115" i="3"/>
  <c r="Z95" i="3"/>
  <c r="L95" i="3"/>
  <c r="AB95" i="3"/>
  <c r="F78" i="3"/>
  <c r="AJ28" i="3"/>
  <c r="AJ27" i="3"/>
  <c r="AC84" i="3"/>
  <c r="J84" i="3"/>
  <c r="AJ100" i="3"/>
  <c r="V106" i="3"/>
  <c r="AA84" i="3"/>
  <c r="T68" i="3"/>
  <c r="AF30" i="3"/>
  <c r="P30" i="3"/>
  <c r="AJ26" i="3"/>
  <c r="S68" i="3"/>
  <c r="I60" i="3"/>
  <c r="N60" i="3"/>
  <c r="AJ54" i="3"/>
  <c r="AE68" i="3"/>
  <c r="AG129" i="3"/>
  <c r="Z141" i="3"/>
  <c r="AI135" i="3"/>
  <c r="AF60" i="3"/>
  <c r="AJ66" i="3"/>
  <c r="J68" i="3"/>
  <c r="AJ47" i="3"/>
  <c r="H129" i="3"/>
  <c r="AJ112" i="3"/>
  <c r="V141" i="3"/>
  <c r="AB115" i="3"/>
  <c r="AJ102" i="3"/>
  <c r="AE106" i="3"/>
  <c r="O95" i="3"/>
  <c r="AJ92" i="3"/>
  <c r="AJ82" i="3"/>
  <c r="AJ72" i="3"/>
  <c r="U68" i="3"/>
  <c r="N95" i="3"/>
  <c r="AD95" i="3"/>
  <c r="O84" i="3"/>
  <c r="Q73" i="3"/>
  <c r="AB68" i="3"/>
  <c r="G68" i="3"/>
  <c r="AJ53" i="3"/>
  <c r="AJ29" i="3"/>
  <c r="Z55" i="3"/>
  <c r="AJ44" i="3"/>
  <c r="AJ93" i="3"/>
  <c r="AB30" i="3"/>
  <c r="L30" i="3"/>
  <c r="U30" i="3"/>
  <c r="AE141" i="3"/>
  <c r="V68" i="3"/>
  <c r="F55" i="3"/>
  <c r="V55" i="3"/>
  <c r="P55" i="3"/>
  <c r="AI55" i="3"/>
  <c r="M55" i="3"/>
  <c r="AI115" i="3"/>
  <c r="R106" i="3"/>
  <c r="R141" i="3"/>
  <c r="G135" i="3"/>
  <c r="G129" i="3"/>
  <c r="AH141" i="3"/>
  <c r="AI68" i="3"/>
  <c r="I84" i="3"/>
  <c r="H135" i="3"/>
  <c r="AJ114" i="3"/>
  <c r="J115" i="3"/>
  <c r="P129" i="3"/>
  <c r="AJ113" i="3"/>
  <c r="P115" i="3"/>
  <c r="AF115" i="3"/>
  <c r="K95" i="3"/>
  <c r="AJ59" i="3"/>
  <c r="Z135" i="3"/>
  <c r="AJ111" i="3"/>
  <c r="R115" i="3"/>
  <c r="M95" i="3"/>
  <c r="AJ52" i="3"/>
  <c r="AJ34" i="3"/>
  <c r="U73" i="3"/>
  <c r="AJ67" i="3"/>
  <c r="AD129" i="3"/>
  <c r="N129" i="3"/>
  <c r="O68" i="3"/>
  <c r="AJ45" i="3"/>
  <c r="H30" i="3"/>
  <c r="F68" i="3"/>
  <c r="AA68" i="3"/>
  <c r="AD68" i="3"/>
  <c r="P68" i="3"/>
  <c r="AF68" i="3"/>
  <c r="AH55" i="3"/>
  <c r="AJ109" i="3"/>
  <c r="H60" i="3"/>
  <c r="AJ83" i="3"/>
  <c r="AJ46" i="3"/>
  <c r="J8" i="3"/>
  <c r="AG141" i="3"/>
  <c r="AB141" i="3"/>
  <c r="X141" i="3"/>
  <c r="K135" i="3"/>
  <c r="AG135" i="3"/>
  <c r="J141" i="3"/>
  <c r="AF8" i="5"/>
  <c r="X8" i="5"/>
  <c r="P8" i="5"/>
  <c r="H8" i="5"/>
  <c r="Z8" i="5"/>
  <c r="AD8" i="5"/>
  <c r="AG23" i="3"/>
  <c r="AB8" i="5"/>
  <c r="T8" i="5"/>
  <c r="L8" i="5"/>
  <c r="J8" i="5"/>
  <c r="AA8" i="5"/>
  <c r="K8" i="5"/>
  <c r="X23" i="3"/>
  <c r="H23" i="3"/>
  <c r="AC8" i="4"/>
  <c r="M8" i="4"/>
  <c r="AJ19" i="3"/>
  <c r="AB8" i="4"/>
  <c r="AH8" i="3"/>
  <c r="AE8" i="3"/>
  <c r="Q8" i="3"/>
  <c r="G8" i="3"/>
  <c r="I8" i="3"/>
  <c r="Y8" i="3"/>
  <c r="AI8" i="3"/>
  <c r="M8" i="3"/>
  <c r="U8" i="3"/>
  <c r="N8" i="4"/>
  <c r="V8" i="3"/>
  <c r="F8" i="3"/>
  <c r="AA23" i="3"/>
  <c r="K23" i="3"/>
  <c r="AB8" i="3"/>
  <c r="L8" i="3"/>
  <c r="O23" i="3"/>
  <c r="AJ17" i="3"/>
  <c r="V23" i="3"/>
  <c r="F23" i="3"/>
  <c r="AJ22" i="3"/>
  <c r="AJ21" i="3"/>
  <c r="AJ20" i="3"/>
  <c r="W23" i="3"/>
  <c r="AJ16" i="3"/>
  <c r="X8" i="3"/>
  <c r="H8" i="3"/>
  <c r="AA8" i="3"/>
  <c r="W8" i="3"/>
  <c r="AE23" i="3"/>
  <c r="U8" i="5"/>
  <c r="AH23" i="3"/>
  <c r="R23" i="3"/>
  <c r="AD8" i="3"/>
  <c r="N8" i="3"/>
  <c r="AG8" i="3"/>
  <c r="AI23" i="3"/>
  <c r="S23" i="3"/>
  <c r="AJ9" i="3"/>
  <c r="T8" i="3"/>
  <c r="S8" i="3"/>
  <c r="O8" i="3"/>
  <c r="P135" i="5"/>
  <c r="Z128" i="5"/>
  <c r="R118" i="5"/>
  <c r="AJ83" i="5"/>
  <c r="P100" i="5"/>
  <c r="R77" i="5"/>
  <c r="AJ76" i="5"/>
  <c r="G77" i="5"/>
  <c r="AA53" i="5"/>
  <c r="T44" i="5"/>
  <c r="U37" i="5"/>
  <c r="I31" i="5"/>
  <c r="M141" i="3"/>
  <c r="AJ64" i="4"/>
  <c r="AJ39" i="4"/>
  <c r="AA31" i="4"/>
  <c r="L47" i="4"/>
  <c r="U31" i="4"/>
  <c r="M47" i="4"/>
  <c r="AJ133" i="3"/>
  <c r="J35" i="3"/>
  <c r="I23" i="3"/>
  <c r="G23" i="3"/>
  <c r="K115" i="3"/>
  <c r="V135" i="5"/>
  <c r="F135" i="5"/>
  <c r="Y135" i="5"/>
  <c r="I135" i="5"/>
  <c r="AJ127" i="5"/>
  <c r="AB135" i="5"/>
  <c r="L135" i="5"/>
  <c r="AD128" i="5"/>
  <c r="AG128" i="5"/>
  <c r="AH128" i="5"/>
  <c r="S128" i="5"/>
  <c r="AI128" i="5"/>
  <c r="T128" i="5"/>
  <c r="AE118" i="5"/>
  <c r="J118" i="5"/>
  <c r="T118" i="5"/>
  <c r="N118" i="5"/>
  <c r="AJ110" i="5"/>
  <c r="AH118" i="5"/>
  <c r="M118" i="5"/>
  <c r="AJ111" i="5"/>
  <c r="V105" i="5"/>
  <c r="AI118" i="5"/>
  <c r="AJ88" i="5"/>
  <c r="AJ87" i="5"/>
  <c r="AE100" i="5"/>
  <c r="J100" i="5"/>
  <c r="T100" i="5"/>
  <c r="AA118" i="5"/>
  <c r="AJ82" i="5"/>
  <c r="AC100" i="5"/>
  <c r="G100" i="5"/>
  <c r="Q77" i="5"/>
  <c r="AJ64" i="5"/>
  <c r="AJ70" i="5"/>
  <c r="AJ51" i="5"/>
  <c r="Y44" i="5"/>
  <c r="I44" i="5"/>
  <c r="U77" i="5"/>
  <c r="K77" i="5"/>
  <c r="AA77" i="5"/>
  <c r="P53" i="5"/>
  <c r="O53" i="5"/>
  <c r="AE53" i="5"/>
  <c r="AJ42" i="5"/>
  <c r="AF44" i="5"/>
  <c r="P44" i="5"/>
  <c r="K44" i="5"/>
  <c r="M37" i="5"/>
  <c r="AG31" i="5"/>
  <c r="K31" i="5"/>
  <c r="AD21" i="5"/>
  <c r="I21" i="5"/>
  <c r="L37" i="5"/>
  <c r="AE31" i="5"/>
  <c r="J31" i="5"/>
  <c r="T31" i="5"/>
  <c r="AJ28" i="5"/>
  <c r="W21" i="5"/>
  <c r="AJ41" i="5"/>
  <c r="Y37" i="5"/>
  <c r="Y31" i="5"/>
  <c r="V21" i="5"/>
  <c r="AJ9" i="5"/>
  <c r="Y141" i="3"/>
  <c r="I141" i="3"/>
  <c r="Q135" i="3"/>
  <c r="Q129" i="3"/>
  <c r="Z21" i="5"/>
  <c r="AE60" i="4"/>
  <c r="J60" i="4"/>
  <c r="P60" i="4"/>
  <c r="AF60" i="4"/>
  <c r="AC60" i="4"/>
  <c r="G60" i="4"/>
  <c r="S47" i="4"/>
  <c r="V31" i="4"/>
  <c r="U106" i="3"/>
  <c r="AI60" i="4"/>
  <c r="I47" i="4"/>
  <c r="AE47" i="4"/>
  <c r="Q47" i="4"/>
  <c r="F47" i="4"/>
  <c r="V47" i="4"/>
  <c r="E48" i="4"/>
  <c r="AJ48" i="4" s="1"/>
  <c r="AJ45" i="4"/>
  <c r="O31" i="4"/>
  <c r="P31" i="4"/>
  <c r="AF31" i="4"/>
  <c r="N18" i="4"/>
  <c r="AD18" i="4"/>
  <c r="Y8" i="4"/>
  <c r="I8" i="4"/>
  <c r="X106" i="3"/>
  <c r="F60" i="4"/>
  <c r="AD31" i="4"/>
  <c r="I31" i="4"/>
  <c r="I18" i="4"/>
  <c r="AB129" i="3"/>
  <c r="AJ110" i="3"/>
  <c r="N115" i="3"/>
  <c r="AA106" i="3"/>
  <c r="K106" i="3"/>
  <c r="AG68" i="3"/>
  <c r="Q68" i="3"/>
  <c r="V8" i="4"/>
  <c r="G141" i="3"/>
  <c r="R135" i="3"/>
  <c r="AJ134" i="3"/>
  <c r="G84" i="3"/>
  <c r="AG73" i="3"/>
  <c r="V35" i="3"/>
  <c r="F35" i="3"/>
  <c r="AD30" i="3"/>
  <c r="N30" i="3"/>
  <c r="AH8" i="4"/>
  <c r="V8" i="5"/>
  <c r="N8" i="5"/>
  <c r="I8" i="5"/>
  <c r="H106" i="3"/>
  <c r="U84" i="3"/>
  <c r="AG35" i="3"/>
  <c r="Q35" i="3"/>
  <c r="U23" i="3"/>
  <c r="AC8" i="5"/>
  <c r="AJ125" i="3"/>
  <c r="F129" i="3"/>
  <c r="AJ128" i="3"/>
  <c r="Y95" i="3"/>
  <c r="S84" i="3"/>
  <c r="I73" i="3"/>
  <c r="AJ65" i="3"/>
  <c r="X35" i="3"/>
  <c r="H35" i="3"/>
  <c r="Q30" i="3"/>
  <c r="X8" i="4"/>
  <c r="AI141" i="3"/>
  <c r="O141" i="3"/>
  <c r="AJ64" i="3"/>
  <c r="J55" i="3"/>
  <c r="AA55" i="3"/>
  <c r="O55" i="3"/>
  <c r="T55" i="3"/>
  <c r="Y55" i="3"/>
  <c r="AG48" i="3"/>
  <c r="AF8" i="4"/>
  <c r="AI84" i="3"/>
  <c r="AG60" i="3"/>
  <c r="AJ58" i="3"/>
  <c r="M48" i="3"/>
  <c r="AG30" i="3"/>
  <c r="AI8" i="4"/>
  <c r="AE8" i="5"/>
  <c r="S8" i="4"/>
  <c r="O8" i="5"/>
  <c r="AJ11" i="3"/>
  <c r="S115" i="3"/>
  <c r="J106" i="3"/>
  <c r="AJ43" i="3"/>
  <c r="AB23" i="3"/>
  <c r="L23" i="3"/>
  <c r="AJ101" i="3"/>
  <c r="J48" i="3"/>
  <c r="Z48" i="3"/>
  <c r="G48" i="3"/>
  <c r="W48" i="3"/>
  <c r="H48" i="3"/>
  <c r="X48" i="3"/>
  <c r="AJ51" i="3"/>
  <c r="AJ76" i="3"/>
  <c r="AF135" i="5"/>
  <c r="AE128" i="5"/>
  <c r="AF118" i="5"/>
  <c r="S118" i="5"/>
  <c r="AF100" i="5"/>
  <c r="AJ97" i="5"/>
  <c r="M100" i="5"/>
  <c r="AJ66" i="5"/>
  <c r="F53" i="5"/>
  <c r="AJ47" i="5"/>
  <c r="Z77" i="5"/>
  <c r="K53" i="5"/>
  <c r="AF31" i="5"/>
  <c r="AC21" i="5"/>
  <c r="AD31" i="5"/>
  <c r="U135" i="3"/>
  <c r="M60" i="4"/>
  <c r="Y106" i="3"/>
  <c r="P47" i="4"/>
  <c r="AG47" i="4"/>
  <c r="AJ41" i="4"/>
  <c r="U18" i="4"/>
  <c r="AD115" i="3"/>
  <c r="AJ91" i="3"/>
  <c r="Z35" i="3"/>
  <c r="R30" i="3"/>
  <c r="Y23" i="3"/>
  <c r="AJ127" i="3"/>
  <c r="L35" i="3"/>
  <c r="R68" i="3"/>
  <c r="AB55" i="3"/>
  <c r="N106" i="3"/>
  <c r="AD106" i="3"/>
  <c r="F48" i="3"/>
  <c r="V48" i="3"/>
  <c r="S48" i="3"/>
  <c r="AI48" i="3"/>
  <c r="T48" i="3"/>
  <c r="AJ42" i="3"/>
  <c r="X135" i="5"/>
  <c r="H135" i="5"/>
  <c r="AJ123" i="5"/>
  <c r="AJ124" i="5"/>
  <c r="F128" i="5"/>
  <c r="I128" i="5"/>
  <c r="J128" i="5"/>
  <c r="G128" i="5"/>
  <c r="W128" i="5"/>
  <c r="H128" i="5"/>
  <c r="X128" i="5"/>
  <c r="Z118" i="5"/>
  <c r="H118" i="5"/>
  <c r="X118" i="5"/>
  <c r="AD118" i="5"/>
  <c r="I118" i="5"/>
  <c r="AC118" i="5"/>
  <c r="G118" i="5"/>
  <c r="AJ103" i="5"/>
  <c r="AJ89" i="5"/>
  <c r="Z100" i="5"/>
  <c r="H100" i="5"/>
  <c r="X100" i="5"/>
  <c r="AJ86" i="5"/>
  <c r="W100" i="5"/>
  <c r="AJ60" i="5"/>
  <c r="V77" i="5"/>
  <c r="AJ74" i="5"/>
  <c r="U44" i="5"/>
  <c r="AI100" i="5"/>
  <c r="P77" i="5"/>
  <c r="O77" i="5"/>
  <c r="AE77" i="5"/>
  <c r="AF53" i="5"/>
  <c r="J53" i="5"/>
  <c r="S53" i="5"/>
  <c r="AI53" i="5"/>
  <c r="AB77" i="5"/>
  <c r="X77" i="5"/>
  <c r="L77" i="5"/>
  <c r="H77" i="5"/>
  <c r="AI44" i="5"/>
  <c r="AA31" i="5"/>
  <c r="Y21" i="5"/>
  <c r="Z31" i="5"/>
  <c r="X31" i="5"/>
  <c r="AJ16" i="5"/>
  <c r="R21" i="5"/>
  <c r="W44" i="5"/>
  <c r="Q37" i="5"/>
  <c r="S31" i="5"/>
  <c r="Q21" i="5"/>
  <c r="M18" i="4"/>
  <c r="U141" i="3"/>
  <c r="AC135" i="3"/>
  <c r="M135" i="3"/>
  <c r="AC129" i="3"/>
  <c r="M129" i="3"/>
  <c r="Y115" i="3"/>
  <c r="I115" i="3"/>
  <c r="U21" i="5"/>
  <c r="Z60" i="4"/>
  <c r="T60" i="4"/>
  <c r="AJ50" i="4"/>
  <c r="AJ63" i="4"/>
  <c r="AJ53" i="4"/>
  <c r="W60" i="4"/>
  <c r="AJ37" i="4"/>
  <c r="H47" i="4"/>
  <c r="Q31" i="4"/>
  <c r="Q106" i="3"/>
  <c r="O47" i="4"/>
  <c r="AJ34" i="4"/>
  <c r="W47" i="4"/>
  <c r="J47" i="4"/>
  <c r="Z47" i="4"/>
  <c r="AE31" i="4"/>
  <c r="J31" i="4"/>
  <c r="T31" i="4"/>
  <c r="R18" i="4"/>
  <c r="X129" i="3"/>
  <c r="AJ28" i="4"/>
  <c r="Y31" i="4"/>
  <c r="Y18" i="4"/>
  <c r="W106" i="3"/>
  <c r="AJ94" i="3"/>
  <c r="Y78" i="3"/>
  <c r="E10" i="4"/>
  <c r="AJ10" i="4" s="1"/>
  <c r="F8" i="4"/>
  <c r="AC95" i="3"/>
  <c r="AE84" i="3"/>
  <c r="R35" i="3"/>
  <c r="Z30" i="3"/>
  <c r="J30" i="3"/>
  <c r="AD23" i="3"/>
  <c r="N23" i="3"/>
  <c r="AH8" i="5"/>
  <c r="R8" i="4"/>
  <c r="F8" i="5"/>
  <c r="AG8" i="5"/>
  <c r="L106" i="3"/>
  <c r="M84" i="3"/>
  <c r="T84" i="3"/>
  <c r="AJ81" i="3"/>
  <c r="AJ18" i="3"/>
  <c r="Q23" i="3"/>
  <c r="M8" i="5"/>
  <c r="W141" i="3"/>
  <c r="AH129" i="3"/>
  <c r="Z129" i="3"/>
  <c r="R129" i="3"/>
  <c r="J129" i="3"/>
  <c r="Q95" i="3"/>
  <c r="K84" i="3"/>
  <c r="Y73" i="3"/>
  <c r="AJ33" i="3"/>
  <c r="T35" i="3"/>
  <c r="AC30" i="3"/>
  <c r="M30" i="3"/>
  <c r="AJ15" i="3"/>
  <c r="L8" i="4"/>
  <c r="S141" i="3"/>
  <c r="N55" i="3"/>
  <c r="AF55" i="3"/>
  <c r="S55" i="3"/>
  <c r="H55" i="3"/>
  <c r="X55" i="3"/>
  <c r="AC55" i="3"/>
  <c r="Q48" i="3"/>
  <c r="T8" i="4"/>
  <c r="AJ99" i="3"/>
  <c r="I55" i="3"/>
  <c r="Q60" i="3"/>
  <c r="AC60" i="3"/>
  <c r="Q55" i="3"/>
  <c r="AI8" i="5"/>
  <c r="W8" i="4"/>
  <c r="S8" i="5"/>
  <c r="G8" i="4"/>
  <c r="AE115" i="3"/>
  <c r="AH106" i="3"/>
  <c r="Y48" i="3"/>
  <c r="AF23" i="3"/>
  <c r="P23" i="3"/>
  <c r="AJ105" i="3"/>
  <c r="N48" i="3"/>
  <c r="AD48" i="3"/>
  <c r="K48" i="3"/>
  <c r="AA48" i="3"/>
  <c r="L48" i="3"/>
  <c r="AB48" i="3"/>
  <c r="V128" i="5"/>
  <c r="O128" i="5"/>
  <c r="P118" i="5"/>
  <c r="O100" i="5"/>
  <c r="W77" i="5"/>
  <c r="U53" i="5"/>
  <c r="AJ40" i="5"/>
  <c r="AC141" i="3"/>
  <c r="U129" i="3"/>
  <c r="J21" i="5"/>
  <c r="AJ15" i="5"/>
  <c r="AC47" i="4"/>
  <c r="F31" i="4"/>
  <c r="I106" i="3"/>
  <c r="R47" i="4"/>
  <c r="AB106" i="3"/>
  <c r="N31" i="4"/>
  <c r="AJ140" i="3"/>
  <c r="F141" i="3"/>
  <c r="AJ77" i="3"/>
  <c r="AJ71" i="3"/>
  <c r="AB35" i="3"/>
  <c r="K55" i="3"/>
  <c r="G115" i="3"/>
  <c r="U48" i="3"/>
  <c r="AC48" i="3"/>
  <c r="W115" i="3"/>
  <c r="AJ104" i="3"/>
  <c r="AD135" i="5"/>
  <c r="N135" i="5"/>
  <c r="AJ132" i="5"/>
  <c r="Q135" i="5"/>
  <c r="AJ131" i="5"/>
  <c r="T135" i="5"/>
  <c r="AJ122" i="5"/>
  <c r="N128" i="5"/>
  <c r="Q128" i="5"/>
  <c r="R128" i="5"/>
  <c r="K128" i="5"/>
  <c r="AA128" i="5"/>
  <c r="L128" i="5"/>
  <c r="AB128" i="5"/>
  <c r="U118" i="5"/>
  <c r="L118" i="5"/>
  <c r="AB118" i="5"/>
  <c r="Y118" i="5"/>
  <c r="U128" i="5"/>
  <c r="W118" i="5"/>
  <c r="F118" i="5"/>
  <c r="L105" i="5"/>
  <c r="G105" i="5"/>
  <c r="W105" i="5"/>
  <c r="I105" i="5"/>
  <c r="U100" i="5"/>
  <c r="L100" i="5"/>
  <c r="AB100" i="5"/>
  <c r="AJ93" i="5"/>
  <c r="R100" i="5"/>
  <c r="F77" i="5"/>
  <c r="AJ56" i="5"/>
  <c r="AJ75" i="5"/>
  <c r="AJ52" i="5"/>
  <c r="V53" i="5"/>
  <c r="Q44" i="5"/>
  <c r="S100" i="5"/>
  <c r="AF77" i="5"/>
  <c r="J77" i="5"/>
  <c r="S77" i="5"/>
  <c r="AI77" i="5"/>
  <c r="Z53" i="5"/>
  <c r="G53" i="5"/>
  <c r="W53" i="5"/>
  <c r="X44" i="5"/>
  <c r="H44" i="5"/>
  <c r="AA44" i="5"/>
  <c r="AC37" i="5"/>
  <c r="U31" i="5"/>
  <c r="L31" i="5"/>
  <c r="AJ20" i="5"/>
  <c r="AH21" i="5"/>
  <c r="M21" i="5"/>
  <c r="G44" i="5"/>
  <c r="I37" i="5"/>
  <c r="N31" i="5"/>
  <c r="K21" i="5"/>
  <c r="A9" i="5"/>
  <c r="A9" i="4" s="1"/>
  <c r="Q141" i="3"/>
  <c r="Y135" i="3"/>
  <c r="I135" i="3"/>
  <c r="Y129" i="3"/>
  <c r="I129" i="3"/>
  <c r="U115" i="3"/>
  <c r="O21" i="5"/>
  <c r="P21" i="5"/>
  <c r="AF21" i="5"/>
  <c r="U60" i="4"/>
  <c r="H60" i="4"/>
  <c r="X60" i="4"/>
  <c r="AJ34" i="5"/>
  <c r="R60" i="4"/>
  <c r="AG31" i="4"/>
  <c r="K31" i="4"/>
  <c r="AJ103" i="3"/>
  <c r="AC106" i="3"/>
  <c r="M106" i="3"/>
  <c r="AA47" i="4"/>
  <c r="T47" i="4"/>
  <c r="G47" i="4"/>
  <c r="AB47" i="4"/>
  <c r="N47" i="4"/>
  <c r="AD47" i="4"/>
  <c r="AJ24" i="4"/>
  <c r="Z31" i="4"/>
  <c r="H31" i="4"/>
  <c r="X31" i="4"/>
  <c r="AG8" i="4"/>
  <c r="Q8" i="4"/>
  <c r="AF106" i="3"/>
  <c r="P106" i="3"/>
  <c r="X47" i="4"/>
  <c r="M31" i="4"/>
  <c r="S31" i="4"/>
  <c r="L135" i="3"/>
  <c r="L115" i="3"/>
  <c r="AI106" i="3"/>
  <c r="S106" i="3"/>
  <c r="Y68" i="3"/>
  <c r="I68" i="3"/>
  <c r="AJ138" i="3"/>
  <c r="AJ132" i="3"/>
  <c r="F135" i="3"/>
  <c r="AD135" i="3"/>
  <c r="J135" i="3"/>
  <c r="AH115" i="3"/>
  <c r="U95" i="3"/>
  <c r="W84" i="3"/>
  <c r="AD35" i="3"/>
  <c r="N35" i="3"/>
  <c r="V30" i="3"/>
  <c r="F30" i="3"/>
  <c r="Z23" i="3"/>
  <c r="J23" i="3"/>
  <c r="AD8" i="4"/>
  <c r="R8" i="5"/>
  <c r="Y8" i="5"/>
  <c r="R84" i="3"/>
  <c r="AH84" i="3"/>
  <c r="Y35" i="3"/>
  <c r="I35" i="3"/>
  <c r="AC23" i="3"/>
  <c r="M23" i="3"/>
  <c r="AJ126" i="3"/>
  <c r="I95" i="3"/>
  <c r="AF35" i="3"/>
  <c r="P35" i="3"/>
  <c r="Y30" i="3"/>
  <c r="I30" i="3"/>
  <c r="H8" i="4"/>
  <c r="J8" i="4"/>
  <c r="AA141" i="3"/>
  <c r="AH68" i="3"/>
  <c r="L68" i="3"/>
  <c r="U55" i="3"/>
  <c r="R55" i="3"/>
  <c r="G55" i="3"/>
  <c r="W55" i="3"/>
  <c r="L55" i="3"/>
  <c r="AD55" i="3"/>
  <c r="AG55" i="3"/>
  <c r="P8" i="4"/>
  <c r="Z106" i="3"/>
  <c r="M60" i="3"/>
  <c r="Y60" i="3"/>
  <c r="AE8" i="4"/>
  <c r="AA8" i="4"/>
  <c r="W8" i="5"/>
  <c r="O8" i="4"/>
  <c r="K8" i="4"/>
  <c r="G8" i="5"/>
  <c r="AE55" i="3"/>
  <c r="I48" i="3"/>
  <c r="T23" i="3"/>
  <c r="AA115" i="3"/>
  <c r="O115" i="3"/>
  <c r="G95" i="3"/>
  <c r="R48" i="3"/>
  <c r="AH48" i="3"/>
  <c r="O48" i="3"/>
  <c r="AE48" i="3"/>
  <c r="P48" i="3"/>
  <c r="AF48" i="3"/>
  <c r="AJ84" i="3" l="1"/>
  <c r="AJ105" i="5"/>
  <c r="AJ118" i="5"/>
  <c r="AJ37" i="5"/>
  <c r="AJ135" i="5"/>
  <c r="AJ128" i="5"/>
  <c r="AJ100" i="5"/>
  <c r="AJ77" i="5"/>
  <c r="AJ53" i="5"/>
  <c r="AJ44" i="5"/>
  <c r="AJ31" i="5"/>
  <c r="AJ21" i="5"/>
  <c r="AJ65" i="4"/>
  <c r="AJ18" i="4"/>
  <c r="AJ60" i="4"/>
  <c r="AJ47" i="4"/>
  <c r="AJ31" i="4"/>
  <c r="AJ60" i="3"/>
  <c r="AJ73" i="3"/>
  <c r="AJ55" i="3"/>
  <c r="AJ48" i="3"/>
  <c r="AJ78" i="3"/>
  <c r="AJ115" i="3"/>
  <c r="AJ68" i="3"/>
  <c r="AJ23" i="3"/>
  <c r="AJ106" i="3"/>
  <c r="AJ141" i="3"/>
  <c r="AJ95" i="3"/>
  <c r="AJ30" i="3"/>
  <c r="AJ129" i="3"/>
  <c r="AJ35" i="3"/>
  <c r="AJ135" i="3"/>
</calcChain>
</file>

<file path=xl/sharedStrings.xml><?xml version="1.0" encoding="utf-8"?>
<sst xmlns="http://schemas.openxmlformats.org/spreadsheetml/2006/main" count="360" uniqueCount="286">
  <si>
    <t>NACIMIENTOS</t>
  </si>
  <si>
    <t>POBLACION FEMENINA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</si>
  <si>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</si>
  <si>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</si>
  <si>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</si>
  <si>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</si>
  <si>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</si>
  <si>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</si>
  <si>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</si>
  <si>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</si>
  <si>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</si>
  <si>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</si>
  <si>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</si>
  <si>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</si>
  <si>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</si>
  <si>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28 DIAS</t>
  </si>
  <si>
    <t>15- 19</t>
  </si>
  <si>
    <t>20- 49</t>
  </si>
  <si>
    <t>GOBIERNO REGIONAL DE LAMBAYEQUE</t>
  </si>
  <si>
    <t xml:space="preserve">GERENCIA REGIONAL DE SALUD </t>
  </si>
  <si>
    <t>OFICINA  DE EPIDEMIOLOGÍA</t>
  </si>
  <si>
    <t>AREA DE ESTADÌSTICA E INFORMÀTICA</t>
  </si>
  <si>
    <t>H 49%</t>
  </si>
  <si>
    <t>F 51%</t>
  </si>
  <si>
    <t>N°
ORD.</t>
  </si>
  <si>
    <t>RENAES</t>
  </si>
  <si>
    <t>ESTABLECIMIENTOS DE SALUD</t>
  </si>
  <si>
    <t>POBLACIÓN AMBOS SEXOS</t>
  </si>
  <si>
    <t>POB FEME TOTAL</t>
  </si>
  <si>
    <t>GEST.  ESPERADA</t>
  </si>
  <si>
    <t>&lt; 1</t>
  </si>
  <si>
    <t>5-9</t>
  </si>
  <si>
    <t xml:space="preserve"> 10-11</t>
  </si>
  <si>
    <t xml:space="preserve"> 12-14</t>
  </si>
  <si>
    <t xml:space="preserve"> 15-17</t>
  </si>
  <si>
    <t>18-19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</si>
  <si>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</si>
  <si>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</si>
  <si>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</si>
  <si>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</si>
  <si>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</si>
  <si>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</si>
  <si>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</si>
  <si>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</si>
  <si>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</si>
  <si>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</si>
  <si>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</si>
  <si>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</si>
  <si>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 y +</t>
  </si>
  <si>
    <t>´10 - 14</t>
  </si>
  <si>
    <t>POB.  LAMBAYEQUE</t>
  </si>
  <si>
    <t>PROV. CHICLAYO</t>
  </si>
  <si>
    <t>DISTRITO CHICLAYO</t>
  </si>
  <si>
    <t>C.S. San Antonio</t>
  </si>
  <si>
    <t>C.S. José Olaya</t>
  </si>
  <si>
    <t>C.S. Jorge Chávez</t>
  </si>
  <si>
    <t>C.S. Túpac Amaru</t>
  </si>
  <si>
    <t>C.S. Quiñones</t>
  </si>
  <si>
    <t>C.S. Cerropón</t>
  </si>
  <si>
    <t>C.S. Cruz Esperanza</t>
  </si>
  <si>
    <t>Policlínico Oeste</t>
  </si>
  <si>
    <t>DISTRITO CHONGOYAPE</t>
  </si>
  <si>
    <t>C.S. Chongoyape</t>
  </si>
  <si>
    <t>P.S. Pampagrande</t>
  </si>
  <si>
    <t>P.S. Las Colmenas</t>
  </si>
  <si>
    <t>ESSALUD</t>
  </si>
  <si>
    <t>DISTRITO CIUDAD ETEN</t>
  </si>
  <si>
    <t>C.S. Ciudad Eten</t>
  </si>
  <si>
    <t>DISTRITO PUERTO ETEN</t>
  </si>
  <si>
    <t>C.S. Puerto Eten</t>
  </si>
  <si>
    <t>DISTRITO LAGUNAS</t>
  </si>
  <si>
    <t>C.S. Mocupe Viejo</t>
  </si>
  <si>
    <t>P.S. Mocupe Nuevo</t>
  </si>
  <si>
    <t>P.S. Lagunas</t>
  </si>
  <si>
    <t>P.S. Túpac Amaru</t>
  </si>
  <si>
    <t>P.S. Pueblo Libre</t>
  </si>
  <si>
    <t>DISTRITO MONSEFU</t>
  </si>
  <si>
    <t>C.S. Monsefú</t>
  </si>
  <si>
    <t>P.S. Callanca</t>
  </si>
  <si>
    <t>P.S. Pómape</t>
  </si>
  <si>
    <t>P.S. Valle Hermoso</t>
  </si>
  <si>
    <t>DISTRITO NUEVA ARICA</t>
  </si>
  <si>
    <t>C.S. Nueva Arica</t>
  </si>
  <si>
    <t>C.S. La Viña de Nueva Arica</t>
  </si>
  <si>
    <t>DISTRITO OYOTUN</t>
  </si>
  <si>
    <t>C.S. Oyotún</t>
  </si>
  <si>
    <t>P.S. El Espinal</t>
  </si>
  <si>
    <t>P.S. Pan de Azúcar</t>
  </si>
  <si>
    <t>P.S. La Compuerta</t>
  </si>
  <si>
    <t>DISTRITO PICSI</t>
  </si>
  <si>
    <t>C.S. Picsi</t>
  </si>
  <si>
    <t>P.S. Capote</t>
  </si>
  <si>
    <t>DISTRITO PIMENTEL</t>
  </si>
  <si>
    <t>C.S. Pimentel</t>
  </si>
  <si>
    <t>P.S. Las Flores de la Pradera</t>
  </si>
  <si>
    <t>DISTRITO REQUE</t>
  </si>
  <si>
    <t>C.S. Reque</t>
  </si>
  <si>
    <t>P.S. Montegrande</t>
  </si>
  <si>
    <t>P.S. Las Delicias</t>
  </si>
  <si>
    <t>DISTRITO SANTA ROSA</t>
  </si>
  <si>
    <t>C.S. Santa Rosa</t>
  </si>
  <si>
    <t>DISTRITO ZAÑA</t>
  </si>
  <si>
    <t>C.S. Zaña</t>
  </si>
  <si>
    <t>P.S. Sipan</t>
  </si>
  <si>
    <t>P.S. La Otra Banda</t>
  </si>
  <si>
    <t>P.S. Saltur</t>
  </si>
  <si>
    <t>DISTRITO J.L.ORTIZ</t>
  </si>
  <si>
    <t>C.S. J.L. Ortíz</t>
  </si>
  <si>
    <t>C.S. Atusparias</t>
  </si>
  <si>
    <t>C.S. Paul Harris</t>
  </si>
  <si>
    <t>P.S. Culpón</t>
  </si>
  <si>
    <t>P.S. Santa Ana</t>
  </si>
  <si>
    <t>P.S. Villa Hermosa</t>
  </si>
  <si>
    <t>DISTRITO LA VICTORIA</t>
  </si>
  <si>
    <t>C.S. La Victoria Sect. I</t>
  </si>
  <si>
    <t>C.S. La Victoria Sect. II</t>
  </si>
  <si>
    <t>C.S. El Bosque</t>
  </si>
  <si>
    <t>P.S. Chosica Norte</t>
  </si>
  <si>
    <t>P.S. Raymondi</t>
  </si>
  <si>
    <t>DISTRITO TUMAN</t>
  </si>
  <si>
    <t>P.S. Tumán</t>
  </si>
  <si>
    <t>DISTRITO PUCALA</t>
  </si>
  <si>
    <t>1</t>
  </si>
  <si>
    <t>P.S. Pucalá</t>
  </si>
  <si>
    <t>DISTRITO CAYALTI</t>
  </si>
  <si>
    <t>P.S. Cayalti</t>
  </si>
  <si>
    <t>P.S. Guayaquil</t>
  </si>
  <si>
    <t>P.S. Collique</t>
  </si>
  <si>
    <t>DISTRITO POMALCA</t>
  </si>
  <si>
    <t>P.S. San Luis</t>
  </si>
  <si>
    <t>2</t>
  </si>
  <si>
    <t>P.S. San Antonio</t>
  </si>
  <si>
    <t>P.S. Pomalca</t>
  </si>
  <si>
    <t>DISTRITO PATAPO</t>
  </si>
  <si>
    <t>C.S. Pósope Alto</t>
  </si>
  <si>
    <t>P.S. Pampa La Victoria</t>
  </si>
  <si>
    <t>ESSALUD Patapo</t>
  </si>
  <si>
    <t>OFICINA  DE EPIDEMIOLOGÌA</t>
  </si>
  <si>
    <t>10-11</t>
  </si>
  <si>
    <t>12-14</t>
  </si>
  <si>
    <t>15-17</t>
  </si>
  <si>
    <t>POB. LAMBAYEQUE</t>
  </si>
  <si>
    <t>PROV.  FERREÑAFE</t>
  </si>
  <si>
    <t xml:space="preserve"> </t>
  </si>
  <si>
    <t>DISTRITO FERREÑAFE</t>
  </si>
  <si>
    <t>Hosp. Referencial  Ferreñafe</t>
  </si>
  <si>
    <t>C.S. Sr. Justicia</t>
  </si>
  <si>
    <t>DISTRITO CAÑARIS</t>
  </si>
  <si>
    <t>P.S. Cañaris</t>
  </si>
  <si>
    <t>P.S. Pandachí</t>
  </si>
  <si>
    <t>P.S. Huacapampa</t>
  </si>
  <si>
    <t>P.S. La Succha</t>
  </si>
  <si>
    <t>P.S. Quirichima</t>
  </si>
  <si>
    <t>P.S. Chilasque</t>
  </si>
  <si>
    <t>P.S. Chiñama   *</t>
  </si>
  <si>
    <t>P.S. Huayabamba</t>
  </si>
  <si>
    <t>P.S.Hierbabuena</t>
  </si>
  <si>
    <t>P.S, Magmapampa</t>
  </si>
  <si>
    <t>DISTRITO INKAWASI</t>
  </si>
  <si>
    <t>P.S. Inkawasi</t>
  </si>
  <si>
    <t>P.S. Moyán</t>
  </si>
  <si>
    <t>P.S. Laquipampa</t>
  </si>
  <si>
    <t>P.S. Uyurpampa</t>
  </si>
  <si>
    <t>P.S. Cruz Loma</t>
  </si>
  <si>
    <t>P.S. Huayrul</t>
  </si>
  <si>
    <t>P.S. Marayhuaca</t>
  </si>
  <si>
    <t>P.S. Totoras</t>
  </si>
  <si>
    <t>P.S. Canchachalá</t>
  </si>
  <si>
    <t>P.S. Lanchipampa</t>
  </si>
  <si>
    <t>P.S. Puchaca</t>
  </si>
  <si>
    <t>P.S. Congacha</t>
  </si>
  <si>
    <t>P.S. La Tranca</t>
  </si>
  <si>
    <t>DISTRITO PITIPO</t>
  </si>
  <si>
    <t>C.S. Pítipo</t>
  </si>
  <si>
    <t>P.S. La Traposa</t>
  </si>
  <si>
    <t>P.S. Mochumí Viejo</t>
  </si>
  <si>
    <t>P.S. Motupillo</t>
  </si>
  <si>
    <t>P.S. Cachinche</t>
  </si>
  <si>
    <t>P.S. Pativilca</t>
  </si>
  <si>
    <t>P.S. Batangrande</t>
  </si>
  <si>
    <t>P.S. La Zaranda</t>
  </si>
  <si>
    <t>P.S. Santa Clara</t>
  </si>
  <si>
    <t>P.S. sime</t>
  </si>
  <si>
    <t>DISTRITO PUEBLO NUEVO</t>
  </si>
  <si>
    <t>C.S. Pueblo Nuevo</t>
  </si>
  <si>
    <t>P.S. Las Lomas</t>
  </si>
  <si>
    <t>DISTRITO MESONES MURO</t>
  </si>
  <si>
    <t>C.S. Mesones Muro</t>
  </si>
  <si>
    <t>GERENCIA DE SALUD LAMBAYEQUE</t>
  </si>
  <si>
    <t>PROV. LAMBAYEQUE</t>
  </si>
  <si>
    <t>DISTRITO LAMBAYEQUE</t>
  </si>
  <si>
    <t>C.S. San Martín</t>
  </si>
  <si>
    <t>C.S. Toribia Castro</t>
  </si>
  <si>
    <t>P.S. Los Mestas Sialupe Huamantanga</t>
  </si>
  <si>
    <t>P.S. Muy Finca Punto 9</t>
  </si>
  <si>
    <t>Centro Medico Militar</t>
  </si>
  <si>
    <t>DISTRITO CHOCHOPE</t>
  </si>
  <si>
    <t>P.S. Chóchope</t>
  </si>
  <si>
    <t>DISTRITO ILLIMO</t>
  </si>
  <si>
    <t>C.S. Illimo</t>
  </si>
  <si>
    <t>P.S. Chirimoyo</t>
  </si>
  <si>
    <t>P.S. San Pedro Sasape ***</t>
  </si>
  <si>
    <t>DISTRITO JAYANCA</t>
  </si>
  <si>
    <t>C.S. Jayanca</t>
  </si>
  <si>
    <t>P.S. La Viña</t>
  </si>
  <si>
    <t>DISTRITO MOCHUMI</t>
  </si>
  <si>
    <t>C.S. Mochumi</t>
  </si>
  <si>
    <t>P.S. Maravillas</t>
  </si>
  <si>
    <t>P.S. Punto 4</t>
  </si>
  <si>
    <t>P.S. Paredones Muy Finca S.Antonio</t>
  </si>
  <si>
    <t>DISTRITO MOTUPE</t>
  </si>
  <si>
    <t>C.S. Motupe</t>
  </si>
  <si>
    <t>P.S. Tongorrape</t>
  </si>
  <si>
    <t>P.S. Anchovira</t>
  </si>
  <si>
    <t>P.S. Marripón</t>
  </si>
  <si>
    <t>P.S. El Arrozal</t>
  </si>
  <si>
    <t>DISTRITO MORROPE</t>
  </si>
  <si>
    <t>C.S. Mórrope</t>
  </si>
  <si>
    <t>P.S. La Colorada</t>
  </si>
  <si>
    <t>P.S. El Romero</t>
  </si>
  <si>
    <t>P.S. Tranca Fanupe</t>
  </si>
  <si>
    <t>P.S. Chepito</t>
  </si>
  <si>
    <t>P.S. Arbolsol</t>
  </si>
  <si>
    <t>P.S. Los Positos</t>
  </si>
  <si>
    <t>P.S. Cruz de Paredones</t>
  </si>
  <si>
    <t>P.S. Cruz del Médano</t>
  </si>
  <si>
    <t>P.S. Sequión ***</t>
  </si>
  <si>
    <t>P.S. Huaca de Barro</t>
  </si>
  <si>
    <t>P.S. Las Pampas</t>
  </si>
  <si>
    <t>P.S. Santa Isabel</t>
  </si>
  <si>
    <t>P.S. Annape</t>
  </si>
  <si>
    <t>P.S. Caracucho</t>
  </si>
  <si>
    <t>P.S. Lagartera</t>
  </si>
  <si>
    <t>P.S. Quemazón</t>
  </si>
  <si>
    <t>P.S. Fanupe Barrio Nuevo</t>
  </si>
  <si>
    <t>P.S. Monte Hermoso</t>
  </si>
  <si>
    <t>P.S. Huaca Trapiche de Bronce</t>
  </si>
  <si>
    <t>DISTRITO OLMOS</t>
  </si>
  <si>
    <t>C.S. Olmos</t>
  </si>
  <si>
    <t>P.S. La Estancia</t>
  </si>
  <si>
    <t>P.S. Insculás</t>
  </si>
  <si>
    <t>P.S. Querpón</t>
  </si>
  <si>
    <t>P.S. Capilla Central</t>
  </si>
  <si>
    <t>P.S. Ñaupe</t>
  </si>
  <si>
    <t>P.S. El Virrey</t>
  </si>
  <si>
    <t>P.S. El Ficuar</t>
  </si>
  <si>
    <t>P.S. Tres Batanes</t>
  </si>
  <si>
    <t>P.S. Santa Rosa</t>
  </si>
  <si>
    <t>P.S. El Puente - Olmos</t>
  </si>
  <si>
    <t>P.S. Playa cascajal</t>
  </si>
  <si>
    <t>P.S. Calera santa Rosa</t>
  </si>
  <si>
    <t>P.S. El Pueblito</t>
  </si>
  <si>
    <t>P.S. Ancol Chico</t>
  </si>
  <si>
    <t>P.S. Las Norias</t>
  </si>
  <si>
    <t>P.S. Pasabar Aserradero</t>
  </si>
  <si>
    <t>P.S. Mocape</t>
  </si>
  <si>
    <t>P.S. corral de Arena</t>
  </si>
  <si>
    <t>DISTRITO PACORA</t>
  </si>
  <si>
    <t>C.S. Pacora</t>
  </si>
  <si>
    <t>P.S. Huaca Rivera</t>
  </si>
  <si>
    <t>DISTRITO SALAS</t>
  </si>
  <si>
    <t>C.S. Salas</t>
  </si>
  <si>
    <t>P.S. Colaya</t>
  </si>
  <si>
    <t>P.S. Kerguer</t>
  </si>
  <si>
    <t>P.S. Penachí</t>
  </si>
  <si>
    <t>P.S. La Ramada</t>
  </si>
  <si>
    <t>P.S. Tallapampa</t>
  </si>
  <si>
    <t>P.S. El Sauce</t>
  </si>
  <si>
    <t>P.S. Humedades</t>
  </si>
  <si>
    <t>P.S. Corral de Piedra</t>
  </si>
  <si>
    <t>P.S. Laguna Huanama</t>
  </si>
  <si>
    <t>DISTRITO TUCUME</t>
  </si>
  <si>
    <t>C.S. Túcume</t>
  </si>
  <si>
    <t>P.S. Túcume Viejo</t>
  </si>
  <si>
    <t>P.S. Granja Sasape</t>
  </si>
  <si>
    <t>P.S. Los Bances</t>
  </si>
  <si>
    <t>P.S. La Raya</t>
  </si>
  <si>
    <t>P.S. Los Sanchez</t>
  </si>
  <si>
    <t>DISTRITO SAN JOSE</t>
  </si>
  <si>
    <t>C.S. San José</t>
  </si>
  <si>
    <t>P.S. San Carlos</t>
  </si>
  <si>
    <t>P.S. Bodegones</t>
  </si>
  <si>
    <t>P.S. Juan Tomis S. - Ciudad de Dios</t>
  </si>
  <si>
    <t>POBLACION  2020</t>
  </si>
  <si>
    <t>POBLACION DE  ESTABLECIMIENTOS  SEGÚN DISTRITO Y GRUPOS ETAREOS DE LA GERENCIA REGIONAL DE SALUD LAMBAYEQUE  AÑO  2 020</t>
  </si>
  <si>
    <t>POBLACION DE  ESTABLECIMIENTOS  SEGÚN DISTRITO Y GRUPOS ETAREOS DE LA GERENCIA REGIONAL DE SALUD LAMBAYEQUE  AÑO  2 02020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</si>
</sst>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\-_ ;_ @_ "/>
    <numFmt numFmtId="165" formatCode="0.0000"/>
  </numFmts>
  <fonts count="43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Verdana"/>
      <family val="2"/>
      <charset val="1"/>
    </font>
    <font>
      <b/>
      <sz val="14"/>
      <name val="Arial"/>
      <family val="2"/>
      <charset val="1"/>
    </font>
    <font>
      <b/>
      <sz val="9"/>
      <name val="Arial"/>
      <family val="2"/>
      <charset val="1"/>
    </font>
    <font>
      <sz val="12"/>
      <name val="Century Gothic"/>
      <family val="2"/>
      <charset val="1"/>
    </font>
    <font>
      <b/>
      <sz val="7"/>
      <name val="Arial"/>
      <family val="2"/>
      <charset val="1"/>
    </font>
    <font>
      <b/>
      <sz val="10"/>
      <name val="Abadi MT Condensed Light"/>
      <family val="2"/>
      <charset val="1"/>
    </font>
    <font>
      <b/>
      <sz val="11"/>
      <name val="Arial"/>
      <family val="2"/>
      <charset val="1"/>
    </font>
    <font>
      <b/>
      <sz val="11"/>
      <name val="Courier New"/>
      <family val="3"/>
      <charset val="1"/>
    </font>
    <font>
      <b/>
      <sz val="12"/>
      <name val="Courier New"/>
      <family val="3"/>
      <charset val="1"/>
    </font>
    <font>
      <b/>
      <sz val="12"/>
      <name val="Century Gothic"/>
      <family val="2"/>
      <charset val="1"/>
    </font>
    <font>
      <b/>
      <sz val="12"/>
      <color rgb="FFFF0000"/>
      <name val="Arial"/>
      <family val="2"/>
      <charset val="1"/>
    </font>
    <font>
      <b/>
      <sz val="8.5"/>
      <name val="Arial"/>
      <family val="2"/>
      <charset val="1"/>
    </font>
    <font>
      <b/>
      <sz val="12"/>
      <color rgb="FFFF0000"/>
      <name val="Century Gothic"/>
      <family val="2"/>
      <charset val="1"/>
    </font>
    <font>
      <b/>
      <sz val="11"/>
      <color rgb="FFFF0000"/>
      <name val="Courier New"/>
      <family val="3"/>
      <charset val="1"/>
    </font>
    <font>
      <b/>
      <sz val="8.5"/>
      <color rgb="FFFF0000"/>
      <name val="Arial"/>
      <family val="2"/>
      <charset val="1"/>
    </font>
    <font>
      <sz val="12"/>
      <color rgb="FFFF0000"/>
      <name val="Century Gothic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Courier New"/>
      <family val="3"/>
      <charset val="1"/>
    </font>
    <font>
      <sz val="8.5"/>
      <name val="Arial"/>
      <family val="2"/>
      <charset val="1"/>
    </font>
    <font>
      <sz val="12"/>
      <name val="Century Gothic"/>
      <family val="2"/>
    </font>
    <font>
      <sz val="10"/>
      <name val="Abadi MT Condensed Light"/>
      <family val="2"/>
      <charset val="1"/>
    </font>
    <font>
      <b/>
      <sz val="11"/>
      <name val="Abadi MT Condensed Light"/>
      <family val="2"/>
      <charset val="1"/>
    </font>
    <font>
      <b/>
      <sz val="9.5"/>
      <name val="Arial"/>
      <family val="2"/>
      <charset val="1"/>
    </font>
    <font>
      <b/>
      <sz val="16"/>
      <name val="Arial"/>
      <family val="2"/>
      <charset val="1"/>
    </font>
    <font>
      <b/>
      <sz val="12"/>
      <color rgb="FF000000"/>
      <name val="Century Gothic"/>
      <family val="2"/>
      <charset val="1"/>
    </font>
    <font>
      <b/>
      <sz val="8.5"/>
      <color rgb="FF000000"/>
      <name val="Arial"/>
      <family val="2"/>
      <charset val="1"/>
    </font>
    <font>
      <b/>
      <sz val="11"/>
      <name val="Century Gothic"/>
      <family val="2"/>
      <charset val="1"/>
    </font>
    <font>
      <b/>
      <sz val="18"/>
      <name val="Abadi MT Condensed Light"/>
      <family val="2"/>
      <charset val="1"/>
    </font>
    <font>
      <sz val="14"/>
      <color theme="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4"/>
      <color theme="0"/>
      <name val="Century Gothic"/>
      <family val="2"/>
      <charset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9" fontId="3" fillId="0" borderId="0"/>
    <xf numFmtId="0" fontId="22" fillId="0" borderId="0"/>
    <xf numFmtId="0" fontId="40" fillId="0" borderId="0"/>
    <xf numFmtId="0" fontId="40" fillId="0" borderId="0"/>
  </cellStyleXfs>
  <cellXfs count="455">
    <xf numFmtId="0" fontId="0" fillId="0" borderId="0" xfId="0"/>
    <xf numFmtId="0" fontId="4" fillId="0" borderId="0" xfId="3" applyFont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center"/>
    </xf>
    <xf numFmtId="0" fontId="3" fillId="0" borderId="0" xfId="3"/>
    <xf numFmtId="0" fontId="3" fillId="2" borderId="0" xfId="3" applyFont="1" applyFill="1"/>
    <xf numFmtId="0" fontId="5" fillId="2" borderId="0" xfId="3" applyFont="1" applyFill="1"/>
    <xf numFmtId="0" fontId="6" fillId="0" borderId="0" xfId="3" applyFont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center"/>
    </xf>
    <xf numFmtId="2" fontId="7" fillId="2" borderId="0" xfId="3" applyNumberFormat="1" applyFont="1" applyFill="1" applyAlignment="1">
      <alignment horizontal="center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left" wrapText="1"/>
    </xf>
    <xf numFmtId="0" fontId="5" fillId="2" borderId="0" xfId="3" applyFont="1" applyFill="1" applyBorder="1" applyAlignment="1">
      <alignment horizontal="center" wrapText="1"/>
    </xf>
    <xf numFmtId="0" fontId="8" fillId="0" borderId="0" xfId="3" applyFont="1" applyBorder="1" applyAlignment="1" applyProtection="1">
      <alignment horizontal="left"/>
    </xf>
    <xf numFmtId="0" fontId="8" fillId="0" borderId="0" xfId="3" applyFont="1" applyFill="1" applyBorder="1" applyAlignment="1" applyProtection="1">
      <alignment horizontal="center"/>
    </xf>
    <xf numFmtId="2" fontId="5" fillId="2" borderId="0" xfId="3" applyNumberFormat="1" applyFont="1" applyFill="1"/>
    <xf numFmtId="0" fontId="5" fillId="0" borderId="0" xfId="3" applyFont="1"/>
    <xf numFmtId="164" fontId="5" fillId="2" borderId="0" xfId="3" applyNumberFormat="1" applyFont="1" applyFill="1"/>
    <xf numFmtId="1" fontId="9" fillId="2" borderId="0" xfId="3" applyNumberFormat="1" applyFont="1" applyFill="1" applyBorder="1"/>
    <xf numFmtId="2" fontId="10" fillId="3" borderId="4" xfId="3" applyNumberFormat="1" applyFont="1" applyFill="1" applyBorder="1" applyAlignment="1">
      <alignment horizontal="center" wrapText="1"/>
    </xf>
    <xf numFmtId="2" fontId="10" fillId="3" borderId="0" xfId="3" applyNumberFormat="1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3" fontId="1" fillId="4" borderId="3" xfId="3" applyNumberFormat="1" applyFont="1" applyFill="1" applyBorder="1" applyAlignment="1">
      <alignment horizontal="center" vertical="center"/>
    </xf>
    <xf numFmtId="3" fontId="1" fillId="4" borderId="10" xfId="3" applyNumberFormat="1" applyFont="1" applyFill="1" applyBorder="1" applyAlignment="1">
      <alignment horizontal="center" vertical="center"/>
    </xf>
    <xf numFmtId="3" fontId="1" fillId="4" borderId="8" xfId="3" applyNumberFormat="1" applyFont="1" applyFill="1" applyBorder="1" applyAlignment="1">
      <alignment horizontal="center" vertical="center"/>
    </xf>
    <xf numFmtId="0" fontId="12" fillId="5" borderId="15" xfId="3" applyFont="1" applyFill="1" applyBorder="1" applyAlignment="1">
      <alignment horizontal="center"/>
    </xf>
    <xf numFmtId="0" fontId="5" fillId="5" borderId="14" xfId="3" applyFont="1" applyFill="1" applyBorder="1" applyAlignment="1" applyProtection="1">
      <alignment horizontal="center"/>
    </xf>
    <xf numFmtId="0" fontId="5" fillId="0" borderId="14" xfId="3" applyFont="1" applyFill="1" applyBorder="1" applyAlignment="1">
      <alignment horizontal="center"/>
    </xf>
    <xf numFmtId="2" fontId="12" fillId="5" borderId="0" xfId="3" applyNumberFormat="1" applyFont="1" applyFill="1" applyBorder="1" applyAlignment="1">
      <alignment horizontal="center"/>
    </xf>
    <xf numFmtId="0" fontId="12" fillId="5" borderId="0" xfId="3" applyFont="1" applyFill="1" applyBorder="1" applyAlignment="1">
      <alignment horizontal="center"/>
    </xf>
    <xf numFmtId="0" fontId="5" fillId="5" borderId="0" xfId="3" applyFont="1" applyFill="1" applyBorder="1" applyAlignment="1"/>
    <xf numFmtId="0" fontId="5" fillId="5" borderId="0" xfId="3" applyFont="1" applyFill="1" applyBorder="1"/>
    <xf numFmtId="0" fontId="5" fillId="5" borderId="14" xfId="3" applyFont="1" applyFill="1" applyBorder="1" applyAlignment="1"/>
    <xf numFmtId="1" fontId="3" fillId="5" borderId="15" xfId="3" applyNumberFormat="1" applyFont="1" applyFill="1" applyBorder="1"/>
    <xf numFmtId="0" fontId="3" fillId="5" borderId="0" xfId="3" applyFont="1" applyFill="1" applyBorder="1"/>
    <xf numFmtId="0" fontId="3" fillId="5" borderId="15" xfId="3" applyFont="1" applyFill="1" applyBorder="1"/>
    <xf numFmtId="0" fontId="13" fillId="5" borderId="15" xfId="3" applyFont="1" applyFill="1" applyBorder="1"/>
    <xf numFmtId="0" fontId="14" fillId="5" borderId="14" xfId="3" applyFont="1" applyFill="1" applyBorder="1" applyProtection="1"/>
    <xf numFmtId="0" fontId="5" fillId="0" borderId="14" xfId="3" applyFont="1" applyFill="1" applyBorder="1"/>
    <xf numFmtId="2" fontId="15" fillId="5" borderId="0" xfId="3" applyNumberFormat="1" applyFont="1" applyFill="1" applyBorder="1"/>
    <xf numFmtId="165" fontId="15" fillId="5" borderId="16" xfId="3" applyNumberFormat="1" applyFont="1" applyFill="1" applyBorder="1"/>
    <xf numFmtId="1" fontId="13" fillId="0" borderId="17" xfId="3" applyNumberFormat="1" applyFont="1" applyBorder="1" applyAlignment="1">
      <alignment horizontal="center"/>
    </xf>
    <xf numFmtId="1" fontId="14" fillId="0" borderId="18" xfId="3" applyNumberFormat="1" applyFont="1" applyBorder="1" applyAlignment="1" applyProtection="1">
      <alignment horizontal="center"/>
    </xf>
    <xf numFmtId="0" fontId="5" fillId="0" borderId="18" xfId="3" applyFont="1" applyFill="1" applyBorder="1"/>
    <xf numFmtId="2" fontId="15" fillId="0" borderId="19" xfId="3" applyNumberFormat="1" applyFont="1" applyBorder="1"/>
    <xf numFmtId="1" fontId="15" fillId="0" borderId="20" xfId="3" applyNumberFormat="1" applyFont="1" applyBorder="1"/>
    <xf numFmtId="1" fontId="16" fillId="0" borderId="0" xfId="3" applyNumberFormat="1" applyFont="1"/>
    <xf numFmtId="1" fontId="13" fillId="0" borderId="15" xfId="3" applyNumberFormat="1" applyFont="1" applyBorder="1" applyAlignment="1">
      <alignment horizontal="center"/>
    </xf>
    <xf numFmtId="0" fontId="3" fillId="0" borderId="14" xfId="3" applyFont="1" applyBorder="1" applyProtection="1"/>
    <xf numFmtId="2" fontId="15" fillId="2" borderId="0" xfId="3" applyNumberFormat="1" applyFont="1" applyFill="1" applyBorder="1"/>
    <xf numFmtId="1" fontId="15" fillId="2" borderId="21" xfId="3" applyNumberFormat="1" applyFont="1" applyFill="1" applyBorder="1"/>
    <xf numFmtId="1" fontId="15" fillId="2" borderId="9" xfId="3" applyNumberFormat="1" applyFont="1" applyFill="1" applyBorder="1"/>
    <xf numFmtId="1" fontId="15" fillId="0" borderId="9" xfId="3" applyNumberFormat="1" applyFont="1" applyBorder="1"/>
    <xf numFmtId="1" fontId="15" fillId="6" borderId="9" xfId="3" applyNumberFormat="1" applyFont="1" applyFill="1" applyBorder="1"/>
    <xf numFmtId="1" fontId="15" fillId="0" borderId="22" xfId="3" applyNumberFormat="1" applyFont="1" applyBorder="1"/>
    <xf numFmtId="0" fontId="3" fillId="0" borderId="15" xfId="3" applyFont="1" applyBorder="1"/>
    <xf numFmtId="0" fontId="3" fillId="0" borderId="0" xfId="3" applyFont="1" applyBorder="1"/>
    <xf numFmtId="0" fontId="13" fillId="0" borderId="15" xfId="3" applyFont="1" applyBorder="1"/>
    <xf numFmtId="0" fontId="15" fillId="0" borderId="23" xfId="3" applyFont="1" applyBorder="1" applyProtection="1"/>
    <xf numFmtId="165" fontId="15" fillId="2" borderId="21" xfId="3" applyNumberFormat="1" applyFont="1" applyFill="1" applyBorder="1"/>
    <xf numFmtId="1" fontId="13" fillId="2" borderId="24" xfId="3" applyNumberFormat="1" applyFont="1" applyFill="1" applyBorder="1" applyAlignment="1">
      <alignment horizontal="center"/>
    </xf>
    <xf numFmtId="1" fontId="14" fillId="0" borderId="25" xfId="3" applyNumberFormat="1" applyFont="1" applyBorder="1" applyAlignment="1" applyProtection="1">
      <alignment horizontal="center"/>
    </xf>
    <xf numFmtId="0" fontId="5" fillId="0" borderId="25" xfId="3" applyFont="1" applyFill="1" applyBorder="1"/>
    <xf numFmtId="2" fontId="15" fillId="2" borderId="26" xfId="3" applyNumberFormat="1" applyFont="1" applyFill="1" applyBorder="1"/>
    <xf numFmtId="1" fontId="15" fillId="2" borderId="28" xfId="3" applyNumberFormat="1" applyFont="1" applyFill="1" applyBorder="1"/>
    <xf numFmtId="1" fontId="15" fillId="2" borderId="27" xfId="3" applyNumberFormat="1" applyFont="1" applyFill="1" applyBorder="1"/>
    <xf numFmtId="1" fontId="15" fillId="2" borderId="29" xfId="3" applyNumberFormat="1" applyFont="1" applyFill="1" applyBorder="1"/>
    <xf numFmtId="0" fontId="15" fillId="0" borderId="14" xfId="3" applyFont="1" applyBorder="1" applyProtection="1"/>
    <xf numFmtId="165" fontId="15" fillId="2" borderId="30" xfId="3" applyNumberFormat="1" applyFont="1" applyFill="1" applyBorder="1"/>
    <xf numFmtId="165" fontId="15" fillId="2" borderId="31" xfId="3" applyNumberFormat="1" applyFont="1" applyFill="1" applyBorder="1"/>
    <xf numFmtId="165" fontId="15" fillId="2" borderId="32" xfId="3" applyNumberFormat="1" applyFont="1" applyFill="1" applyBorder="1"/>
    <xf numFmtId="165" fontId="15" fillId="2" borderId="24" xfId="3" applyNumberFormat="1" applyFont="1" applyFill="1" applyBorder="1"/>
    <xf numFmtId="165" fontId="15" fillId="2" borderId="26" xfId="3" applyNumberFormat="1" applyFont="1" applyFill="1" applyBorder="1"/>
    <xf numFmtId="0" fontId="15" fillId="0" borderId="24" xfId="3" applyFont="1" applyBorder="1" applyAlignment="1">
      <alignment horizontal="left"/>
    </xf>
    <xf numFmtId="0" fontId="15" fillId="0" borderId="25" xfId="3" applyFont="1" applyBorder="1" applyAlignment="1" applyProtection="1">
      <alignment horizontal="left"/>
    </xf>
    <xf numFmtId="0" fontId="17" fillId="0" borderId="21" xfId="3" applyFont="1" applyFill="1" applyBorder="1"/>
    <xf numFmtId="2" fontId="15" fillId="2" borderId="26" xfId="4" applyNumberFormat="1" applyFont="1" applyFill="1" applyBorder="1" applyAlignment="1" applyProtection="1"/>
    <xf numFmtId="1" fontId="15" fillId="2" borderId="22" xfId="3" applyNumberFormat="1" applyFont="1" applyFill="1" applyBorder="1"/>
    <xf numFmtId="0" fontId="13" fillId="0" borderId="15" xfId="3" applyFont="1" applyBorder="1" applyAlignment="1">
      <alignment horizontal="center"/>
    </xf>
    <xf numFmtId="0" fontId="17" fillId="0" borderId="14" xfId="3" applyFont="1" applyFill="1" applyBorder="1"/>
    <xf numFmtId="2" fontId="15" fillId="2" borderId="0" xfId="4" applyNumberFormat="1" applyFont="1" applyFill="1" applyBorder="1" applyAlignment="1" applyProtection="1"/>
    <xf numFmtId="1" fontId="9" fillId="2" borderId="16" xfId="3" applyNumberFormat="1" applyFont="1" applyFill="1" applyBorder="1"/>
    <xf numFmtId="0" fontId="15" fillId="0" borderId="14" xfId="3" applyFont="1" applyBorder="1" applyAlignment="1" applyProtection="1">
      <alignment horizontal="center"/>
    </xf>
    <xf numFmtId="1" fontId="17" fillId="0" borderId="14" xfId="3" applyNumberFormat="1" applyFont="1" applyFill="1" applyBorder="1"/>
    <xf numFmtId="2" fontId="18" fillId="2" borderId="15" xfId="3" applyNumberFormat="1" applyFont="1" applyFill="1" applyBorder="1"/>
    <xf numFmtId="1" fontId="18" fillId="0" borderId="15" xfId="3" applyNumberFormat="1" applyFont="1" applyBorder="1"/>
    <xf numFmtId="1" fontId="18" fillId="2" borderId="33" xfId="3" applyNumberFormat="1" applyFont="1" applyFill="1" applyBorder="1"/>
    <xf numFmtId="165" fontId="9" fillId="2" borderId="30" xfId="3" applyNumberFormat="1" applyFont="1" applyFill="1" applyBorder="1"/>
    <xf numFmtId="165" fontId="9" fillId="2" borderId="31" xfId="3" applyNumberFormat="1" applyFont="1" applyFill="1" applyBorder="1"/>
    <xf numFmtId="165" fontId="9" fillId="2" borderId="32" xfId="3" applyNumberFormat="1" applyFont="1" applyFill="1" applyBorder="1"/>
    <xf numFmtId="165" fontId="9" fillId="2" borderId="24" xfId="3" applyNumberFormat="1" applyFont="1" applyFill="1" applyBorder="1"/>
    <xf numFmtId="165" fontId="9" fillId="2" borderId="26" xfId="3" applyNumberFormat="1" applyFont="1" applyFill="1" applyBorder="1"/>
    <xf numFmtId="0" fontId="19" fillId="0" borderId="15" xfId="3" applyFont="1" applyBorder="1"/>
    <xf numFmtId="0" fontId="20" fillId="0" borderId="14" xfId="3" applyFont="1" applyFill="1" applyBorder="1"/>
    <xf numFmtId="1" fontId="18" fillId="2" borderId="16" xfId="3" applyNumberFormat="1" applyFont="1" applyFill="1" applyBorder="1"/>
    <xf numFmtId="1" fontId="21" fillId="0" borderId="0" xfId="3" applyNumberFormat="1" applyFont="1" applyBorder="1"/>
    <xf numFmtId="0" fontId="5" fillId="2" borderId="9" xfId="3" applyFont="1" applyFill="1" applyBorder="1"/>
    <xf numFmtId="164" fontId="23" fillId="0" borderId="27" xfId="5" applyNumberFormat="1" applyFont="1" applyBorder="1" applyAlignment="1">
      <alignment vertical="center"/>
    </xf>
    <xf numFmtId="164" fontId="23" fillId="0" borderId="29" xfId="5" applyNumberFormat="1" applyFont="1" applyBorder="1" applyAlignment="1">
      <alignment vertical="center"/>
    </xf>
    <xf numFmtId="164" fontId="23" fillId="0" borderId="27" xfId="5" applyNumberFormat="1" applyFont="1" applyBorder="1"/>
    <xf numFmtId="0" fontId="5" fillId="2" borderId="0" xfId="3" applyFont="1" applyFill="1" applyBorder="1"/>
    <xf numFmtId="2" fontId="15" fillId="2" borderId="34" xfId="3" applyNumberFormat="1" applyFont="1" applyFill="1" applyBorder="1"/>
    <xf numFmtId="1" fontId="9" fillId="2" borderId="36" xfId="3" applyNumberFormat="1" applyFont="1" applyFill="1" applyBorder="1"/>
    <xf numFmtId="1" fontId="9" fillId="2" borderId="37" xfId="3" applyNumberFormat="1" applyFont="1" applyFill="1" applyBorder="1"/>
    <xf numFmtId="1" fontId="9" fillId="2" borderId="38" xfId="3" applyNumberFormat="1" applyFont="1" applyFill="1" applyBorder="1"/>
    <xf numFmtId="1" fontId="9" fillId="2" borderId="35" xfId="3" applyNumberFormat="1" applyFont="1" applyFill="1" applyBorder="1"/>
    <xf numFmtId="1" fontId="9" fillId="2" borderId="34" xfId="3" applyNumberFormat="1" applyFont="1" applyFill="1" applyBorder="1"/>
    <xf numFmtId="1" fontId="9" fillId="0" borderId="33" xfId="3" applyNumberFormat="1" applyFont="1" applyBorder="1"/>
    <xf numFmtId="1" fontId="9" fillId="0" borderId="39" xfId="3" applyNumberFormat="1" applyFont="1" applyBorder="1"/>
    <xf numFmtId="1" fontId="9" fillId="0" borderId="15" xfId="3" applyNumberFormat="1" applyFont="1" applyBorder="1"/>
    <xf numFmtId="1" fontId="9" fillId="0" borderId="0" xfId="3" applyNumberFormat="1" applyFont="1" applyBorder="1"/>
    <xf numFmtId="0" fontId="13" fillId="0" borderId="11" xfId="3" applyFont="1" applyBorder="1" applyAlignment="1">
      <alignment horizontal="center"/>
    </xf>
    <xf numFmtId="0" fontId="17" fillId="0" borderId="12" xfId="3" applyFont="1" applyFill="1" applyBorder="1"/>
    <xf numFmtId="2" fontId="15" fillId="2" borderId="40" xfId="4" applyNumberFormat="1" applyFont="1" applyFill="1" applyBorder="1" applyAlignment="1" applyProtection="1"/>
    <xf numFmtId="1" fontId="9" fillId="2" borderId="41" xfId="3" applyNumberFormat="1" applyFont="1" applyFill="1" applyBorder="1"/>
    <xf numFmtId="165" fontId="9" fillId="2" borderId="16" xfId="3" applyNumberFormat="1" applyFont="1" applyFill="1" applyBorder="1"/>
    <xf numFmtId="165" fontId="9" fillId="2" borderId="33" xfId="3" applyNumberFormat="1" applyFont="1" applyFill="1" applyBorder="1"/>
    <xf numFmtId="165" fontId="9" fillId="2" borderId="39" xfId="3" applyNumberFormat="1" applyFont="1" applyFill="1" applyBorder="1"/>
    <xf numFmtId="165" fontId="9" fillId="2" borderId="15" xfId="3" applyNumberFormat="1" applyFont="1" applyFill="1" applyBorder="1"/>
    <xf numFmtId="165" fontId="9" fillId="2" borderId="0" xfId="3" applyNumberFormat="1" applyFont="1" applyFill="1" applyBorder="1"/>
    <xf numFmtId="0" fontId="15" fillId="0" borderId="17" xfId="3" applyFont="1" applyBorder="1" applyAlignment="1">
      <alignment horizontal="left"/>
    </xf>
    <xf numFmtId="0" fontId="17" fillId="0" borderId="20" xfId="3" applyFont="1" applyFill="1" applyBorder="1"/>
    <xf numFmtId="2" fontId="15" fillId="2" borderId="19" xfId="4" applyNumberFormat="1" applyFont="1" applyFill="1" applyBorder="1" applyAlignment="1" applyProtection="1"/>
    <xf numFmtId="1" fontId="15" fillId="2" borderId="20" xfId="3" applyNumberFormat="1" applyFont="1" applyFill="1" applyBorder="1"/>
    <xf numFmtId="1" fontId="15" fillId="2" borderId="42" xfId="3" applyNumberFormat="1" applyFont="1" applyFill="1" applyBorder="1"/>
    <xf numFmtId="1" fontId="15" fillId="2" borderId="43" xfId="3" applyNumberFormat="1" applyFont="1" applyFill="1" applyBorder="1"/>
    <xf numFmtId="1" fontId="15" fillId="2" borderId="17" xfId="3" applyNumberFormat="1" applyFont="1" applyFill="1" applyBorder="1"/>
    <xf numFmtId="1" fontId="15" fillId="2" borderId="19" xfId="3" applyNumberFormat="1" applyFont="1" applyFill="1" applyBorder="1"/>
    <xf numFmtId="1" fontId="18" fillId="2" borderId="39" xfId="3" applyNumberFormat="1" applyFont="1" applyFill="1" applyBorder="1"/>
    <xf numFmtId="0" fontId="24" fillId="0" borderId="14" xfId="3" applyFont="1" applyBorder="1" applyProtection="1"/>
    <xf numFmtId="0" fontId="25" fillId="0" borderId="0" xfId="3" applyFont="1"/>
    <xf numFmtId="0" fontId="15" fillId="0" borderId="12" xfId="3" applyFont="1" applyBorder="1" applyAlignment="1" applyProtection="1">
      <alignment horizontal="center"/>
    </xf>
    <xf numFmtId="2" fontId="15" fillId="2" borderId="34" xfId="4" applyNumberFormat="1" applyFont="1" applyFill="1" applyBorder="1" applyAlignment="1" applyProtection="1"/>
    <xf numFmtId="0" fontId="26" fillId="0" borderId="15" xfId="3" applyFont="1" applyBorder="1"/>
    <xf numFmtId="0" fontId="3" fillId="0" borderId="14" xfId="3" applyFont="1" applyFill="1" applyBorder="1"/>
    <xf numFmtId="2" fontId="18" fillId="2" borderId="16" xfId="3" applyNumberFormat="1" applyFont="1" applyFill="1" applyBorder="1"/>
    <xf numFmtId="1" fontId="18" fillId="0" borderId="16" xfId="3" applyNumberFormat="1" applyFont="1" applyBorder="1"/>
    <xf numFmtId="1" fontId="18" fillId="2" borderId="14" xfId="3" applyNumberFormat="1" applyFont="1" applyFill="1" applyBorder="1"/>
    <xf numFmtId="0" fontId="27" fillId="0" borderId="14" xfId="3" applyFont="1" applyFill="1" applyBorder="1"/>
    <xf numFmtId="2" fontId="9" fillId="2" borderId="0" xfId="3" applyNumberFormat="1" applyFont="1" applyFill="1" applyBorder="1"/>
    <xf numFmtId="0" fontId="9" fillId="0" borderId="15" xfId="3" applyFont="1" applyBorder="1"/>
    <xf numFmtId="165" fontId="9" fillId="2" borderId="25" xfId="3" applyNumberFormat="1" applyFont="1" applyFill="1" applyBorder="1"/>
    <xf numFmtId="0" fontId="9" fillId="2" borderId="36" xfId="3" applyFont="1" applyFill="1" applyBorder="1"/>
    <xf numFmtId="0" fontId="9" fillId="2" borderId="37" xfId="3" applyFont="1" applyFill="1" applyBorder="1"/>
    <xf numFmtId="0" fontId="9" fillId="2" borderId="38" xfId="3" applyFont="1" applyFill="1" applyBorder="1"/>
    <xf numFmtId="0" fontId="9" fillId="2" borderId="35" xfId="3" applyFont="1" applyFill="1" applyBorder="1"/>
    <xf numFmtId="0" fontId="9" fillId="2" borderId="34" xfId="3" applyFont="1" applyFill="1" applyBorder="1"/>
    <xf numFmtId="0" fontId="9" fillId="2" borderId="16" xfId="3" applyFont="1" applyFill="1" applyBorder="1"/>
    <xf numFmtId="0" fontId="9" fillId="0" borderId="33" xfId="3" applyFont="1" applyBorder="1"/>
    <xf numFmtId="0" fontId="9" fillId="0" borderId="39" xfId="3" applyFont="1" applyBorder="1"/>
    <xf numFmtId="0" fontId="9" fillId="0" borderId="0" xfId="3" applyFont="1" applyBorder="1"/>
    <xf numFmtId="1" fontId="15" fillId="2" borderId="37" xfId="3" applyNumberFormat="1" applyFont="1" applyFill="1" applyBorder="1"/>
    <xf numFmtId="1" fontId="15" fillId="2" borderId="44" xfId="3" applyNumberFormat="1" applyFont="1" applyFill="1" applyBorder="1"/>
    <xf numFmtId="1" fontId="15" fillId="2" borderId="45" xfId="3" applyNumberFormat="1" applyFont="1" applyFill="1" applyBorder="1"/>
    <xf numFmtId="0" fontId="13" fillId="0" borderId="0" xfId="3" applyFont="1" applyBorder="1" applyAlignment="1">
      <alignment horizontal="center"/>
    </xf>
    <xf numFmtId="0" fontId="17" fillId="0" borderId="46" xfId="3" applyFont="1" applyFill="1" applyBorder="1"/>
    <xf numFmtId="1" fontId="9" fillId="2" borderId="47" xfId="3" applyNumberFormat="1" applyFont="1" applyFill="1" applyBorder="1"/>
    <xf numFmtId="0" fontId="17" fillId="0" borderId="48" xfId="3" applyFont="1" applyFill="1" applyBorder="1"/>
    <xf numFmtId="1" fontId="9" fillId="2" borderId="49" xfId="3" applyNumberFormat="1" applyFont="1" applyFill="1" applyBorder="1"/>
    <xf numFmtId="1" fontId="9" fillId="2" borderId="50" xfId="3" applyNumberFormat="1" applyFont="1" applyFill="1" applyBorder="1"/>
    <xf numFmtId="0" fontId="17" fillId="0" borderId="0" xfId="3" applyFont="1" applyFill="1" applyBorder="1"/>
    <xf numFmtId="1" fontId="28" fillId="0" borderId="15" xfId="3" applyNumberFormat="1" applyFont="1" applyBorder="1"/>
    <xf numFmtId="1" fontId="16" fillId="0" borderId="0" xfId="3" applyNumberFormat="1" applyFont="1" applyBorder="1"/>
    <xf numFmtId="1" fontId="18" fillId="2" borderId="15" xfId="3" applyNumberFormat="1" applyFont="1" applyFill="1" applyBorder="1"/>
    <xf numFmtId="1" fontId="18" fillId="2" borderId="0" xfId="3" applyNumberFormat="1" applyFont="1" applyFill="1" applyBorder="1"/>
    <xf numFmtId="1" fontId="15" fillId="0" borderId="24" xfId="3" applyNumberFormat="1" applyFont="1" applyBorder="1" applyAlignment="1">
      <alignment horizontal="left"/>
    </xf>
    <xf numFmtId="1" fontId="13" fillId="0" borderId="15" xfId="3" applyNumberFormat="1" applyFont="1" applyBorder="1" applyAlignment="1">
      <alignment horizontal="left"/>
    </xf>
    <xf numFmtId="1" fontId="15" fillId="2" borderId="51" xfId="3" applyNumberFormat="1" applyFont="1" applyFill="1" applyBorder="1"/>
    <xf numFmtId="1" fontId="18" fillId="2" borderId="52" xfId="3" applyNumberFormat="1" applyFont="1" applyFill="1" applyBorder="1"/>
    <xf numFmtId="165" fontId="9" fillId="2" borderId="52" xfId="3" applyNumberFormat="1" applyFont="1" applyFill="1" applyBorder="1"/>
    <xf numFmtId="165" fontId="9" fillId="2" borderId="13" xfId="3" applyNumberFormat="1" applyFont="1" applyFill="1" applyBorder="1"/>
    <xf numFmtId="0" fontId="15" fillId="0" borderId="44" xfId="3" applyFont="1" applyBorder="1" applyAlignment="1">
      <alignment horizontal="left"/>
    </xf>
    <xf numFmtId="0" fontId="17" fillId="0" borderId="9" xfId="3" applyFont="1" applyFill="1" applyBorder="1"/>
    <xf numFmtId="49" fontId="13" fillId="0" borderId="15" xfId="3" applyNumberFormat="1" applyFont="1" applyBorder="1" applyAlignment="1">
      <alignment horizontal="center"/>
    </xf>
    <xf numFmtId="0" fontId="17" fillId="0" borderId="15" xfId="3" applyFont="1" applyFill="1" applyBorder="1"/>
    <xf numFmtId="2" fontId="15" fillId="2" borderId="13" xfId="4" applyNumberFormat="1" applyFont="1" applyFill="1" applyBorder="1" applyAlignment="1" applyProtection="1"/>
    <xf numFmtId="49" fontId="13" fillId="0" borderId="11" xfId="3" applyNumberFormat="1" applyFont="1" applyBorder="1" applyAlignment="1">
      <alignment horizontal="center"/>
    </xf>
    <xf numFmtId="0" fontId="3" fillId="0" borderId="0" xfId="3" applyFont="1" applyProtection="1"/>
    <xf numFmtId="0" fontId="17" fillId="0" borderId="11" xfId="3" applyFont="1" applyFill="1" applyBorder="1"/>
    <xf numFmtId="2" fontId="15" fillId="0" borderId="53" xfId="4" applyNumberFormat="1" applyFont="1" applyBorder="1" applyAlignment="1" applyProtection="1"/>
    <xf numFmtId="1" fontId="17" fillId="0" borderId="11" xfId="3" applyNumberFormat="1" applyFont="1" applyBorder="1"/>
    <xf numFmtId="1" fontId="17" fillId="0" borderId="11" xfId="3" applyNumberFormat="1" applyFont="1" applyFill="1" applyBorder="1"/>
    <xf numFmtId="2" fontId="18" fillId="2" borderId="55" xfId="3" applyNumberFormat="1" applyFont="1" applyFill="1" applyBorder="1"/>
    <xf numFmtId="1" fontId="18" fillId="2" borderId="30" xfId="3" applyNumberFormat="1" applyFont="1" applyFill="1" applyBorder="1"/>
    <xf numFmtId="1" fontId="18" fillId="2" borderId="31" xfId="3" applyNumberFormat="1" applyFont="1" applyFill="1" applyBorder="1"/>
    <xf numFmtId="0" fontId="3" fillId="0" borderId="0" xfId="3" applyFont="1" applyFill="1"/>
    <xf numFmtId="2" fontId="3" fillId="2" borderId="0" xfId="3" applyNumberFormat="1" applyFont="1" applyFill="1"/>
    <xf numFmtId="0" fontId="29" fillId="0" borderId="0" xfId="3" applyFont="1"/>
    <xf numFmtId="0" fontId="11" fillId="0" borderId="0" xfId="3" applyFont="1"/>
    <xf numFmtId="0" fontId="3" fillId="0" borderId="0" xfId="3" applyFill="1"/>
    <xf numFmtId="0" fontId="7" fillId="0" borderId="0" xfId="3" applyFont="1" applyAlignment="1" applyProtection="1"/>
    <xf numFmtId="0" fontId="11" fillId="3" borderId="3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 applyProtection="1">
      <alignment horizontal="center" vertical="center"/>
    </xf>
    <xf numFmtId="0" fontId="5" fillId="5" borderId="15" xfId="3" applyFont="1" applyFill="1" applyBorder="1" applyAlignment="1" applyProtection="1">
      <alignment horizontal="center"/>
    </xf>
    <xf numFmtId="0" fontId="5" fillId="0" borderId="14" xfId="3" applyFont="1" applyFill="1" applyBorder="1" applyAlignment="1" applyProtection="1">
      <alignment horizontal="center"/>
    </xf>
    <xf numFmtId="0" fontId="12" fillId="5" borderId="0" xfId="3" applyFont="1" applyFill="1" applyBorder="1" applyAlignment="1" applyProtection="1">
      <alignment horizontal="center"/>
    </xf>
    <xf numFmtId="0" fontId="12" fillId="5" borderId="16" xfId="3" applyFont="1" applyFill="1" applyBorder="1" applyAlignment="1" applyProtection="1">
      <alignment horizontal="center"/>
    </xf>
    <xf numFmtId="0" fontId="30" fillId="5" borderId="33" xfId="3" applyFont="1" applyFill="1" applyBorder="1" applyAlignment="1" applyProtection="1">
      <alignment horizontal="center"/>
    </xf>
    <xf numFmtId="17" fontId="30" fillId="5" borderId="33" xfId="3" applyNumberFormat="1" applyFont="1" applyFill="1" applyBorder="1" applyAlignment="1" applyProtection="1">
      <alignment horizontal="center"/>
    </xf>
    <xf numFmtId="17" fontId="30" fillId="5" borderId="39" xfId="3" applyNumberFormat="1" applyFont="1" applyFill="1" applyBorder="1" applyAlignment="1" applyProtection="1">
      <alignment horizontal="center"/>
    </xf>
    <xf numFmtId="0" fontId="3" fillId="5" borderId="0" xfId="3" applyFont="1" applyFill="1" applyBorder="1" applyProtection="1"/>
    <xf numFmtId="0" fontId="3" fillId="5" borderId="15" xfId="3" applyFont="1" applyFill="1" applyBorder="1" applyProtection="1"/>
    <xf numFmtId="0" fontId="14" fillId="5" borderId="15" xfId="3" applyFont="1" applyFill="1" applyBorder="1" applyProtection="1"/>
    <xf numFmtId="0" fontId="5" fillId="0" borderId="14" xfId="3" applyFont="1" applyFill="1" applyBorder="1" applyProtection="1"/>
    <xf numFmtId="0" fontId="15" fillId="5" borderId="0" xfId="3" applyFont="1" applyFill="1" applyBorder="1" applyProtection="1"/>
    <xf numFmtId="165" fontId="15" fillId="5" borderId="16" xfId="3" applyNumberFormat="1" applyFont="1" applyFill="1" applyBorder="1" applyAlignment="1" applyProtection="1">
      <alignment horizontal="right"/>
    </xf>
    <xf numFmtId="165" fontId="15" fillId="0" borderId="16" xfId="3" applyNumberFormat="1" applyFont="1" applyBorder="1" applyAlignment="1" applyProtection="1">
      <alignment horizontal="right"/>
    </xf>
    <xf numFmtId="1" fontId="14" fillId="0" borderId="17" xfId="3" applyNumberFormat="1" applyFont="1" applyBorder="1" applyAlignment="1" applyProtection="1">
      <alignment horizontal="center"/>
    </xf>
    <xf numFmtId="0" fontId="8" fillId="0" borderId="18" xfId="3" applyFont="1" applyFill="1" applyBorder="1" applyProtection="1"/>
    <xf numFmtId="1" fontId="15" fillId="0" borderId="19" xfId="3" applyNumberFormat="1" applyFont="1" applyBorder="1" applyProtection="1"/>
    <xf numFmtId="1" fontId="15" fillId="0" borderId="20" xfId="3" applyNumberFormat="1" applyFont="1" applyBorder="1" applyProtection="1"/>
    <xf numFmtId="0" fontId="3" fillId="0" borderId="15" xfId="3" applyFont="1" applyBorder="1" applyProtection="1"/>
    <xf numFmtId="0" fontId="3" fillId="0" borderId="14" xfId="3" applyFont="1" applyFill="1" applyBorder="1" applyProtection="1"/>
    <xf numFmtId="0" fontId="3" fillId="0" borderId="0" xfId="3" applyFont="1" applyBorder="1" applyProtection="1"/>
    <xf numFmtId="0" fontId="3" fillId="0" borderId="21" xfId="3" applyFont="1" applyBorder="1" applyProtection="1"/>
    <xf numFmtId="0" fontId="3" fillId="0" borderId="9" xfId="3" applyFont="1" applyBorder="1" applyProtection="1"/>
    <xf numFmtId="0" fontId="3" fillId="0" borderId="22" xfId="3" applyFont="1" applyBorder="1" applyProtection="1"/>
    <xf numFmtId="0" fontId="3" fillId="0" borderId="29" xfId="3" applyFont="1" applyBorder="1" applyProtection="1"/>
    <xf numFmtId="0" fontId="3" fillId="0" borderId="27" xfId="3" applyFont="1" applyBorder="1" applyProtection="1"/>
    <xf numFmtId="1" fontId="16" fillId="0" borderId="0" xfId="3" applyNumberFormat="1" applyFont="1" applyProtection="1"/>
    <xf numFmtId="0" fontId="15" fillId="0" borderId="35" xfId="3" applyFont="1" applyBorder="1" applyProtection="1"/>
    <xf numFmtId="0" fontId="8" fillId="0" borderId="23" xfId="3" applyFont="1" applyFill="1" applyBorder="1" applyProtection="1"/>
    <xf numFmtId="0" fontId="15" fillId="0" borderId="34" xfId="3" applyFont="1" applyBorder="1" applyProtection="1"/>
    <xf numFmtId="165" fontId="9" fillId="0" borderId="16" xfId="3" applyNumberFormat="1" applyFont="1" applyBorder="1" applyProtection="1"/>
    <xf numFmtId="165" fontId="9" fillId="0" borderId="33" xfId="3" applyNumberFormat="1" applyFont="1" applyBorder="1" applyProtection="1"/>
    <xf numFmtId="165" fontId="9" fillId="0" borderId="39" xfId="3" applyNumberFormat="1" applyFont="1" applyBorder="1" applyProtection="1"/>
    <xf numFmtId="165" fontId="9" fillId="0" borderId="0" xfId="3" applyNumberFormat="1" applyFont="1" applyBorder="1" applyProtection="1"/>
    <xf numFmtId="165" fontId="9" fillId="0" borderId="15" xfId="3" applyNumberFormat="1" applyFont="1" applyBorder="1" applyProtection="1"/>
    <xf numFmtId="1" fontId="14" fillId="0" borderId="24" xfId="3" applyNumberFormat="1" applyFont="1" applyBorder="1" applyAlignment="1" applyProtection="1">
      <alignment horizontal="center"/>
    </xf>
    <xf numFmtId="0" fontId="8" fillId="0" borderId="25" xfId="3" applyFont="1" applyFill="1" applyBorder="1" applyProtection="1"/>
    <xf numFmtId="1" fontId="15" fillId="0" borderId="26" xfId="3" applyNumberFormat="1" applyFont="1" applyBorder="1" applyProtection="1"/>
    <xf numFmtId="1" fontId="15" fillId="0" borderId="24" xfId="3" applyNumberFormat="1" applyFont="1" applyBorder="1" applyProtection="1"/>
    <xf numFmtId="1" fontId="15" fillId="0" borderId="21" xfId="3" applyNumberFormat="1" applyFont="1" applyBorder="1" applyProtection="1"/>
    <xf numFmtId="1" fontId="15" fillId="0" borderId="9" xfId="3" applyNumberFormat="1" applyFont="1" applyBorder="1" applyProtection="1"/>
    <xf numFmtId="1" fontId="15" fillId="0" borderId="31" xfId="3" applyNumberFormat="1" applyFont="1" applyBorder="1" applyProtection="1"/>
    <xf numFmtId="1" fontId="15" fillId="0" borderId="32" xfId="3" applyNumberFormat="1" applyFont="1" applyBorder="1" applyProtection="1"/>
    <xf numFmtId="0" fontId="15" fillId="0" borderId="15" xfId="3" applyFont="1" applyBorder="1" applyProtection="1"/>
    <xf numFmtId="0" fontId="8" fillId="0" borderId="14" xfId="3" applyFont="1" applyFill="1" applyBorder="1" applyProtection="1"/>
    <xf numFmtId="0" fontId="15" fillId="0" borderId="0" xfId="3" applyFont="1" applyBorder="1" applyProtection="1"/>
    <xf numFmtId="165" fontId="9" fillId="0" borderId="30" xfId="3" applyNumberFormat="1" applyFont="1" applyBorder="1" applyProtection="1"/>
    <xf numFmtId="165" fontId="9" fillId="0" borderId="25" xfId="3" applyNumberFormat="1" applyFont="1" applyBorder="1" applyProtection="1"/>
    <xf numFmtId="165" fontId="9" fillId="0" borderId="26" xfId="3" applyNumberFormat="1" applyFont="1" applyBorder="1" applyProtection="1"/>
    <xf numFmtId="165" fontId="9" fillId="0" borderId="24" xfId="3" applyNumberFormat="1" applyFont="1" applyBorder="1" applyProtection="1"/>
    <xf numFmtId="0" fontId="15" fillId="0" borderId="24" xfId="3" applyFont="1" applyBorder="1" applyAlignment="1" applyProtection="1">
      <alignment horizontal="left"/>
    </xf>
    <xf numFmtId="0" fontId="17" fillId="0" borderId="28" xfId="3" applyFont="1" applyFill="1" applyBorder="1" applyProtection="1"/>
    <xf numFmtId="9" fontId="15" fillId="0" borderId="29" xfId="4" applyFont="1" applyBorder="1" applyAlignment="1" applyProtection="1"/>
    <xf numFmtId="0" fontId="15" fillId="0" borderId="21" xfId="3" applyFont="1" applyBorder="1" applyProtection="1"/>
    <xf numFmtId="1" fontId="15" fillId="0" borderId="22" xfId="3" applyNumberFormat="1" applyFont="1" applyBorder="1" applyProtection="1"/>
    <xf numFmtId="1" fontId="15" fillId="0" borderId="29" xfId="3" applyNumberFormat="1" applyFont="1" applyBorder="1" applyProtection="1"/>
    <xf numFmtId="1" fontId="15" fillId="0" borderId="27" xfId="3" applyNumberFormat="1" applyFont="1" applyBorder="1" applyProtection="1"/>
    <xf numFmtId="0" fontId="15" fillId="0" borderId="15" xfId="3" applyFont="1" applyBorder="1" applyAlignment="1" applyProtection="1">
      <alignment horizontal="center"/>
    </xf>
    <xf numFmtId="0" fontId="17" fillId="0" borderId="14" xfId="3" applyFont="1" applyFill="1" applyBorder="1" applyProtection="1"/>
    <xf numFmtId="10" fontId="15" fillId="0" borderId="0" xfId="4" applyNumberFormat="1" applyFont="1" applyBorder="1" applyAlignment="1" applyProtection="1"/>
    <xf numFmtId="1" fontId="9" fillId="0" borderId="16" xfId="3" applyNumberFormat="1" applyFont="1" applyBorder="1" applyProtection="1"/>
    <xf numFmtId="2" fontId="18" fillId="0" borderId="0" xfId="3" applyNumberFormat="1" applyFont="1" applyBorder="1" applyProtection="1"/>
    <xf numFmtId="1" fontId="18" fillId="0" borderId="16" xfId="3" applyNumberFormat="1" applyFont="1" applyBorder="1" applyProtection="1"/>
    <xf numFmtId="0" fontId="5" fillId="0" borderId="0" xfId="3" applyFont="1" applyProtection="1"/>
    <xf numFmtId="0" fontId="15" fillId="0" borderId="29" xfId="3" applyFont="1" applyBorder="1" applyProtection="1"/>
    <xf numFmtId="0" fontId="15" fillId="0" borderId="35" xfId="3" applyFont="1" applyBorder="1" applyAlignment="1" applyProtection="1">
      <alignment horizontal="center"/>
    </xf>
    <xf numFmtId="1" fontId="18" fillId="0" borderId="14" xfId="3" applyNumberFormat="1" applyFont="1" applyBorder="1" applyProtection="1"/>
    <xf numFmtId="1" fontId="15" fillId="0" borderId="0" xfId="3" applyNumberFormat="1" applyFont="1" applyBorder="1" applyProtection="1"/>
    <xf numFmtId="10" fontId="15" fillId="0" borderId="0" xfId="4" applyNumberFormat="1" applyFont="1" applyBorder="1" applyProtection="1"/>
    <xf numFmtId="2" fontId="18" fillId="0" borderId="0" xfId="4" applyNumberFormat="1" applyFont="1" applyBorder="1" applyAlignment="1" applyProtection="1"/>
    <xf numFmtId="1" fontId="18" fillId="0" borderId="16" xfId="4" applyNumberFormat="1" applyFont="1" applyBorder="1" applyAlignment="1" applyProtection="1"/>
    <xf numFmtId="1" fontId="17" fillId="0" borderId="14" xfId="3" applyNumberFormat="1" applyFont="1" applyFill="1" applyBorder="1" applyProtection="1"/>
    <xf numFmtId="0" fontId="17" fillId="0" borderId="23" xfId="3" applyFont="1" applyFill="1" applyBorder="1" applyProtection="1"/>
    <xf numFmtId="0" fontId="24" fillId="0" borderId="15" xfId="3" applyFont="1" applyBorder="1" applyProtection="1"/>
    <xf numFmtId="0" fontId="24" fillId="0" borderId="14" xfId="3" applyFont="1" applyFill="1" applyBorder="1" applyProtection="1"/>
    <xf numFmtId="0" fontId="24" fillId="0" borderId="0" xfId="3" applyFont="1" applyProtection="1"/>
    <xf numFmtId="0" fontId="15" fillId="0" borderId="11" xfId="3" applyFont="1" applyBorder="1" applyAlignment="1" applyProtection="1">
      <alignment horizontal="center"/>
    </xf>
    <xf numFmtId="0" fontId="17" fillId="0" borderId="12" xfId="3" applyFont="1" applyFill="1" applyBorder="1" applyProtection="1"/>
    <xf numFmtId="0" fontId="15" fillId="0" borderId="40" xfId="3" applyFont="1" applyBorder="1" applyProtection="1"/>
    <xf numFmtId="1" fontId="9" fillId="0" borderId="41" xfId="3" applyNumberFormat="1" applyFont="1" applyBorder="1" applyProtection="1"/>
    <xf numFmtId="1" fontId="9" fillId="0" borderId="54" xfId="3" applyNumberFormat="1" applyFont="1" applyBorder="1" applyProtection="1"/>
    <xf numFmtId="1" fontId="9" fillId="0" borderId="56" xfId="3" applyNumberFormat="1" applyFont="1" applyBorder="1" applyProtection="1"/>
    <xf numFmtId="1" fontId="9" fillId="0" borderId="57" xfId="3" applyNumberFormat="1" applyFont="1" applyBorder="1" applyProtection="1"/>
    <xf numFmtId="1" fontId="9" fillId="0" borderId="58" xfId="3" applyNumberFormat="1" applyFont="1" applyBorder="1" applyProtection="1"/>
    <xf numFmtId="1" fontId="9" fillId="0" borderId="59" xfId="3" applyNumberFormat="1" applyFont="1" applyBorder="1" applyProtection="1"/>
    <xf numFmtId="0" fontId="3" fillId="0" borderId="0" xfId="3" applyFont="1" applyFill="1" applyProtection="1"/>
    <xf numFmtId="0" fontId="5" fillId="5" borderId="60" xfId="3" applyFont="1" applyFill="1" applyBorder="1" applyAlignment="1">
      <alignment horizontal="center"/>
    </xf>
    <xf numFmtId="0" fontId="5" fillId="5" borderId="13" xfId="3" applyFont="1" applyFill="1" applyBorder="1" applyAlignment="1">
      <alignment horizontal="center"/>
    </xf>
    <xf numFmtId="0" fontId="5" fillId="0" borderId="15" xfId="3" applyFont="1" applyFill="1" applyBorder="1" applyAlignment="1">
      <alignment horizontal="center"/>
    </xf>
    <xf numFmtId="0" fontId="30" fillId="5" borderId="0" xfId="3" applyFont="1" applyFill="1" applyBorder="1" applyAlignment="1">
      <alignment horizontal="center"/>
    </xf>
    <xf numFmtId="17" fontId="30" fillId="5" borderId="0" xfId="3" applyNumberFormat="1" applyFont="1" applyFill="1" applyBorder="1" applyAlignment="1">
      <alignment horizontal="center"/>
    </xf>
    <xf numFmtId="0" fontId="30" fillId="5" borderId="14" xfId="3" applyFont="1" applyFill="1" applyBorder="1" applyAlignment="1">
      <alignment horizontal="center"/>
    </xf>
    <xf numFmtId="0" fontId="5" fillId="5" borderId="15" xfId="3" applyFont="1" applyFill="1" applyBorder="1"/>
    <xf numFmtId="0" fontId="14" fillId="5" borderId="13" xfId="3" applyFont="1" applyFill="1" applyBorder="1"/>
    <xf numFmtId="0" fontId="5" fillId="0" borderId="15" xfId="3" applyFont="1" applyFill="1" applyBorder="1"/>
    <xf numFmtId="0" fontId="15" fillId="5" borderId="26" xfId="3" applyFont="1" applyFill="1" applyBorder="1"/>
    <xf numFmtId="165" fontId="15" fillId="5" borderId="0" xfId="3" applyNumberFormat="1" applyFont="1" applyFill="1" applyBorder="1"/>
    <xf numFmtId="1" fontId="14" fillId="0" borderId="44" xfId="3" applyNumberFormat="1" applyFont="1" applyBorder="1" applyAlignment="1">
      <alignment horizontal="center"/>
    </xf>
    <xf numFmtId="0" fontId="31" fillId="0" borderId="24" xfId="3" applyFont="1" applyFill="1" applyBorder="1"/>
    <xf numFmtId="1" fontId="15" fillId="0" borderId="26" xfId="3" applyNumberFormat="1" applyFont="1" applyBorder="1"/>
    <xf numFmtId="1" fontId="15" fillId="0" borderId="28" xfId="3" applyNumberFormat="1" applyFont="1" applyBorder="1" applyProtection="1"/>
    <xf numFmtId="1" fontId="14" fillId="0" borderId="13" xfId="3" applyNumberFormat="1" applyFont="1" applyBorder="1" applyAlignment="1">
      <alignment horizontal="center"/>
    </xf>
    <xf numFmtId="0" fontId="31" fillId="0" borderId="15" xfId="3" applyFont="1" applyFill="1" applyBorder="1"/>
    <xf numFmtId="1" fontId="15" fillId="0" borderId="0" xfId="3" applyNumberFormat="1" applyFont="1" applyBorder="1"/>
    <xf numFmtId="1" fontId="15" fillId="0" borderId="30" xfId="3" applyNumberFormat="1" applyFont="1" applyBorder="1" applyProtection="1"/>
    <xf numFmtId="1" fontId="15" fillId="2" borderId="31" xfId="3" applyNumberFormat="1" applyFont="1" applyFill="1" applyBorder="1" applyProtection="1"/>
    <xf numFmtId="0" fontId="15" fillId="0" borderId="13" xfId="3" applyFont="1" applyBorder="1"/>
    <xf numFmtId="0" fontId="15" fillId="0" borderId="0" xfId="3" applyFont="1" applyBorder="1"/>
    <xf numFmtId="165" fontId="15" fillId="2" borderId="9" xfId="3" applyNumberFormat="1" applyFont="1" applyFill="1" applyBorder="1"/>
    <xf numFmtId="165" fontId="15" fillId="2" borderId="22" xfId="3" applyNumberFormat="1" applyFont="1" applyFill="1" applyBorder="1"/>
    <xf numFmtId="165" fontId="15" fillId="2" borderId="27" xfId="3" applyNumberFormat="1" applyFont="1" applyFill="1" applyBorder="1"/>
    <xf numFmtId="165" fontId="15" fillId="2" borderId="29" xfId="3" applyNumberFormat="1" applyFont="1" applyFill="1" applyBorder="1"/>
    <xf numFmtId="0" fontId="14" fillId="0" borderId="44" xfId="3" applyFont="1" applyBorder="1" applyAlignment="1">
      <alignment horizontal="center"/>
    </xf>
    <xf numFmtId="0" fontId="15" fillId="0" borderId="26" xfId="3" applyFont="1" applyBorder="1"/>
    <xf numFmtId="1" fontId="15" fillId="0" borderId="24" xfId="3" applyNumberFormat="1" applyFont="1" applyBorder="1"/>
    <xf numFmtId="1" fontId="15" fillId="0" borderId="30" xfId="3" applyNumberFormat="1" applyFont="1" applyBorder="1"/>
    <xf numFmtId="1" fontId="15" fillId="0" borderId="25" xfId="3" applyNumberFormat="1" applyFont="1" applyBorder="1"/>
    <xf numFmtId="165" fontId="15" fillId="2" borderId="14" xfId="3" applyNumberFormat="1" applyFont="1" applyFill="1" applyBorder="1"/>
    <xf numFmtId="165" fontId="15" fillId="2" borderId="15" xfId="3" applyNumberFormat="1" applyFont="1" applyFill="1" applyBorder="1"/>
    <xf numFmtId="165" fontId="15" fillId="2" borderId="0" xfId="3" applyNumberFormat="1" applyFont="1" applyFill="1" applyBorder="1"/>
    <xf numFmtId="0" fontId="17" fillId="0" borderId="27" xfId="3" applyFont="1" applyFill="1" applyBorder="1"/>
    <xf numFmtId="0" fontId="15" fillId="0" borderId="29" xfId="3" applyFont="1" applyBorder="1"/>
    <xf numFmtId="0" fontId="15" fillId="0" borderId="9" xfId="3" applyFont="1" applyBorder="1"/>
    <xf numFmtId="0" fontId="15" fillId="0" borderId="13" xfId="3" applyFont="1" applyBorder="1" applyAlignment="1">
      <alignment horizontal="center"/>
    </xf>
    <xf numFmtId="2" fontId="15" fillId="0" borderId="0" xfId="3" applyNumberFormat="1" applyFont="1" applyBorder="1"/>
    <xf numFmtId="1" fontId="17" fillId="0" borderId="15" xfId="3" applyNumberFormat="1" applyFont="1" applyFill="1" applyBorder="1"/>
    <xf numFmtId="2" fontId="21" fillId="0" borderId="15" xfId="3" applyNumberFormat="1" applyFont="1" applyBorder="1"/>
    <xf numFmtId="165" fontId="9" fillId="2" borderId="14" xfId="3" applyNumberFormat="1" applyFont="1" applyFill="1" applyBorder="1"/>
    <xf numFmtId="0" fontId="15" fillId="0" borderId="27" xfId="3" applyFont="1" applyBorder="1"/>
    <xf numFmtId="1" fontId="15" fillId="0" borderId="21" xfId="3" applyNumberFormat="1" applyFont="1" applyBorder="1"/>
    <xf numFmtId="0" fontId="15" fillId="0" borderId="22" xfId="3" applyFont="1" applyBorder="1"/>
    <xf numFmtId="1" fontId="9" fillId="0" borderId="16" xfId="3" applyNumberFormat="1" applyFont="1" applyBorder="1"/>
    <xf numFmtId="0" fontId="9" fillId="0" borderId="16" xfId="3" applyFont="1" applyBorder="1"/>
    <xf numFmtId="0" fontId="9" fillId="2" borderId="33" xfId="3" applyFont="1" applyFill="1" applyBorder="1"/>
    <xf numFmtId="0" fontId="9" fillId="2" borderId="39" xfId="3" applyFont="1" applyFill="1" applyBorder="1"/>
    <xf numFmtId="0" fontId="9" fillId="2" borderId="15" xfId="3" applyFont="1" applyFill="1" applyBorder="1"/>
    <xf numFmtId="0" fontId="9" fillId="2" borderId="0" xfId="3" applyFont="1" applyFill="1" applyBorder="1"/>
    <xf numFmtId="2" fontId="21" fillId="0" borderId="16" xfId="3" applyNumberFormat="1" applyFont="1" applyBorder="1"/>
    <xf numFmtId="1" fontId="21" fillId="0" borderId="16" xfId="3" applyNumberFormat="1" applyFont="1" applyBorder="1"/>
    <xf numFmtId="2" fontId="18" fillId="0" borderId="16" xfId="3" applyNumberFormat="1" applyFont="1" applyBorder="1"/>
    <xf numFmtId="1" fontId="18" fillId="0" borderId="14" xfId="3" applyNumberFormat="1" applyFont="1" applyBorder="1"/>
    <xf numFmtId="0" fontId="15" fillId="0" borderId="60" xfId="3" applyFont="1" applyBorder="1" applyAlignment="1">
      <alignment horizontal="center"/>
    </xf>
    <xf numFmtId="0" fontId="5" fillId="0" borderId="11" xfId="3" applyFont="1" applyBorder="1"/>
    <xf numFmtId="2" fontId="15" fillId="0" borderId="40" xfId="3" applyNumberFormat="1" applyFont="1" applyBorder="1"/>
    <xf numFmtId="0" fontId="15" fillId="0" borderId="61" xfId="3" applyFont="1" applyBorder="1" applyAlignment="1">
      <alignment horizontal="left"/>
    </xf>
    <xf numFmtId="0" fontId="17" fillId="0" borderId="17" xfId="3" applyFont="1" applyFill="1" applyBorder="1"/>
    <xf numFmtId="0" fontId="15" fillId="0" borderId="19" xfId="3" applyFont="1" applyBorder="1"/>
    <xf numFmtId="0" fontId="15" fillId="0" borderId="17" xfId="3" applyFont="1" applyBorder="1"/>
    <xf numFmtId="1" fontId="15" fillId="0" borderId="42" xfId="3" applyNumberFormat="1" applyFont="1" applyBorder="1"/>
    <xf numFmtId="0" fontId="15" fillId="0" borderId="42" xfId="3" applyFont="1" applyBorder="1"/>
    <xf numFmtId="0" fontId="15" fillId="0" borderId="43" xfId="3" applyFont="1" applyBorder="1"/>
    <xf numFmtId="0" fontId="15" fillId="2" borderId="13" xfId="3" applyFont="1" applyFill="1" applyBorder="1" applyAlignment="1">
      <alignment horizontal="center"/>
    </xf>
    <xf numFmtId="2" fontId="18" fillId="0" borderId="0" xfId="3" applyNumberFormat="1" applyFont="1" applyBorder="1"/>
    <xf numFmtId="1" fontId="18" fillId="0" borderId="0" xfId="3" applyNumberFormat="1" applyFont="1" applyBorder="1"/>
    <xf numFmtId="0" fontId="15" fillId="0" borderId="11" xfId="3" applyFont="1" applyBorder="1" applyAlignment="1">
      <alignment horizontal="center"/>
    </xf>
    <xf numFmtId="1" fontId="32" fillId="0" borderId="15" xfId="3" applyNumberFormat="1" applyFont="1" applyFill="1" applyBorder="1"/>
    <xf numFmtId="0" fontId="17" fillId="0" borderId="35" xfId="3" applyFont="1" applyFill="1" applyBorder="1"/>
    <xf numFmtId="0" fontId="33" fillId="0" borderId="13" xfId="3" applyFont="1" applyBorder="1" applyAlignment="1">
      <alignment horizontal="center"/>
    </xf>
    <xf numFmtId="0" fontId="34" fillId="0" borderId="15" xfId="3" applyFont="1" applyFill="1" applyBorder="1"/>
    <xf numFmtId="2" fontId="15" fillId="0" borderId="34" xfId="3" applyNumberFormat="1" applyFont="1" applyBorder="1"/>
    <xf numFmtId="0" fontId="15" fillId="0" borderId="53" xfId="3" applyFont="1" applyBorder="1" applyAlignment="1">
      <alignment horizontal="center"/>
    </xf>
    <xf numFmtId="0" fontId="15" fillId="0" borderId="12" xfId="3" applyFont="1" applyBorder="1" applyAlignment="1">
      <alignment horizontal="center"/>
    </xf>
    <xf numFmtId="1" fontId="17" fillId="0" borderId="12" xfId="3" applyNumberFormat="1" applyFont="1" applyFill="1" applyBorder="1"/>
    <xf numFmtId="2" fontId="18" fillId="0" borderId="41" xfId="3" applyNumberFormat="1" applyFont="1" applyBorder="1"/>
    <xf numFmtId="1" fontId="18" fillId="0" borderId="41" xfId="3" applyNumberFormat="1" applyFont="1" applyBorder="1"/>
    <xf numFmtId="1" fontId="18" fillId="0" borderId="40" xfId="3" applyNumberFormat="1" applyFont="1" applyBorder="1"/>
    <xf numFmtId="0" fontId="35" fillId="0" borderId="0" xfId="3" applyFont="1" applyAlignment="1">
      <alignment horizontal="left"/>
    </xf>
    <xf numFmtId="0" fontId="35" fillId="0" borderId="0" xfId="3" applyFont="1"/>
    <xf numFmtId="1" fontId="35" fillId="0" borderId="0" xfId="3" applyNumberFormat="1" applyFont="1"/>
    <xf numFmtId="1" fontId="35" fillId="2" borderId="0" xfId="3" applyNumberFormat="1" applyFont="1" applyFill="1"/>
    <xf numFmtId="0" fontId="5" fillId="0" borderId="0" xfId="3" applyFont="1" applyFill="1"/>
    <xf numFmtId="1" fontId="5" fillId="0" borderId="0" xfId="3" applyNumberFormat="1" applyFont="1"/>
    <xf numFmtId="1" fontId="5" fillId="2" borderId="0" xfId="3" applyNumberFormat="1" applyFont="1" applyFill="1"/>
    <xf numFmtId="0" fontId="37" fillId="0" borderId="0" xfId="3" applyFont="1"/>
    <xf numFmtId="1" fontId="38" fillId="0" borderId="0" xfId="3" applyNumberFormat="1" applyFont="1"/>
    <xf numFmtId="1" fontId="38" fillId="2" borderId="0" xfId="3" applyNumberFormat="1" applyFont="1" applyFill="1"/>
    <xf numFmtId="1" fontId="39" fillId="0" borderId="40" xfId="3" applyNumberFormat="1" applyFont="1" applyBorder="1"/>
    <xf numFmtId="0" fontId="38" fillId="0" borderId="0" xfId="3" applyFont="1"/>
    <xf numFmtId="0" fontId="12" fillId="0" borderId="15" xfId="3" applyFont="1" applyFill="1" applyBorder="1" applyAlignment="1" applyProtection="1">
      <alignment horizontal="center"/>
    </xf>
    <xf numFmtId="0" fontId="15" fillId="0" borderId="15" xfId="3" applyFont="1" applyFill="1" applyBorder="1" applyProtection="1"/>
    <xf numFmtId="1" fontId="15" fillId="0" borderId="20" xfId="3" applyNumberFormat="1" applyFont="1" applyFill="1" applyBorder="1" applyProtection="1"/>
    <xf numFmtId="1" fontId="3" fillId="0" borderId="15" xfId="3" applyNumberFormat="1" applyFont="1" applyFill="1" applyBorder="1" applyProtection="1"/>
    <xf numFmtId="0" fontId="15" fillId="0" borderId="35" xfId="3" applyFont="1" applyFill="1" applyBorder="1" applyProtection="1"/>
    <xf numFmtId="1" fontId="15" fillId="0" borderId="24" xfId="3" applyNumberFormat="1" applyFont="1" applyFill="1" applyBorder="1" applyProtection="1"/>
    <xf numFmtId="0" fontId="15" fillId="0" borderId="27" xfId="3" applyFont="1" applyFill="1" applyBorder="1" applyProtection="1"/>
    <xf numFmtId="1" fontId="15" fillId="0" borderId="15" xfId="3" applyNumberFormat="1" applyFont="1" applyFill="1" applyBorder="1" applyProtection="1"/>
    <xf numFmtId="1" fontId="18" fillId="0" borderId="15" xfId="3" applyNumberFormat="1" applyFont="1" applyFill="1" applyBorder="1" applyProtection="1"/>
    <xf numFmtId="2" fontId="15" fillId="0" borderId="15" xfId="3" applyNumberFormat="1" applyFont="1" applyFill="1" applyBorder="1" applyProtection="1"/>
    <xf numFmtId="1" fontId="18" fillId="0" borderId="16" xfId="4" applyNumberFormat="1" applyFont="1" applyFill="1" applyBorder="1" applyAlignment="1" applyProtection="1"/>
    <xf numFmtId="0" fontId="15" fillId="0" borderId="11" xfId="3" applyFont="1" applyFill="1" applyBorder="1" applyProtection="1"/>
    <xf numFmtId="2" fontId="10" fillId="8" borderId="4" xfId="3" applyNumberFormat="1" applyFont="1" applyFill="1" applyBorder="1" applyAlignment="1" applyProtection="1">
      <alignment horizontal="center" wrapText="1"/>
    </xf>
    <xf numFmtId="2" fontId="10" fillId="8" borderId="0" xfId="3" applyNumberFormat="1" applyFont="1" applyFill="1" applyBorder="1" applyAlignment="1" applyProtection="1">
      <alignment horizontal="center"/>
    </xf>
    <xf numFmtId="0" fontId="7" fillId="0" borderId="0" xfId="3" applyFont="1" applyFill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5" fillId="0" borderId="15" xfId="3" applyFont="1" applyFill="1" applyBorder="1"/>
    <xf numFmtId="1" fontId="15" fillId="0" borderId="17" xfId="3" applyNumberFormat="1" applyFont="1" applyFill="1" applyBorder="1"/>
    <xf numFmtId="1" fontId="15" fillId="0" borderId="15" xfId="3" applyNumberFormat="1" applyFont="1" applyFill="1" applyBorder="1"/>
    <xf numFmtId="1" fontId="15" fillId="0" borderId="27" xfId="3" applyNumberFormat="1" applyFont="1" applyFill="1" applyBorder="1"/>
    <xf numFmtId="1" fontId="18" fillId="0" borderId="15" xfId="3" applyNumberFormat="1" applyFont="1" applyFill="1" applyBorder="1"/>
    <xf numFmtId="1" fontId="18" fillId="0" borderId="16" xfId="3" applyNumberFormat="1" applyFont="1" applyFill="1" applyBorder="1"/>
    <xf numFmtId="1" fontId="15" fillId="0" borderId="35" xfId="3" applyNumberFormat="1" applyFont="1" applyFill="1" applyBorder="1"/>
    <xf numFmtId="1" fontId="15" fillId="0" borderId="11" xfId="3" applyNumberFormat="1" applyFont="1" applyFill="1" applyBorder="1"/>
    <xf numFmtId="0" fontId="9" fillId="0" borderId="15" xfId="3" applyFont="1" applyFill="1" applyBorder="1"/>
    <xf numFmtId="0" fontId="15" fillId="0" borderId="35" xfId="3" applyFont="1" applyFill="1" applyBorder="1"/>
    <xf numFmtId="1" fontId="15" fillId="0" borderId="6" xfId="3" applyNumberFormat="1" applyFont="1" applyFill="1" applyBorder="1"/>
    <xf numFmtId="165" fontId="9" fillId="0" borderId="16" xfId="3" applyNumberFormat="1" applyFont="1" applyFill="1" applyBorder="1"/>
    <xf numFmtId="1" fontId="15" fillId="0" borderId="16" xfId="3" applyNumberFormat="1" applyFont="1" applyFill="1" applyBorder="1"/>
    <xf numFmtId="1" fontId="15" fillId="0" borderId="37" xfId="3" applyNumberFormat="1" applyFont="1" applyFill="1" applyBorder="1"/>
    <xf numFmtId="1" fontId="15" fillId="0" borderId="33" xfId="3" applyNumberFormat="1" applyFont="1" applyFill="1" applyBorder="1"/>
    <xf numFmtId="1" fontId="15" fillId="0" borderId="54" xfId="3" applyNumberFormat="1" applyFont="1" applyFill="1" applyBorder="1"/>
    <xf numFmtId="1" fontId="18" fillId="0" borderId="31" xfId="3" applyNumberFormat="1" applyFont="1" applyFill="1" applyBorder="1"/>
    <xf numFmtId="1" fontId="3" fillId="0" borderId="0" xfId="3" applyNumberFormat="1" applyFont="1" applyFill="1"/>
    <xf numFmtId="0" fontId="0" fillId="0" borderId="0" xfId="0" applyFill="1"/>
    <xf numFmtId="1" fontId="15" fillId="0" borderId="24" xfId="3" applyNumberFormat="1" applyFont="1" applyFill="1" applyBorder="1"/>
    <xf numFmtId="0" fontId="15" fillId="0" borderId="9" xfId="3" applyFont="1" applyFill="1" applyBorder="1"/>
    <xf numFmtId="1" fontId="21" fillId="0" borderId="15" xfId="3" applyNumberFormat="1" applyFont="1" applyFill="1" applyBorder="1"/>
    <xf numFmtId="0" fontId="15" fillId="0" borderId="27" xfId="3" applyFont="1" applyFill="1" applyBorder="1"/>
    <xf numFmtId="1" fontId="15" fillId="0" borderId="15" xfId="3" applyNumberFormat="1" applyFont="1" applyFill="1" applyBorder="1" applyAlignment="1">
      <alignment horizontal="left"/>
    </xf>
    <xf numFmtId="1" fontId="21" fillId="0" borderId="16" xfId="3" applyNumberFormat="1" applyFont="1" applyFill="1" applyBorder="1"/>
    <xf numFmtId="0" fontId="15" fillId="0" borderId="17" xfId="3" applyFont="1" applyFill="1" applyBorder="1"/>
    <xf numFmtId="1" fontId="18" fillId="0" borderId="0" xfId="3" applyNumberFormat="1" applyFont="1" applyFill="1" applyBorder="1"/>
    <xf numFmtId="1" fontId="18" fillId="0" borderId="41" xfId="3" applyNumberFormat="1" applyFont="1" applyFill="1" applyBorder="1"/>
    <xf numFmtId="0" fontId="35" fillId="0" borderId="0" xfId="3" applyFont="1" applyFill="1"/>
    <xf numFmtId="2" fontId="10" fillId="10" borderId="4" xfId="3" applyNumberFormat="1" applyFont="1" applyFill="1" applyBorder="1" applyAlignment="1">
      <alignment horizontal="center" wrapText="1"/>
    </xf>
    <xf numFmtId="2" fontId="10" fillId="10" borderId="0" xfId="3" applyNumberFormat="1" applyFont="1" applyFill="1" applyBorder="1" applyAlignment="1">
      <alignment horizontal="center"/>
    </xf>
    <xf numFmtId="0" fontId="42" fillId="0" borderId="0" xfId="0" applyFont="1"/>
    <xf numFmtId="0" fontId="41" fillId="0" borderId="0" xfId="0" applyFont="1"/>
    <xf numFmtId="0" fontId="42" fillId="0" borderId="0" xfId="3" applyFont="1"/>
    <xf numFmtId="3" fontId="1" fillId="4" borderId="6" xfId="3" applyNumberFormat="1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 wrapText="1"/>
    </xf>
    <xf numFmtId="3" fontId="1" fillId="4" borderId="6" xfId="3" applyNumberFormat="1" applyFont="1" applyFill="1" applyBorder="1" applyAlignment="1">
      <alignment horizontal="center" vertical="center"/>
    </xf>
    <xf numFmtId="0" fontId="3" fillId="4" borderId="11" xfId="3" applyFont="1" applyFill="1" applyBorder="1" applyAlignment="1">
      <alignment horizontal="center" vertical="center"/>
    </xf>
    <xf numFmtId="3" fontId="1" fillId="4" borderId="7" xfId="3" applyNumberFormat="1" applyFont="1" applyFill="1" applyBorder="1" applyAlignment="1">
      <alignment horizontal="center" vertical="center" wrapText="1"/>
    </xf>
    <xf numFmtId="3" fontId="2" fillId="4" borderId="12" xfId="3" applyNumberFormat="1" applyFont="1" applyFill="1" applyBorder="1" applyAlignment="1">
      <alignment horizontal="center" vertical="center" wrapText="1"/>
    </xf>
    <xf numFmtId="3" fontId="1" fillId="4" borderId="4" xfId="3" applyNumberFormat="1" applyFont="1" applyFill="1" applyBorder="1" applyAlignment="1">
      <alignment horizontal="center" vertical="center"/>
    </xf>
    <xf numFmtId="3" fontId="2" fillId="4" borderId="4" xfId="3" applyNumberFormat="1" applyFont="1" applyFill="1" applyBorder="1" applyAlignment="1">
      <alignment horizontal="center" vertical="center"/>
    </xf>
    <xf numFmtId="3" fontId="2" fillId="4" borderId="5" xfId="3" applyNumberFormat="1" applyFont="1" applyFill="1" applyBorder="1" applyAlignment="1">
      <alignment horizontal="center" vertical="center"/>
    </xf>
    <xf numFmtId="3" fontId="2" fillId="4" borderId="12" xfId="3" applyNumberFormat="1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7" borderId="6" xfId="3" applyFont="1" applyFill="1" applyBorder="1" applyAlignment="1" applyProtection="1">
      <alignment horizontal="center" vertical="center" wrapText="1"/>
    </xf>
    <xf numFmtId="0" fontId="8" fillId="4" borderId="6" xfId="3" applyFont="1" applyFill="1" applyBorder="1" applyAlignment="1" applyProtection="1">
      <alignment horizontal="center" vertical="center" wrapText="1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10" xfId="3" applyFont="1" applyFill="1" applyBorder="1" applyAlignment="1" applyProtection="1">
      <alignment horizontal="center" vertical="center"/>
    </xf>
    <xf numFmtId="0" fontId="22" fillId="0" borderId="0" xfId="3" applyFont="1" applyBorder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2" borderId="0" xfId="3" applyFont="1" applyFill="1" applyBorder="1" applyAlignment="1" applyProtection="1">
      <alignment horizontal="left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8" fillId="0" borderId="40" xfId="3" applyFont="1" applyBorder="1" applyAlignment="1" applyProtection="1">
      <alignment horizontal="left"/>
    </xf>
    <xf numFmtId="0" fontId="4" fillId="7" borderId="3" xfId="3" applyFont="1" applyFill="1" applyBorder="1" applyAlignment="1" applyProtection="1">
      <alignment horizontal="center" vertical="center" wrapText="1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3" xfId="3" applyFont="1" applyFill="1" applyBorder="1" applyAlignment="1" applyProtection="1">
      <alignment horizontal="center" vertical="center"/>
    </xf>
    <xf numFmtId="0" fontId="36" fillId="2" borderId="0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 wrapText="1"/>
    </xf>
    <xf numFmtId="0" fontId="8" fillId="0" borderId="0" xfId="3" applyFont="1" applyBorder="1" applyAlignment="1" applyProtection="1">
      <alignment horizontal="left"/>
    </xf>
    <xf numFmtId="0" fontId="10" fillId="3" borderId="1" xfId="3" applyFont="1" applyFill="1" applyBorder="1" applyAlignment="1" applyProtection="1">
      <alignment horizontal="center" vertical="center" wrapText="1"/>
    </xf>
    <xf numFmtId="0" fontId="4" fillId="9" borderId="10" xfId="3" applyFont="1" applyFill="1" applyBorder="1" applyAlignment="1">
      <alignment horizontal="center" vertical="center" wrapText="1"/>
    </xf>
    <xf numFmtId="1" fontId="4" fillId="9" borderId="3" xfId="3" applyNumberFormat="1" applyFont="1" applyFill="1" applyBorder="1" applyAlignment="1">
      <alignment horizontal="center" vertical="center" wrapText="1"/>
    </xf>
    <xf numFmtId="0" fontId="4" fillId="9" borderId="3" xfId="3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 2" xfId="6" xr:uid="{883CA3AF-CAAA-4EF0-A31D-8F7C3EBAF303}"/>
    <cellStyle name="Normal 3" xfId="2" xr:uid="{00000000-0005-0000-0000-000002000000}"/>
    <cellStyle name="Normal 4" xfId="3" xr:uid="{00000000-0005-0000-0000-000003000000}"/>
    <cellStyle name="Normal 6" xfId="7" xr:uid="{E9EE9814-5862-4DD4-9BF8-853E02B24F3F}"/>
    <cellStyle name="Porcentaje 2" xfId="4" xr:uid="{00000000-0005-0000-0000-000004000000}"/>
    <cellStyle name="Texto explicativ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250794</xdr:colOff>
      <xdr:row>14</xdr:row>
      <xdr:rowOff>11907</xdr:rowOff>
    </xdr:from>
    <xdr:to>
      <xdr:col>18</xdr:col>
      <xdr:colOff>408114</xdr:colOff>
      <xdr:row>14</xdr:row>
      <xdr:rowOff>185279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51161" y="1735932"/>
          <a:ext cx="157320" cy="173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18</xdr:col>
      <xdr:colOff>250794</xdr:colOff>
      <xdr:row>14</xdr:row>
      <xdr:rowOff>11907</xdr:rowOff>
    </xdr:from>
    <xdr:to>
      <xdr:col>18</xdr:col>
      <xdr:colOff>408114</xdr:colOff>
      <xdr:row>14</xdr:row>
      <xdr:rowOff>185279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651161" y="1735932"/>
          <a:ext cx="157320" cy="173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18822</xdr:colOff>
      <xdr:row>0</xdr:row>
      <xdr:rowOff>169928</xdr:rowOff>
    </xdr:from>
    <xdr:to>
      <xdr:col>18</xdr:col>
      <xdr:colOff>165342</xdr:colOff>
      <xdr:row>0</xdr:row>
      <xdr:rowOff>170288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379346" y="165165"/>
          <a:ext cx="146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D\Lic.%20MARCO%20BRAVO%20SAUCEDO\POBLACIONES\2020\Poblacion%20Peru%202020%20Dpto%20Prov%20D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tadistica-AIS\PAI\A&#241;o%202014\Programacion\Pobla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AL"/>
      <sheetName val="PROVINCIAL"/>
      <sheetName val="DEPARTAMENTAL"/>
      <sheetName val="DIRIS"/>
      <sheetName val="Pob x Genero"/>
      <sheetName val="DATA"/>
      <sheetName val="PIRAMID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AMAZONAS</v>
          </cell>
        </row>
        <row r="4">
          <cell r="B4" t="str">
            <v>ANCASH</v>
          </cell>
        </row>
        <row r="5">
          <cell r="B5" t="str">
            <v>APURIMAC</v>
          </cell>
        </row>
        <row r="6">
          <cell r="B6" t="str">
            <v>AREQUIPA</v>
          </cell>
        </row>
        <row r="7">
          <cell r="B7" t="str">
            <v>AYACUCHO</v>
          </cell>
        </row>
        <row r="8">
          <cell r="B8" t="str">
            <v>CAJAMARCA</v>
          </cell>
        </row>
        <row r="9">
          <cell r="B9" t="str">
            <v>CALLAO</v>
          </cell>
        </row>
        <row r="10">
          <cell r="B10" t="str">
            <v>CUSCO</v>
          </cell>
        </row>
        <row r="11">
          <cell r="B11" t="str">
            <v>HUANCAVELICA</v>
          </cell>
        </row>
        <row r="12">
          <cell r="B12" t="str">
            <v>HUANUCO</v>
          </cell>
        </row>
        <row r="13">
          <cell r="B13" t="str">
            <v>ICA</v>
          </cell>
        </row>
        <row r="14">
          <cell r="B14" t="str">
            <v>JUNIN</v>
          </cell>
        </row>
        <row r="15">
          <cell r="B15" t="str">
            <v>LA LIBERTAD</v>
          </cell>
        </row>
        <row r="16">
          <cell r="B16" t="str">
            <v>LAMBAYEQUE</v>
          </cell>
        </row>
        <row r="17">
          <cell r="B17" t="str">
            <v>LIMA</v>
          </cell>
        </row>
        <row r="18">
          <cell r="B18" t="str">
            <v>LORETO</v>
          </cell>
        </row>
        <row r="19">
          <cell r="B19" t="str">
            <v>MADRE DE DIOS</v>
          </cell>
        </row>
        <row r="20">
          <cell r="B20" t="str">
            <v>MOQUEGUA</v>
          </cell>
        </row>
        <row r="21">
          <cell r="B21" t="str">
            <v>PASCO</v>
          </cell>
        </row>
        <row r="22">
          <cell r="B22" t="str">
            <v>PIURA</v>
          </cell>
        </row>
        <row r="23">
          <cell r="B23" t="str">
            <v>PUNO</v>
          </cell>
        </row>
        <row r="24">
          <cell r="B24" t="str">
            <v>SAN MARTIN</v>
          </cell>
        </row>
        <row r="25">
          <cell r="B25" t="str">
            <v>TACNA</v>
          </cell>
        </row>
        <row r="26">
          <cell r="B26" t="str">
            <v>TUMBES</v>
          </cell>
        </row>
        <row r="27">
          <cell r="B27" t="str">
            <v>UCAYALI</v>
          </cell>
        </row>
        <row r="28">
          <cell r="B28" t="str">
            <v>PERU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2013"/>
      <sheetName val="CHICLAYO"/>
      <sheetName val="LAMBAYEQUE"/>
      <sheetName val="FERREÑAFE"/>
      <sheetName val="Datos"/>
      <sheetName val="METAS"/>
      <sheetName val="OTROS"/>
      <sheetName val="Hoja1"/>
      <sheetName val="HI"/>
    </sheetNames>
    <sheetDataSet>
      <sheetData sheetId="0" refreshError="1"/>
      <sheetData sheetId="1">
        <row r="16">
          <cell r="D16">
            <v>60897</v>
          </cell>
        </row>
      </sheetData>
      <sheetData sheetId="2">
        <row r="1">
          <cell r="A1" t="str">
            <v>GOBIERNO REGIONAL DE LAMBAYEQUE</v>
          </cell>
        </row>
      </sheetData>
      <sheetData sheetId="3">
        <row r="1">
          <cell r="A1" t="str">
            <v>GOBIERNO REGIONAL DE LAMBAYEQUE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0.57999999999999996</v>
          </cell>
        </row>
        <row r="17">
          <cell r="C17">
            <v>0.23</v>
          </cell>
        </row>
        <row r="18">
          <cell r="C18">
            <v>0.19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13321</v>
          </cell>
        </row>
        <row r="22">
          <cell r="C22">
            <v>0.202826492005105</v>
          </cell>
        </row>
        <row r="23">
          <cell r="C23">
            <v>5.7191021695067901E-2</v>
          </cell>
        </row>
        <row r="24">
          <cell r="C24">
            <v>0.17157306508520401</v>
          </cell>
        </row>
        <row r="25">
          <cell r="C25">
            <v>7.5704781923278994E-2</v>
          </cell>
        </row>
        <row r="26">
          <cell r="C26">
            <v>7.8546002552360897E-2</v>
          </cell>
        </row>
        <row r="27">
          <cell r="C27">
            <v>0.109066211245402</v>
          </cell>
        </row>
        <row r="28">
          <cell r="C28">
            <v>8.2670355078447597E-2</v>
          </cell>
        </row>
        <row r="29">
          <cell r="C29">
            <v>7.1397124840477402E-2</v>
          </cell>
        </row>
        <row r="30">
          <cell r="C30">
            <v>6.7547729149463304E-2</v>
          </cell>
        </row>
        <row r="31">
          <cell r="C31">
            <v>8.3477216425193304E-2</v>
          </cell>
        </row>
        <row r="32">
          <cell r="C32">
            <v>1.0000000000000004</v>
          </cell>
        </row>
        <row r="33">
          <cell r="C33">
            <v>15390</v>
          </cell>
        </row>
        <row r="34">
          <cell r="C34">
            <v>0</v>
          </cell>
        </row>
        <row r="35">
          <cell r="C35">
            <v>0.20518776616337592</v>
          </cell>
        </row>
        <row r="36">
          <cell r="C36">
            <v>8.0139372822299645E-2</v>
          </cell>
        </row>
        <row r="37">
          <cell r="C37">
            <v>3.2649374112788745E-2</v>
          </cell>
        </row>
        <row r="38">
          <cell r="C38">
            <v>0.13711446638275906</v>
          </cell>
        </row>
        <row r="39">
          <cell r="C39">
            <v>9.6786682152535816E-2</v>
          </cell>
        </row>
        <row r="40">
          <cell r="C40">
            <v>4.7231900890437474E-2</v>
          </cell>
        </row>
        <row r="41">
          <cell r="C41">
            <v>5.8072009291521488E-2</v>
          </cell>
        </row>
        <row r="42">
          <cell r="C42">
            <v>6.4524454768357206E-2</v>
          </cell>
        </row>
        <row r="43">
          <cell r="C43">
            <v>5.3877919731578267E-2</v>
          </cell>
        </row>
        <row r="44">
          <cell r="C44">
            <v>5.032907471931862E-2</v>
          </cell>
        </row>
        <row r="45">
          <cell r="C45">
            <v>4.9232158988256551E-2</v>
          </cell>
        </row>
        <row r="46">
          <cell r="C46">
            <v>6.5492321589882566E-2</v>
          </cell>
        </row>
        <row r="47">
          <cell r="C47">
            <v>5.9362498386888632E-2</v>
          </cell>
        </row>
        <row r="48">
          <cell r="C48">
            <v>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0.12469866316020162</v>
          </cell>
        </row>
        <row r="52">
          <cell r="C52">
            <v>8.5250931404777561E-2</v>
          </cell>
        </row>
        <row r="53">
          <cell r="C53">
            <v>3.6379574841113302E-2</v>
          </cell>
        </row>
        <row r="54">
          <cell r="C54">
            <v>0.14718387026079333</v>
          </cell>
        </row>
        <row r="55">
          <cell r="C55">
            <v>5.6103440718825337E-2</v>
          </cell>
        </row>
        <row r="56">
          <cell r="C56">
            <v>5.9171597633136092E-2</v>
          </cell>
        </row>
        <row r="57">
          <cell r="C57">
            <v>0.28972167433705898</v>
          </cell>
        </row>
        <row r="58">
          <cell r="C58">
            <v>8.7661626123164582E-2</v>
          </cell>
        </row>
        <row r="59">
          <cell r="C59">
            <v>6.9647161954854264E-2</v>
          </cell>
        </row>
        <row r="60">
          <cell r="C60">
            <v>4.418145956607495E-2</v>
          </cell>
        </row>
        <row r="61">
          <cell r="C61">
            <v>1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0.83630000000000004</v>
          </cell>
        </row>
        <row r="65">
          <cell r="C65">
            <v>0.16370000000000001</v>
          </cell>
        </row>
        <row r="66">
          <cell r="C66">
            <v>1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</sheetData>
      <sheetData sheetId="4" refreshError="1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3"/>
  <sheetViews>
    <sheetView view="pageBreakPreview" zoomScale="85" zoomScaleNormal="80" zoomScaleSheetLayoutView="85" zoomScalePageLayoutView="6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F15" sqref="F15"/>
    </sheetView>
  </sheetViews>
  <sheetFormatPr baseColWidth="10" defaultColWidth="9.140625" defaultRowHeight="15"/>
  <cols>
    <col min="1" max="1" width="8" customWidth="1"/>
    <col min="2" max="2" width="9.140625" customWidth="1"/>
    <col min="3" max="3" width="21.28515625" customWidth="1"/>
    <col min="4" max="4" width="9.140625" customWidth="1"/>
    <col min="5" max="5" width="11.85546875" style="406" customWidth="1"/>
    <col min="6" max="10" width="8.5703125" customWidth="1"/>
    <col min="11" max="11" width="9.28515625" bestFit="1" customWidth="1"/>
    <col min="12" max="15" width="8.5703125" customWidth="1"/>
    <col min="16" max="17" width="9.28515625" bestFit="1" customWidth="1"/>
    <col min="18" max="28" width="8.5703125" customWidth="1"/>
    <col min="29" max="29" width="11.140625" customWidth="1"/>
    <col min="30" max="30" width="10.85546875" bestFit="1" customWidth="1"/>
    <col min="31" max="31" width="12.7109375" customWidth="1"/>
    <col min="32" max="32" width="9.28515625" bestFit="1" customWidth="1"/>
    <col min="33" max="33" width="10" bestFit="1" customWidth="1"/>
    <col min="34" max="34" width="10.85546875" customWidth="1"/>
    <col min="35" max="35" width="11.85546875" customWidth="1"/>
    <col min="36" max="36" width="6.5703125" hidden="1" customWidth="1"/>
  </cols>
  <sheetData>
    <row r="1" spans="1:36">
      <c r="A1" s="1" t="s">
        <v>18</v>
      </c>
      <c r="B1" s="1"/>
      <c r="C1" s="2"/>
      <c r="D1" s="3"/>
      <c r="E1" s="190"/>
      <c r="F1" s="3"/>
      <c r="G1" s="4"/>
      <c r="H1" s="4"/>
      <c r="I1" s="3"/>
      <c r="J1" s="3"/>
      <c r="K1" s="4"/>
      <c r="L1" s="4"/>
      <c r="M1" s="3"/>
      <c r="N1" s="5"/>
      <c r="O1" s="3"/>
      <c r="P1" s="4"/>
      <c r="Q1" s="4"/>
      <c r="R1" s="3"/>
      <c r="S1" s="4"/>
      <c r="T1" s="4"/>
      <c r="U1" s="3"/>
      <c r="V1" s="4"/>
      <c r="W1" s="4"/>
      <c r="X1" s="3"/>
      <c r="Y1" s="4"/>
      <c r="Z1" s="4"/>
      <c r="AA1" s="3"/>
      <c r="AB1" s="4"/>
      <c r="AC1" s="3"/>
      <c r="AD1" s="3"/>
      <c r="AE1" s="3"/>
      <c r="AF1" s="3"/>
      <c r="AG1" s="3"/>
      <c r="AH1" s="3"/>
      <c r="AI1" s="3"/>
      <c r="AJ1" s="3"/>
    </row>
    <row r="2" spans="1:36" ht="20.25" customHeight="1">
      <c r="A2" s="6" t="s">
        <v>19</v>
      </c>
      <c r="B2" s="6"/>
      <c r="C2" s="7"/>
      <c r="D2" s="8"/>
      <c r="E2" s="386"/>
      <c r="F2" s="9" t="s">
        <v>284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9" t="s">
        <v>285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3"/>
    </row>
    <row r="3" spans="1:36" ht="18">
      <c r="A3" s="6" t="s">
        <v>20</v>
      </c>
      <c r="B3" s="6"/>
      <c r="C3" s="7"/>
      <c r="D3" s="8"/>
      <c r="E3" s="38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3"/>
    </row>
    <row r="4" spans="1:36" ht="18" thickBot="1">
      <c r="A4" s="12" t="s">
        <v>21</v>
      </c>
      <c r="B4" s="12"/>
      <c r="C4" s="13"/>
      <c r="D4" s="14"/>
      <c r="E4" s="364"/>
      <c r="F4" s="16" t="s">
        <v>22</v>
      </c>
      <c r="G4" s="5" t="s">
        <v>23</v>
      </c>
      <c r="H4" s="5"/>
      <c r="I4" s="5"/>
      <c r="J4" s="3"/>
      <c r="K4" s="1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"/>
      <c r="AD4" s="3"/>
      <c r="AE4" s="3"/>
      <c r="AF4" s="3"/>
      <c r="AG4" s="3"/>
      <c r="AH4" s="3"/>
      <c r="AI4" s="3"/>
      <c r="AJ4" s="3"/>
    </row>
    <row r="5" spans="1:36" ht="15.75" thickBot="1">
      <c r="A5" s="433" t="s">
        <v>24</v>
      </c>
      <c r="B5" s="434" t="s">
        <v>25</v>
      </c>
      <c r="C5" s="435" t="s">
        <v>26</v>
      </c>
      <c r="D5" s="18"/>
      <c r="E5" s="436" t="s">
        <v>283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8"/>
      <c r="U5" s="432" t="s">
        <v>27</v>
      </c>
      <c r="V5" s="432"/>
      <c r="W5" s="432"/>
      <c r="X5" s="432"/>
      <c r="Y5" s="432"/>
      <c r="Z5" s="432"/>
      <c r="AA5" s="432"/>
      <c r="AB5" s="432"/>
      <c r="AC5" s="422" t="s">
        <v>0</v>
      </c>
      <c r="AD5" s="424" t="s">
        <v>15</v>
      </c>
      <c r="AE5" s="426" t="s">
        <v>28</v>
      </c>
      <c r="AF5" s="428" t="s">
        <v>1</v>
      </c>
      <c r="AG5" s="429"/>
      <c r="AH5" s="430"/>
      <c r="AI5" s="426" t="s">
        <v>29</v>
      </c>
      <c r="AJ5" s="3"/>
    </row>
    <row r="6" spans="1:36" ht="15.75" thickBot="1">
      <c r="A6" s="433"/>
      <c r="B6" s="434"/>
      <c r="C6" s="435"/>
      <c r="D6" s="19"/>
      <c r="E6" s="436"/>
      <c r="F6" s="20" t="s">
        <v>30</v>
      </c>
      <c r="G6" s="21">
        <v>1</v>
      </c>
      <c r="H6" s="21">
        <v>2</v>
      </c>
      <c r="I6" s="21">
        <v>3</v>
      </c>
      <c r="J6" s="21">
        <v>4</v>
      </c>
      <c r="K6" s="21" t="s">
        <v>31</v>
      </c>
      <c r="L6" s="21" t="s">
        <v>32</v>
      </c>
      <c r="M6" s="21" t="s">
        <v>33</v>
      </c>
      <c r="N6" s="21" t="s">
        <v>34</v>
      </c>
      <c r="O6" s="21" t="s">
        <v>35</v>
      </c>
      <c r="P6" s="21" t="s">
        <v>36</v>
      </c>
      <c r="Q6" s="21" t="s">
        <v>37</v>
      </c>
      <c r="R6" s="21" t="s">
        <v>38</v>
      </c>
      <c r="S6" s="21" t="s">
        <v>39</v>
      </c>
      <c r="T6" s="21" t="s">
        <v>40</v>
      </c>
      <c r="U6" s="22" t="s">
        <v>41</v>
      </c>
      <c r="V6" s="22" t="s">
        <v>42</v>
      </c>
      <c r="W6" s="22" t="s">
        <v>43</v>
      </c>
      <c r="X6" s="22" t="s">
        <v>44</v>
      </c>
      <c r="Y6" s="22" t="s">
        <v>45</v>
      </c>
      <c r="Z6" s="22" t="s">
        <v>46</v>
      </c>
      <c r="AA6" s="22" t="s">
        <v>47</v>
      </c>
      <c r="AB6" s="22" t="s">
        <v>48</v>
      </c>
      <c r="AC6" s="423"/>
      <c r="AD6" s="425"/>
      <c r="AE6" s="427"/>
      <c r="AF6" s="23" t="s">
        <v>49</v>
      </c>
      <c r="AG6" s="24" t="s">
        <v>16</v>
      </c>
      <c r="AH6" s="25" t="s">
        <v>17</v>
      </c>
      <c r="AI6" s="431"/>
      <c r="AJ6" s="3"/>
    </row>
    <row r="7" spans="1:36" ht="15.75" hidden="1" thickBot="1">
      <c r="A7" s="26"/>
      <c r="B7" s="27"/>
      <c r="C7" s="28"/>
      <c r="D7" s="29"/>
      <c r="E7" s="387"/>
      <c r="F7" s="30"/>
      <c r="G7" s="31"/>
      <c r="H7" s="31"/>
      <c r="I7" s="31"/>
      <c r="J7" s="31"/>
      <c r="K7" s="31"/>
      <c r="L7" s="31"/>
      <c r="M7" s="31"/>
      <c r="N7" s="32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3"/>
      <c r="AC7" s="34"/>
      <c r="AD7" s="35"/>
      <c r="AE7" s="36"/>
      <c r="AF7" s="36"/>
      <c r="AG7" s="36"/>
      <c r="AH7" s="36"/>
      <c r="AI7" s="36"/>
      <c r="AJ7" s="3"/>
    </row>
    <row r="8" spans="1:36" ht="17.25" hidden="1" thickBot="1">
      <c r="A8" s="37"/>
      <c r="B8" s="38"/>
      <c r="C8" s="39"/>
      <c r="D8" s="40"/>
      <c r="E8" s="388"/>
      <c r="F8" s="41">
        <f t="shared" ref="F8:AI8" si="0">+F9*100/$E$9</f>
        <v>1.5764719699760299</v>
      </c>
      <c r="G8" s="41">
        <f t="shared" si="0"/>
        <v>1.5780735331016404</v>
      </c>
      <c r="H8" s="41">
        <f t="shared" si="0"/>
        <v>1.5756330559578529</v>
      </c>
      <c r="I8" s="41">
        <f t="shared" si="0"/>
        <v>1.5799038909594811</v>
      </c>
      <c r="J8" s="41">
        <f t="shared" si="0"/>
        <v>1.5896657995346315</v>
      </c>
      <c r="K8" s="41">
        <f t="shared" si="0"/>
        <v>8.2292889288517017</v>
      </c>
      <c r="L8" s="41">
        <f t="shared" si="0"/>
        <v>3.4577747881932765</v>
      </c>
      <c r="M8" s="41">
        <f t="shared" si="0"/>
        <v>5.3396877256964705</v>
      </c>
      <c r="N8" s="41">
        <f t="shared" si="0"/>
        <v>5.4452383621652825</v>
      </c>
      <c r="O8" s="41">
        <f t="shared" si="0"/>
        <v>3.6009240256585664</v>
      </c>
      <c r="P8" s="41">
        <f t="shared" si="0"/>
        <v>8.6344843996311837</v>
      </c>
      <c r="Q8" s="41">
        <f t="shared" si="0"/>
        <v>8.1077989260375265</v>
      </c>
      <c r="R8" s="41">
        <f t="shared" si="0"/>
        <v>7.6711060471210377</v>
      </c>
      <c r="S8" s="41">
        <f t="shared" si="0"/>
        <v>6.8060331645590857</v>
      </c>
      <c r="T8" s="41">
        <f t="shared" si="0"/>
        <v>6.5196584247177629</v>
      </c>
      <c r="U8" s="41">
        <f t="shared" si="0"/>
        <v>5.9071749265378246</v>
      </c>
      <c r="V8" s="41">
        <f t="shared" si="0"/>
        <v>5.3668380339211073</v>
      </c>
      <c r="W8" s="41">
        <f t="shared" si="0"/>
        <v>4.7260602538553815</v>
      </c>
      <c r="X8" s="41">
        <f t="shared" si="0"/>
        <v>3.8564114766488284</v>
      </c>
      <c r="Y8" s="41">
        <f t="shared" si="0"/>
        <v>3.02748816177923</v>
      </c>
      <c r="Z8" s="41">
        <f t="shared" si="0"/>
        <v>2.1794986192237911</v>
      </c>
      <c r="AA8" s="41">
        <f t="shared" si="0"/>
        <v>1.5429154092489508</v>
      </c>
      <c r="AB8" s="41">
        <f t="shared" si="0"/>
        <v>1.6818700766233559</v>
      </c>
      <c r="AC8" s="41">
        <f t="shared" si="0"/>
        <v>1.5927926608751093</v>
      </c>
      <c r="AD8" s="41">
        <f t="shared" si="0"/>
        <v>0.1256845729050601</v>
      </c>
      <c r="AE8" s="41">
        <f t="shared" si="0"/>
        <v>49.340499184346783</v>
      </c>
      <c r="AF8" s="41">
        <f t="shared" si="0"/>
        <v>4.346489793085671</v>
      </c>
      <c r="AG8" s="41">
        <f t="shared" si="0"/>
        <v>4.5362368910151547</v>
      </c>
      <c r="AH8" s="41">
        <f t="shared" si="0"/>
        <v>23.304955160045729</v>
      </c>
      <c r="AI8" s="41">
        <f t="shared" si="0"/>
        <v>2.1866675208336668</v>
      </c>
      <c r="AJ8" s="3"/>
    </row>
    <row r="9" spans="1:36" ht="16.5">
      <c r="A9" s="42">
        <f>A12+LAMBAYEQUE!A12+FERREÑAFE!A12</f>
        <v>175</v>
      </c>
      <c r="B9" s="43"/>
      <c r="C9" s="44" t="s">
        <v>50</v>
      </c>
      <c r="D9" s="45"/>
      <c r="E9" s="389">
        <f>E12+LAMBAYEQUE!E12+FERREÑAFE!E12</f>
        <v>1311219</v>
      </c>
      <c r="F9" s="46">
        <f>F12+LAMBAYEQUE!F12+FERREÑAFE!F12</f>
        <v>20671</v>
      </c>
      <c r="G9" s="46">
        <f>G12+LAMBAYEQUE!G12+FERREÑAFE!G12</f>
        <v>20692</v>
      </c>
      <c r="H9" s="46">
        <f>H12+LAMBAYEQUE!H12+FERREÑAFE!H12</f>
        <v>20660</v>
      </c>
      <c r="I9" s="46">
        <f>I12+LAMBAYEQUE!I12+FERREÑAFE!I12</f>
        <v>20716</v>
      </c>
      <c r="J9" s="46">
        <f>J12+LAMBAYEQUE!J12+FERREÑAFE!J12</f>
        <v>20844</v>
      </c>
      <c r="K9" s="46">
        <f>K12+LAMBAYEQUE!K12+FERREÑAFE!K12</f>
        <v>107904</v>
      </c>
      <c r="L9" s="46">
        <f>L12+LAMBAYEQUE!L12+FERREÑAFE!L12</f>
        <v>45339</v>
      </c>
      <c r="M9" s="46">
        <f>M12+LAMBAYEQUE!M12+FERREÑAFE!M12</f>
        <v>70015</v>
      </c>
      <c r="N9" s="46">
        <f>N12+LAMBAYEQUE!N12+FERREÑAFE!N12</f>
        <v>71399</v>
      </c>
      <c r="O9" s="46">
        <f>O12+LAMBAYEQUE!O12+FERREÑAFE!O12</f>
        <v>47216</v>
      </c>
      <c r="P9" s="46">
        <f>P12+LAMBAYEQUE!P12+FERREÑAFE!P12</f>
        <v>113217</v>
      </c>
      <c r="Q9" s="46">
        <f>Q12+LAMBAYEQUE!Q12+FERREÑAFE!Q12</f>
        <v>106311</v>
      </c>
      <c r="R9" s="46">
        <f>R12+LAMBAYEQUE!R12+FERREÑAFE!R12</f>
        <v>100585</v>
      </c>
      <c r="S9" s="46">
        <f>S12+LAMBAYEQUE!S12+FERREÑAFE!S12</f>
        <v>89242</v>
      </c>
      <c r="T9" s="46">
        <f>T12+LAMBAYEQUE!T12+FERREÑAFE!T12</f>
        <v>85487</v>
      </c>
      <c r="U9" s="46">
        <f>U12+LAMBAYEQUE!U12+FERREÑAFE!U12</f>
        <v>77456</v>
      </c>
      <c r="V9" s="46">
        <f>V12+LAMBAYEQUE!V12+FERREÑAFE!V12</f>
        <v>70371</v>
      </c>
      <c r="W9" s="46">
        <f>W12+LAMBAYEQUE!W12+FERREÑAFE!W12</f>
        <v>61969</v>
      </c>
      <c r="X9" s="46">
        <f>X12+LAMBAYEQUE!X12+FERREÑAFE!X12</f>
        <v>50566</v>
      </c>
      <c r="Y9" s="46">
        <f>Y12+LAMBAYEQUE!Y12+FERREÑAFE!Y12</f>
        <v>39697</v>
      </c>
      <c r="Z9" s="46">
        <f>Z12+LAMBAYEQUE!Z12+FERREÑAFE!Z12</f>
        <v>28578</v>
      </c>
      <c r="AA9" s="46">
        <f>AA12+LAMBAYEQUE!AA12+FERREÑAFE!AA12</f>
        <v>20231</v>
      </c>
      <c r="AB9" s="46">
        <f>AB12+LAMBAYEQUE!AB12+FERREÑAFE!AB12</f>
        <v>22053</v>
      </c>
      <c r="AC9" s="46">
        <f>AC12+LAMBAYEQUE!AC12+FERREÑAFE!AC12</f>
        <v>20885</v>
      </c>
      <c r="AD9" s="46">
        <f>AD12+LAMBAYEQUE!AD12+FERREÑAFE!AD12</f>
        <v>1648</v>
      </c>
      <c r="AE9" s="46">
        <f>AE12+LAMBAYEQUE!AE12+FERREÑAFE!AE12</f>
        <v>646962</v>
      </c>
      <c r="AF9" s="46">
        <f>AF12+LAMBAYEQUE!AF12+FERREÑAFE!AF12</f>
        <v>56992</v>
      </c>
      <c r="AG9" s="46">
        <f>AG12+LAMBAYEQUE!AG12+FERREÑAFE!AG12</f>
        <v>59480</v>
      </c>
      <c r="AH9" s="46">
        <f>AH12+LAMBAYEQUE!AH12+FERREÑAFE!AH12</f>
        <v>305579</v>
      </c>
      <c r="AI9" s="46">
        <f>AI12+LAMBAYEQUE!AI12+FERREÑAFE!AI12</f>
        <v>28672</v>
      </c>
      <c r="AJ9" s="47">
        <f>E9-SUM(F9:AB9)</f>
        <v>0</v>
      </c>
    </row>
    <row r="10" spans="1:36" ht="16.5" hidden="1">
      <c r="A10" s="48"/>
      <c r="B10" s="49"/>
      <c r="C10" s="39"/>
      <c r="D10" s="50"/>
      <c r="E10" s="390"/>
      <c r="F10" s="51"/>
      <c r="G10" s="52"/>
      <c r="H10" s="52"/>
      <c r="I10" s="52"/>
      <c r="J10" s="52"/>
      <c r="K10" s="5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3"/>
      <c r="W10" s="53"/>
      <c r="X10" s="53"/>
      <c r="Y10" s="53"/>
      <c r="Z10" s="53"/>
      <c r="AA10" s="53"/>
      <c r="AB10" s="55"/>
      <c r="AC10" s="56"/>
      <c r="AD10" s="57"/>
      <c r="AE10" s="56"/>
      <c r="AF10" s="56"/>
      <c r="AG10" s="56"/>
      <c r="AH10" s="56"/>
      <c r="AI10" s="56"/>
      <c r="AJ10" s="47"/>
    </row>
    <row r="11" spans="1:36" ht="16.5" hidden="1">
      <c r="A11" s="58"/>
      <c r="B11" s="59"/>
      <c r="C11" s="39"/>
      <c r="D11" s="50"/>
      <c r="E11" s="388"/>
      <c r="F11" s="60">
        <f t="shared" ref="F11:AI11" si="1">+F12*100/$E$12</f>
        <v>1.4441028263107261</v>
      </c>
      <c r="G11" s="60">
        <f t="shared" si="1"/>
        <v>1.4512790496886192</v>
      </c>
      <c r="H11" s="60">
        <f t="shared" si="1"/>
        <v>1.4547550328872862</v>
      </c>
      <c r="I11" s="60">
        <f t="shared" si="1"/>
        <v>1.462043384755459</v>
      </c>
      <c r="J11" s="60">
        <f t="shared" si="1"/>
        <v>1.4704530215264275</v>
      </c>
      <c r="K11" s="60">
        <f t="shared" si="1"/>
        <v>7.6138608754544004</v>
      </c>
      <c r="L11" s="60">
        <f t="shared" si="1"/>
        <v>3.2020532969139999</v>
      </c>
      <c r="M11" s="60">
        <f t="shared" si="1"/>
        <v>5.0270566047044634</v>
      </c>
      <c r="N11" s="60">
        <f t="shared" si="1"/>
        <v>5.3456136455887533</v>
      </c>
      <c r="O11" s="60">
        <f t="shared" si="1"/>
        <v>3.6042581915468572</v>
      </c>
      <c r="P11" s="60">
        <f t="shared" si="1"/>
        <v>8.7565623198936127</v>
      </c>
      <c r="Q11" s="60">
        <f t="shared" si="1"/>
        <v>8.3700554138998964</v>
      </c>
      <c r="R11" s="60">
        <f t="shared" si="1"/>
        <v>7.9348847431248419</v>
      </c>
      <c r="S11" s="60">
        <f t="shared" si="1"/>
        <v>7.0771017924860455</v>
      </c>
      <c r="T11" s="60">
        <f t="shared" si="1"/>
        <v>6.7776065949492841</v>
      </c>
      <c r="U11" s="60">
        <f t="shared" si="1"/>
        <v>6.089249793122935</v>
      </c>
      <c r="V11" s="60">
        <f t="shared" si="1"/>
        <v>5.5346622802001271</v>
      </c>
      <c r="W11" s="60">
        <f t="shared" si="1"/>
        <v>4.9196375110166244</v>
      </c>
      <c r="X11" s="60">
        <f t="shared" si="1"/>
        <v>3.9546597236705487</v>
      </c>
      <c r="Y11" s="60">
        <f t="shared" si="1"/>
        <v>3.1185175716557119</v>
      </c>
      <c r="Z11" s="60">
        <f t="shared" si="1"/>
        <v>2.1815719068795314</v>
      </c>
      <c r="AA11" s="60">
        <f t="shared" si="1"/>
        <v>1.5347026464566276</v>
      </c>
      <c r="AB11" s="60">
        <f t="shared" si="1"/>
        <v>1.6753117732672225</v>
      </c>
      <c r="AC11" s="60">
        <f t="shared" si="1"/>
        <v>1.4559884462803616</v>
      </c>
      <c r="AD11" s="60">
        <f t="shared" si="1"/>
        <v>0.11459531706573196</v>
      </c>
      <c r="AE11" s="60">
        <f t="shared" si="1"/>
        <v>49.301775891029045</v>
      </c>
      <c r="AF11" s="60">
        <f t="shared" si="1"/>
        <v>4.0609575324555918</v>
      </c>
      <c r="AG11" s="60">
        <f t="shared" si="1"/>
        <v>4.485588125144365</v>
      </c>
      <c r="AH11" s="60">
        <f t="shared" si="1"/>
        <v>23.999421416990156</v>
      </c>
      <c r="AI11" s="60">
        <f t="shared" si="1"/>
        <v>1.9988024677238141</v>
      </c>
      <c r="AJ11" s="47">
        <f t="shared" ref="AJ11:AJ23" si="2">E11-SUM(F11:AB11)</f>
        <v>-99.999999999999986</v>
      </c>
    </row>
    <row r="12" spans="1:36" ht="16.5">
      <c r="A12" s="61">
        <f>+A14+A25+A37+A32+A41+A50+A57+A62+A70+A75+A80+A86+A90+A98+A108+A117+A121+A124+A131+A137</f>
        <v>58</v>
      </c>
      <c r="B12" s="62"/>
      <c r="C12" s="63" t="s">
        <v>51</v>
      </c>
      <c r="D12" s="64"/>
      <c r="E12" s="391">
        <f>+E14+E25+E37+E32+E41+E50+E57+E62+E70+E75+E80+E86+E90+E98+E108+E117+E121+E124+E131+E137</f>
        <v>891834</v>
      </c>
      <c r="F12" s="51">
        <f t="shared" ref="F12:AI12" si="3">+F14+F25+F37+F32+F41+F50+F57+F62+F70+F75+F80+F86+F90+F98+F108+F117+F121+F124+F131+F137</f>
        <v>12879</v>
      </c>
      <c r="G12" s="51">
        <f t="shared" si="3"/>
        <v>12943</v>
      </c>
      <c r="H12" s="51">
        <f t="shared" si="3"/>
        <v>12974</v>
      </c>
      <c r="I12" s="51">
        <f t="shared" si="3"/>
        <v>13039</v>
      </c>
      <c r="J12" s="51">
        <f t="shared" si="3"/>
        <v>13114</v>
      </c>
      <c r="K12" s="51">
        <f t="shared" si="3"/>
        <v>67903</v>
      </c>
      <c r="L12" s="51">
        <f t="shared" si="3"/>
        <v>28557</v>
      </c>
      <c r="M12" s="51">
        <f t="shared" si="3"/>
        <v>44833</v>
      </c>
      <c r="N12" s="51">
        <f t="shared" si="3"/>
        <v>47674</v>
      </c>
      <c r="O12" s="51">
        <f t="shared" si="3"/>
        <v>32144</v>
      </c>
      <c r="P12" s="51">
        <f t="shared" si="3"/>
        <v>78094</v>
      </c>
      <c r="Q12" s="51">
        <f t="shared" si="3"/>
        <v>74647</v>
      </c>
      <c r="R12" s="51">
        <f t="shared" si="3"/>
        <v>70766</v>
      </c>
      <c r="S12" s="51">
        <f t="shared" si="3"/>
        <v>63116</v>
      </c>
      <c r="T12" s="51">
        <f t="shared" si="3"/>
        <v>60445</v>
      </c>
      <c r="U12" s="51">
        <f t="shared" si="3"/>
        <v>54306</v>
      </c>
      <c r="V12" s="51">
        <f t="shared" si="3"/>
        <v>49360</v>
      </c>
      <c r="W12" s="51">
        <f t="shared" si="3"/>
        <v>43875</v>
      </c>
      <c r="X12" s="51">
        <f t="shared" si="3"/>
        <v>35269</v>
      </c>
      <c r="Y12" s="51">
        <f t="shared" si="3"/>
        <v>27812</v>
      </c>
      <c r="Z12" s="51">
        <f t="shared" si="3"/>
        <v>19456</v>
      </c>
      <c r="AA12" s="51">
        <f t="shared" si="3"/>
        <v>13687</v>
      </c>
      <c r="AB12" s="65">
        <f t="shared" si="3"/>
        <v>14941</v>
      </c>
      <c r="AC12" s="66">
        <f t="shared" si="3"/>
        <v>12985</v>
      </c>
      <c r="AD12" s="67">
        <f t="shared" si="3"/>
        <v>1022</v>
      </c>
      <c r="AE12" s="67">
        <f t="shared" si="3"/>
        <v>439690</v>
      </c>
      <c r="AF12" s="67">
        <f>+AF14+AF25+AF37+AF32+AF41+AF50+AF57+AF62+AF70+AF75+AF80+AF86+AF90+AF98+AF108+AF117+AF121+AF124+AF131+AF137</f>
        <v>36217</v>
      </c>
      <c r="AG12" s="66">
        <f t="shared" si="3"/>
        <v>40004</v>
      </c>
      <c r="AH12" s="66">
        <f t="shared" si="3"/>
        <v>214035</v>
      </c>
      <c r="AI12" s="66">
        <f t="shared" si="3"/>
        <v>17826</v>
      </c>
      <c r="AJ12" s="47">
        <f t="shared" si="2"/>
        <v>0</v>
      </c>
    </row>
    <row r="13" spans="1:36" ht="16.5" hidden="1">
      <c r="A13" s="58"/>
      <c r="B13" s="68"/>
      <c r="C13" s="39"/>
      <c r="D13" s="50"/>
      <c r="E13" s="390"/>
      <c r="F13" s="69">
        <f t="shared" ref="F13:AI13" si="4">+F14*100/$E$14</f>
        <v>1.2758892186866873</v>
      </c>
      <c r="G13" s="70">
        <f t="shared" si="4"/>
        <v>1.2946668291863366</v>
      </c>
      <c r="H13" s="70">
        <f t="shared" si="4"/>
        <v>1.3098206902913165</v>
      </c>
      <c r="I13" s="70">
        <f t="shared" si="4"/>
        <v>1.3266217102120552</v>
      </c>
      <c r="J13" s="70">
        <f t="shared" si="4"/>
        <v>1.3335397772382418</v>
      </c>
      <c r="K13" s="70">
        <f t="shared" si="4"/>
        <v>6.8969833933448195</v>
      </c>
      <c r="L13" s="70">
        <f t="shared" si="4"/>
        <v>2.8864811087355422</v>
      </c>
      <c r="M13" s="70">
        <f t="shared" si="4"/>
        <v>4.611056388834899</v>
      </c>
      <c r="N13" s="70">
        <f t="shared" si="4"/>
        <v>5.1447358451407164</v>
      </c>
      <c r="O13" s="70">
        <f t="shared" si="4"/>
        <v>3.608924965327307</v>
      </c>
      <c r="P13" s="70">
        <f t="shared" si="4"/>
        <v>9.1012113205931087</v>
      </c>
      <c r="Q13" s="70">
        <f t="shared" si="4"/>
        <v>8.3138694066604515</v>
      </c>
      <c r="R13" s="70">
        <f t="shared" si="4"/>
        <v>7.8398170994850984</v>
      </c>
      <c r="S13" s="70">
        <f t="shared" si="4"/>
        <v>6.9747292894486304</v>
      </c>
      <c r="T13" s="70">
        <f t="shared" si="4"/>
        <v>6.8455920382931481</v>
      </c>
      <c r="U13" s="70">
        <f t="shared" si="4"/>
        <v>6.3679159817231259</v>
      </c>
      <c r="V13" s="70">
        <f t="shared" si="4"/>
        <v>5.9801747964935279</v>
      </c>
      <c r="W13" s="70">
        <f t="shared" si="4"/>
        <v>5.4086106874252602</v>
      </c>
      <c r="X13" s="70">
        <f t="shared" si="4"/>
        <v>4.3913254028126882</v>
      </c>
      <c r="Y13" s="70">
        <f t="shared" si="4"/>
        <v>3.3529564853584053</v>
      </c>
      <c r="Z13" s="70">
        <f t="shared" si="4"/>
        <v>2.2865858680362243</v>
      </c>
      <c r="AA13" s="70">
        <f t="shared" si="4"/>
        <v>1.6184982523644964</v>
      </c>
      <c r="AB13" s="71">
        <f t="shared" si="4"/>
        <v>1.8299934443079133</v>
      </c>
      <c r="AC13" s="72">
        <f t="shared" si="4"/>
        <v>1.2772069457392943</v>
      </c>
      <c r="AD13" s="73">
        <f t="shared" si="4"/>
        <v>0.10212384657703927</v>
      </c>
      <c r="AE13" s="73">
        <f t="shared" si="4"/>
        <v>48.683425958564072</v>
      </c>
      <c r="AF13" s="73">
        <f t="shared" si="4"/>
        <v>3.729167558877692</v>
      </c>
      <c r="AG13" s="72">
        <f t="shared" si="4"/>
        <v>4.4209742614963448</v>
      </c>
      <c r="AH13" s="72">
        <f t="shared" si="4"/>
        <v>24.401669560175652</v>
      </c>
      <c r="AI13" s="72">
        <f t="shared" si="4"/>
        <v>1.7611422058091997</v>
      </c>
      <c r="AJ13" s="47">
        <f t="shared" si="2"/>
        <v>-100.00000000000001</v>
      </c>
    </row>
    <row r="14" spans="1:36" ht="15.75">
      <c r="A14" s="74">
        <v>7</v>
      </c>
      <c r="B14" s="75"/>
      <c r="C14" s="76" t="s">
        <v>52</v>
      </c>
      <c r="D14" s="77"/>
      <c r="E14" s="391">
        <v>303553</v>
      </c>
      <c r="F14" s="52">
        <v>3873</v>
      </c>
      <c r="G14" s="52">
        <v>3930</v>
      </c>
      <c r="H14" s="52">
        <v>3976</v>
      </c>
      <c r="I14" s="52">
        <v>4027</v>
      </c>
      <c r="J14" s="52">
        <v>4048</v>
      </c>
      <c r="K14" s="52">
        <v>20936</v>
      </c>
      <c r="L14" s="52">
        <v>8762</v>
      </c>
      <c r="M14" s="52">
        <v>13997</v>
      </c>
      <c r="N14" s="52">
        <v>15617</v>
      </c>
      <c r="O14" s="52">
        <v>10955</v>
      </c>
      <c r="P14" s="52">
        <v>27627</v>
      </c>
      <c r="Q14" s="52">
        <v>25237</v>
      </c>
      <c r="R14" s="52">
        <v>23798</v>
      </c>
      <c r="S14" s="52">
        <v>21172</v>
      </c>
      <c r="T14" s="52">
        <v>20780</v>
      </c>
      <c r="U14" s="52">
        <v>19330</v>
      </c>
      <c r="V14" s="52">
        <v>18153</v>
      </c>
      <c r="W14" s="52">
        <v>16418</v>
      </c>
      <c r="X14" s="52">
        <v>13330</v>
      </c>
      <c r="Y14" s="52">
        <v>10178</v>
      </c>
      <c r="Z14" s="52">
        <v>6941</v>
      </c>
      <c r="AA14" s="52">
        <v>4913</v>
      </c>
      <c r="AB14" s="78">
        <v>5555</v>
      </c>
      <c r="AC14" s="66">
        <v>3877</v>
      </c>
      <c r="AD14" s="67">
        <v>310</v>
      </c>
      <c r="AE14" s="66">
        <v>147780</v>
      </c>
      <c r="AF14" s="66">
        <v>11320</v>
      </c>
      <c r="AG14" s="66">
        <v>13420</v>
      </c>
      <c r="AH14" s="66">
        <v>74072</v>
      </c>
      <c r="AI14" s="66">
        <v>5346</v>
      </c>
      <c r="AJ14" s="47">
        <v>1955</v>
      </c>
    </row>
    <row r="15" spans="1:36" ht="17.25">
      <c r="A15" s="79">
        <v>1</v>
      </c>
      <c r="B15" s="419"/>
      <c r="C15" s="80" t="s">
        <v>53</v>
      </c>
      <c r="D15" s="81">
        <v>0.21001975511294799</v>
      </c>
      <c r="E15" s="390">
        <f>ROUND($E$14*D15,0)+1</f>
        <v>63753</v>
      </c>
      <c r="F15" s="82">
        <f>ROUND((F13*$E$15)/100,0)</f>
        <v>813</v>
      </c>
      <c r="G15" s="82">
        <f t="shared" ref="G15:AG15" si="5">ROUND((G13*$E$15)/100,0)</f>
        <v>825</v>
      </c>
      <c r="H15" s="82">
        <f t="shared" si="5"/>
        <v>835</v>
      </c>
      <c r="I15" s="82">
        <f t="shared" si="5"/>
        <v>846</v>
      </c>
      <c r="J15" s="82">
        <f t="shared" si="5"/>
        <v>850</v>
      </c>
      <c r="K15" s="82">
        <f t="shared" si="5"/>
        <v>4397</v>
      </c>
      <c r="L15" s="82">
        <f t="shared" si="5"/>
        <v>1840</v>
      </c>
      <c r="M15" s="82">
        <f>ROUND((M13*$E$15)/100,0)-1</f>
        <v>2939</v>
      </c>
      <c r="N15" s="82">
        <f t="shared" si="5"/>
        <v>3280</v>
      </c>
      <c r="O15" s="82">
        <f t="shared" si="5"/>
        <v>2301</v>
      </c>
      <c r="P15" s="82">
        <f t="shared" si="5"/>
        <v>5802</v>
      </c>
      <c r="Q15" s="82">
        <f t="shared" si="5"/>
        <v>5300</v>
      </c>
      <c r="R15" s="82">
        <f>ROUND((R13*$E$15)/100,0)+1</f>
        <v>4999</v>
      </c>
      <c r="S15" s="82">
        <f t="shared" si="5"/>
        <v>4447</v>
      </c>
      <c r="T15" s="82">
        <f>ROUND((T13*$E$15)/100,0)-1</f>
        <v>4363</v>
      </c>
      <c r="U15" s="82">
        <f t="shared" si="5"/>
        <v>4060</v>
      </c>
      <c r="V15" s="82">
        <f t="shared" si="5"/>
        <v>3813</v>
      </c>
      <c r="W15" s="82">
        <f t="shared" si="5"/>
        <v>3448</v>
      </c>
      <c r="X15" s="82">
        <f t="shared" si="5"/>
        <v>2800</v>
      </c>
      <c r="Y15" s="82">
        <f t="shared" si="5"/>
        <v>2138</v>
      </c>
      <c r="Z15" s="82">
        <f t="shared" si="5"/>
        <v>1458</v>
      </c>
      <c r="AA15" s="82">
        <f t="shared" si="5"/>
        <v>1032</v>
      </c>
      <c r="AB15" s="82">
        <f t="shared" si="5"/>
        <v>1167</v>
      </c>
      <c r="AC15" s="82">
        <f>ROUND((AC13*$E$15)/100,0)-1</f>
        <v>813</v>
      </c>
      <c r="AD15" s="82">
        <f t="shared" si="5"/>
        <v>65</v>
      </c>
      <c r="AE15" s="82">
        <f>ROUND((AE13*$E$15)/100,0)+1</f>
        <v>31038</v>
      </c>
      <c r="AF15" s="82">
        <f t="shared" si="5"/>
        <v>2377</v>
      </c>
      <c r="AG15" s="82">
        <f t="shared" si="5"/>
        <v>2819</v>
      </c>
      <c r="AH15" s="82">
        <f>ROUND((AH13*$E$15)/100,0)+1</f>
        <v>15558</v>
      </c>
      <c r="AI15" s="82">
        <f>ROUND((AI13*$E$15)/100,0)-1</f>
        <v>1122</v>
      </c>
      <c r="AJ15" s="47">
        <f t="shared" si="2"/>
        <v>0</v>
      </c>
    </row>
    <row r="16" spans="1:36" ht="17.25">
      <c r="A16" s="79">
        <f t="shared" ref="A16:A21" si="6">1+A15</f>
        <v>2</v>
      </c>
      <c r="B16" s="419"/>
      <c r="C16" s="80" t="s">
        <v>54</v>
      </c>
      <c r="D16" s="81">
        <v>0.189739747859863</v>
      </c>
      <c r="E16" s="390">
        <f t="shared" ref="E16:E22" si="7">ROUND($E$14*D16,0)</f>
        <v>57596</v>
      </c>
      <c r="F16" s="82">
        <f>ROUND((F13*$E$16)/100,0)+1</f>
        <v>736</v>
      </c>
      <c r="G16" s="82">
        <f t="shared" ref="G16:AG16" si="8">ROUND((G13*$E$16)/100,0)</f>
        <v>746</v>
      </c>
      <c r="H16" s="82">
        <f>ROUND((H13*$E$16)/100,0)+1</f>
        <v>755</v>
      </c>
      <c r="I16" s="82">
        <f t="shared" si="8"/>
        <v>764</v>
      </c>
      <c r="J16" s="82">
        <f t="shared" si="8"/>
        <v>768</v>
      </c>
      <c r="K16" s="82">
        <f t="shared" si="8"/>
        <v>3972</v>
      </c>
      <c r="L16" s="82">
        <f t="shared" si="8"/>
        <v>1662</v>
      </c>
      <c r="M16" s="82">
        <f t="shared" si="8"/>
        <v>2656</v>
      </c>
      <c r="N16" s="82">
        <f t="shared" si="8"/>
        <v>2963</v>
      </c>
      <c r="O16" s="82">
        <f t="shared" si="8"/>
        <v>2079</v>
      </c>
      <c r="P16" s="82">
        <f t="shared" si="8"/>
        <v>5242</v>
      </c>
      <c r="Q16" s="82">
        <f t="shared" si="8"/>
        <v>4788</v>
      </c>
      <c r="R16" s="82">
        <f t="shared" si="8"/>
        <v>4515</v>
      </c>
      <c r="S16" s="82">
        <f t="shared" si="8"/>
        <v>4017</v>
      </c>
      <c r="T16" s="82">
        <f t="shared" si="8"/>
        <v>3943</v>
      </c>
      <c r="U16" s="82">
        <f t="shared" si="8"/>
        <v>3668</v>
      </c>
      <c r="V16" s="82">
        <f t="shared" si="8"/>
        <v>3444</v>
      </c>
      <c r="W16" s="82">
        <f t="shared" si="8"/>
        <v>3115</v>
      </c>
      <c r="X16" s="82">
        <f t="shared" si="8"/>
        <v>2529</v>
      </c>
      <c r="Y16" s="82">
        <f t="shared" si="8"/>
        <v>1931</v>
      </c>
      <c r="Z16" s="82">
        <f t="shared" si="8"/>
        <v>1317</v>
      </c>
      <c r="AA16" s="82">
        <f t="shared" si="8"/>
        <v>932</v>
      </c>
      <c r="AB16" s="82">
        <f t="shared" si="8"/>
        <v>1054</v>
      </c>
      <c r="AC16" s="82">
        <f t="shared" si="8"/>
        <v>736</v>
      </c>
      <c r="AD16" s="82">
        <f t="shared" si="8"/>
        <v>59</v>
      </c>
      <c r="AE16" s="82">
        <f t="shared" si="8"/>
        <v>28040</v>
      </c>
      <c r="AF16" s="82">
        <f t="shared" si="8"/>
        <v>2148</v>
      </c>
      <c r="AG16" s="82">
        <f t="shared" si="8"/>
        <v>2546</v>
      </c>
      <c r="AH16" s="82">
        <f>ROUND((AH13*$E$16)/100,0)+1</f>
        <v>14055</v>
      </c>
      <c r="AI16" s="82">
        <f>ROUND((AI13*$E$16)/100,0)</f>
        <v>1014</v>
      </c>
      <c r="AJ16" s="47">
        <f t="shared" si="2"/>
        <v>0</v>
      </c>
    </row>
    <row r="17" spans="1:36" ht="17.25">
      <c r="A17" s="79">
        <f t="shared" si="6"/>
        <v>3</v>
      </c>
      <c r="B17" s="419"/>
      <c r="C17" s="80" t="s">
        <v>55</v>
      </c>
      <c r="D17" s="81">
        <v>7.8066098508345796E-2</v>
      </c>
      <c r="E17" s="390">
        <f t="shared" si="7"/>
        <v>23697</v>
      </c>
      <c r="F17" s="82">
        <f t="shared" ref="F17" si="9">ROUND((F13*$E$17)/100,0)</f>
        <v>302</v>
      </c>
      <c r="G17" s="82">
        <f t="shared" ref="G17:AI17" si="10">ROUND((G13*$E$17)/100,0)</f>
        <v>307</v>
      </c>
      <c r="H17" s="82">
        <f t="shared" si="10"/>
        <v>310</v>
      </c>
      <c r="I17" s="82">
        <f t="shared" si="10"/>
        <v>314</v>
      </c>
      <c r="J17" s="82">
        <f t="shared" si="10"/>
        <v>316</v>
      </c>
      <c r="K17" s="82">
        <f t="shared" si="10"/>
        <v>1634</v>
      </c>
      <c r="L17" s="82">
        <f t="shared" si="10"/>
        <v>684</v>
      </c>
      <c r="M17" s="82">
        <f t="shared" si="10"/>
        <v>1093</v>
      </c>
      <c r="N17" s="82">
        <f t="shared" si="10"/>
        <v>1219</v>
      </c>
      <c r="O17" s="82">
        <f>ROUND((O13*$E$17)/100,0)-1</f>
        <v>854</v>
      </c>
      <c r="P17" s="82">
        <f t="shared" si="10"/>
        <v>2157</v>
      </c>
      <c r="Q17" s="82">
        <f t="shared" si="10"/>
        <v>1970</v>
      </c>
      <c r="R17" s="82">
        <f t="shared" si="10"/>
        <v>1858</v>
      </c>
      <c r="S17" s="82">
        <f t="shared" si="10"/>
        <v>1653</v>
      </c>
      <c r="T17" s="82">
        <f t="shared" si="10"/>
        <v>1622</v>
      </c>
      <c r="U17" s="82">
        <f t="shared" si="10"/>
        <v>1509</v>
      </c>
      <c r="V17" s="82">
        <f t="shared" si="10"/>
        <v>1417</v>
      </c>
      <c r="W17" s="82">
        <f t="shared" si="10"/>
        <v>1282</v>
      </c>
      <c r="X17" s="82">
        <f t="shared" si="10"/>
        <v>1041</v>
      </c>
      <c r="Y17" s="82">
        <f t="shared" si="10"/>
        <v>795</v>
      </c>
      <c r="Z17" s="82">
        <f t="shared" si="10"/>
        <v>542</v>
      </c>
      <c r="AA17" s="82">
        <f t="shared" si="10"/>
        <v>384</v>
      </c>
      <c r="AB17" s="82">
        <f t="shared" si="10"/>
        <v>434</v>
      </c>
      <c r="AC17" s="82">
        <f t="shared" si="10"/>
        <v>303</v>
      </c>
      <c r="AD17" s="82">
        <f t="shared" si="10"/>
        <v>24</v>
      </c>
      <c r="AE17" s="82">
        <f t="shared" si="10"/>
        <v>11537</v>
      </c>
      <c r="AF17" s="82">
        <f t="shared" si="10"/>
        <v>884</v>
      </c>
      <c r="AG17" s="82">
        <f t="shared" si="10"/>
        <v>1048</v>
      </c>
      <c r="AH17" s="82">
        <f t="shared" si="10"/>
        <v>5782</v>
      </c>
      <c r="AI17" s="82">
        <f t="shared" si="10"/>
        <v>417</v>
      </c>
      <c r="AJ17" s="47">
        <f t="shared" si="2"/>
        <v>0</v>
      </c>
    </row>
    <row r="18" spans="1:36" ht="17.25">
      <c r="A18" s="79">
        <f t="shared" si="6"/>
        <v>4</v>
      </c>
      <c r="B18" s="419"/>
      <c r="C18" s="80" t="s">
        <v>56</v>
      </c>
      <c r="D18" s="81">
        <v>0.116636286420507</v>
      </c>
      <c r="E18" s="390">
        <f t="shared" si="7"/>
        <v>35405</v>
      </c>
      <c r="F18" s="82">
        <f t="shared" ref="F18" si="11">ROUND((F13*$E$18)/100,0)</f>
        <v>452</v>
      </c>
      <c r="G18" s="82">
        <f t="shared" ref="G18:AI18" si="12">ROUND((G13*$E$18)/100,0)</f>
        <v>458</v>
      </c>
      <c r="H18" s="82">
        <f t="shared" si="12"/>
        <v>464</v>
      </c>
      <c r="I18" s="82">
        <f t="shared" si="12"/>
        <v>470</v>
      </c>
      <c r="J18" s="82">
        <f t="shared" si="12"/>
        <v>472</v>
      </c>
      <c r="K18" s="82">
        <f t="shared" si="12"/>
        <v>2442</v>
      </c>
      <c r="L18" s="82">
        <f t="shared" si="12"/>
        <v>1022</v>
      </c>
      <c r="M18" s="82">
        <f t="shared" si="12"/>
        <v>1633</v>
      </c>
      <c r="N18" s="82">
        <f t="shared" si="12"/>
        <v>1821</v>
      </c>
      <c r="O18" s="82">
        <f t="shared" si="12"/>
        <v>1278</v>
      </c>
      <c r="P18" s="82">
        <f t="shared" si="12"/>
        <v>3222</v>
      </c>
      <c r="Q18" s="82">
        <f t="shared" si="12"/>
        <v>2944</v>
      </c>
      <c r="R18" s="82">
        <f t="shared" si="12"/>
        <v>2776</v>
      </c>
      <c r="S18" s="82">
        <f t="shared" si="12"/>
        <v>2469</v>
      </c>
      <c r="T18" s="82">
        <f t="shared" si="12"/>
        <v>2424</v>
      </c>
      <c r="U18" s="82">
        <f t="shared" si="12"/>
        <v>2255</v>
      </c>
      <c r="V18" s="82">
        <f t="shared" si="12"/>
        <v>2117</v>
      </c>
      <c r="W18" s="82">
        <f t="shared" si="12"/>
        <v>1915</v>
      </c>
      <c r="X18" s="82">
        <f>ROUND((X13*$E$18)/100,0)-1</f>
        <v>1554</v>
      </c>
      <c r="Y18" s="82">
        <f t="shared" si="12"/>
        <v>1187</v>
      </c>
      <c r="Z18" s="82">
        <f t="shared" si="12"/>
        <v>810</v>
      </c>
      <c r="AA18" s="82">
        <f t="shared" si="12"/>
        <v>573</v>
      </c>
      <c r="AB18" s="82">
        <f>ROUND((AB13*$E$18)/100,0)-1</f>
        <v>647</v>
      </c>
      <c r="AC18" s="82">
        <f t="shared" si="12"/>
        <v>452</v>
      </c>
      <c r="AD18" s="82">
        <f t="shared" si="12"/>
        <v>36</v>
      </c>
      <c r="AE18" s="82">
        <f t="shared" si="12"/>
        <v>17236</v>
      </c>
      <c r="AF18" s="82">
        <f t="shared" si="12"/>
        <v>1320</v>
      </c>
      <c r="AG18" s="82">
        <f t="shared" si="12"/>
        <v>1565</v>
      </c>
      <c r="AH18" s="82">
        <f t="shared" si="12"/>
        <v>8639</v>
      </c>
      <c r="AI18" s="82">
        <f t="shared" si="12"/>
        <v>624</v>
      </c>
      <c r="AJ18" s="47">
        <f t="shared" si="2"/>
        <v>0</v>
      </c>
    </row>
    <row r="19" spans="1:36" ht="17.25">
      <c r="A19" s="79">
        <f t="shared" si="6"/>
        <v>5</v>
      </c>
      <c r="B19" s="419"/>
      <c r="C19" s="80" t="s">
        <v>57</v>
      </c>
      <c r="D19" s="81">
        <v>0.13591422272696899</v>
      </c>
      <c r="E19" s="390">
        <f t="shared" si="7"/>
        <v>41257</v>
      </c>
      <c r="F19" s="82">
        <f t="shared" ref="F19" si="13">ROUND((F13*$E$19)/100,0)</f>
        <v>526</v>
      </c>
      <c r="G19" s="82">
        <f t="shared" ref="G19:AI19" si="14">ROUND((G13*$E$19)/100,0)</f>
        <v>534</v>
      </c>
      <c r="H19" s="82">
        <f t="shared" si="14"/>
        <v>540</v>
      </c>
      <c r="I19" s="82">
        <f t="shared" si="14"/>
        <v>547</v>
      </c>
      <c r="J19" s="82">
        <f>ROUND((J13*$E$19)/100,0)+1</f>
        <v>551</v>
      </c>
      <c r="K19" s="82">
        <f>ROUND((K13*$E$19)/100,0)+1</f>
        <v>2846</v>
      </c>
      <c r="L19" s="82">
        <f t="shared" si="14"/>
        <v>1191</v>
      </c>
      <c r="M19" s="82">
        <f t="shared" si="14"/>
        <v>1902</v>
      </c>
      <c r="N19" s="82">
        <f>ROUND((N13*$E$19)/100,0)+1</f>
        <v>2124</v>
      </c>
      <c r="O19" s="82">
        <f t="shared" si="14"/>
        <v>1489</v>
      </c>
      <c r="P19" s="82">
        <f t="shared" si="14"/>
        <v>3755</v>
      </c>
      <c r="Q19" s="82">
        <f t="shared" si="14"/>
        <v>3430</v>
      </c>
      <c r="R19" s="82">
        <f t="shared" si="14"/>
        <v>3234</v>
      </c>
      <c r="S19" s="82">
        <f t="shared" si="14"/>
        <v>2878</v>
      </c>
      <c r="T19" s="82">
        <f t="shared" si="14"/>
        <v>2824</v>
      </c>
      <c r="U19" s="82">
        <f t="shared" si="14"/>
        <v>2627</v>
      </c>
      <c r="V19" s="82">
        <f t="shared" si="14"/>
        <v>2467</v>
      </c>
      <c r="W19" s="82">
        <f t="shared" si="14"/>
        <v>2231</v>
      </c>
      <c r="X19" s="82">
        <f t="shared" si="14"/>
        <v>1812</v>
      </c>
      <c r="Y19" s="82">
        <f t="shared" si="14"/>
        <v>1383</v>
      </c>
      <c r="Z19" s="82">
        <f t="shared" si="14"/>
        <v>943</v>
      </c>
      <c r="AA19" s="82">
        <f t="shared" si="14"/>
        <v>668</v>
      </c>
      <c r="AB19" s="82">
        <f t="shared" si="14"/>
        <v>755</v>
      </c>
      <c r="AC19" s="82">
        <f t="shared" si="14"/>
        <v>527</v>
      </c>
      <c r="AD19" s="82">
        <f t="shared" si="14"/>
        <v>42</v>
      </c>
      <c r="AE19" s="82">
        <f t="shared" si="14"/>
        <v>20085</v>
      </c>
      <c r="AF19" s="82">
        <f t="shared" si="14"/>
        <v>1539</v>
      </c>
      <c r="AG19" s="82">
        <f t="shared" si="14"/>
        <v>1824</v>
      </c>
      <c r="AH19" s="82">
        <f t="shared" si="14"/>
        <v>10067</v>
      </c>
      <c r="AI19" s="82">
        <f t="shared" si="14"/>
        <v>727</v>
      </c>
      <c r="AJ19" s="47">
        <f t="shared" si="2"/>
        <v>0</v>
      </c>
    </row>
    <row r="20" spans="1:36" ht="17.25">
      <c r="A20" s="79">
        <f t="shared" si="6"/>
        <v>6</v>
      </c>
      <c r="B20" s="419"/>
      <c r="C20" s="80" t="s">
        <v>58</v>
      </c>
      <c r="D20" s="81">
        <v>0.105226992928242</v>
      </c>
      <c r="E20" s="390">
        <f t="shared" si="7"/>
        <v>31942</v>
      </c>
      <c r="F20" s="82">
        <f t="shared" ref="F20" si="15">ROUND((F13*$E$20)/100,0)</f>
        <v>408</v>
      </c>
      <c r="G20" s="82">
        <f t="shared" ref="G20:AI20" si="16">ROUND((G13*$E$20)/100,0)</f>
        <v>414</v>
      </c>
      <c r="H20" s="82">
        <f t="shared" si="16"/>
        <v>418</v>
      </c>
      <c r="I20" s="82">
        <f t="shared" si="16"/>
        <v>424</v>
      </c>
      <c r="J20" s="82">
        <f t="shared" si="16"/>
        <v>426</v>
      </c>
      <c r="K20" s="82">
        <f t="shared" si="16"/>
        <v>2203</v>
      </c>
      <c r="L20" s="82">
        <f t="shared" si="16"/>
        <v>922</v>
      </c>
      <c r="M20" s="82">
        <f t="shared" si="16"/>
        <v>1473</v>
      </c>
      <c r="N20" s="82">
        <f t="shared" si="16"/>
        <v>1643</v>
      </c>
      <c r="O20" s="82">
        <f t="shared" si="16"/>
        <v>1153</v>
      </c>
      <c r="P20" s="82">
        <f t="shared" si="16"/>
        <v>2907</v>
      </c>
      <c r="Q20" s="82">
        <f t="shared" si="16"/>
        <v>2656</v>
      </c>
      <c r="R20" s="82">
        <f t="shared" si="16"/>
        <v>2504</v>
      </c>
      <c r="S20" s="82">
        <f t="shared" si="16"/>
        <v>2228</v>
      </c>
      <c r="T20" s="82">
        <f t="shared" si="16"/>
        <v>2187</v>
      </c>
      <c r="U20" s="82">
        <f>ROUND((U13*$E$20)/100,0)-1</f>
        <v>2033</v>
      </c>
      <c r="V20" s="82">
        <f t="shared" si="16"/>
        <v>1910</v>
      </c>
      <c r="W20" s="82">
        <f t="shared" si="16"/>
        <v>1728</v>
      </c>
      <c r="X20" s="82">
        <f>ROUND((X13*$E$20)/100,0)-1</f>
        <v>1402</v>
      </c>
      <c r="Y20" s="82">
        <f t="shared" si="16"/>
        <v>1071</v>
      </c>
      <c r="Z20" s="82">
        <f t="shared" si="16"/>
        <v>730</v>
      </c>
      <c r="AA20" s="82">
        <f t="shared" si="16"/>
        <v>517</v>
      </c>
      <c r="AB20" s="82">
        <f t="shared" si="16"/>
        <v>585</v>
      </c>
      <c r="AC20" s="82">
        <f t="shared" si="16"/>
        <v>408</v>
      </c>
      <c r="AD20" s="82">
        <f t="shared" si="16"/>
        <v>33</v>
      </c>
      <c r="AE20" s="82">
        <f t="shared" si="16"/>
        <v>15550</v>
      </c>
      <c r="AF20" s="82">
        <f t="shared" si="16"/>
        <v>1191</v>
      </c>
      <c r="AG20" s="82">
        <f t="shared" si="16"/>
        <v>1412</v>
      </c>
      <c r="AH20" s="82">
        <f t="shared" si="16"/>
        <v>7794</v>
      </c>
      <c r="AI20" s="82">
        <f t="shared" si="16"/>
        <v>563</v>
      </c>
      <c r="AJ20" s="47">
        <f t="shared" si="2"/>
        <v>0</v>
      </c>
    </row>
    <row r="21" spans="1:36" ht="17.25">
      <c r="A21" s="79">
        <f t="shared" si="6"/>
        <v>7</v>
      </c>
      <c r="B21" s="419"/>
      <c r="C21" s="80" t="s">
        <v>59</v>
      </c>
      <c r="D21" s="81">
        <v>7.3132092037830596E-2</v>
      </c>
      <c r="E21" s="390">
        <f t="shared" si="7"/>
        <v>22199</v>
      </c>
      <c r="F21" s="82">
        <f t="shared" ref="F21" si="17">ROUND((F13*$E$21)/100,0)</f>
        <v>283</v>
      </c>
      <c r="G21" s="82">
        <f t="shared" ref="G21:AI21" si="18">ROUND((G13*$E$21)/100,0)</f>
        <v>287</v>
      </c>
      <c r="H21" s="82">
        <f t="shared" si="18"/>
        <v>291</v>
      </c>
      <c r="I21" s="82">
        <f t="shared" si="18"/>
        <v>294</v>
      </c>
      <c r="J21" s="82">
        <f t="shared" si="18"/>
        <v>296</v>
      </c>
      <c r="K21" s="82">
        <f t="shared" si="18"/>
        <v>1531</v>
      </c>
      <c r="L21" s="82">
        <f t="shared" si="18"/>
        <v>641</v>
      </c>
      <c r="M21" s="82">
        <f t="shared" si="18"/>
        <v>1024</v>
      </c>
      <c r="N21" s="82">
        <f t="shared" si="18"/>
        <v>1142</v>
      </c>
      <c r="O21" s="82">
        <f t="shared" si="18"/>
        <v>801</v>
      </c>
      <c r="P21" s="82">
        <f t="shared" si="18"/>
        <v>2020</v>
      </c>
      <c r="Q21" s="82">
        <f t="shared" si="18"/>
        <v>1846</v>
      </c>
      <c r="R21" s="82">
        <f t="shared" si="18"/>
        <v>1740</v>
      </c>
      <c r="S21" s="82">
        <f t="shared" si="18"/>
        <v>1548</v>
      </c>
      <c r="T21" s="82">
        <f t="shared" si="18"/>
        <v>1520</v>
      </c>
      <c r="U21" s="82">
        <f t="shared" si="18"/>
        <v>1414</v>
      </c>
      <c r="V21" s="82">
        <f t="shared" si="18"/>
        <v>1328</v>
      </c>
      <c r="W21" s="82">
        <f t="shared" si="18"/>
        <v>1201</v>
      </c>
      <c r="X21" s="82">
        <f t="shared" si="18"/>
        <v>975</v>
      </c>
      <c r="Y21" s="82">
        <f t="shared" si="18"/>
        <v>744</v>
      </c>
      <c r="Z21" s="82">
        <f t="shared" si="18"/>
        <v>508</v>
      </c>
      <c r="AA21" s="82">
        <f t="shared" si="18"/>
        <v>359</v>
      </c>
      <c r="AB21" s="82">
        <f t="shared" si="18"/>
        <v>406</v>
      </c>
      <c r="AC21" s="82">
        <f t="shared" si="18"/>
        <v>284</v>
      </c>
      <c r="AD21" s="82">
        <f t="shared" si="18"/>
        <v>23</v>
      </c>
      <c r="AE21" s="82">
        <f t="shared" si="18"/>
        <v>10807</v>
      </c>
      <c r="AF21" s="82">
        <f t="shared" si="18"/>
        <v>828</v>
      </c>
      <c r="AG21" s="82">
        <f t="shared" si="18"/>
        <v>981</v>
      </c>
      <c r="AH21" s="82">
        <f t="shared" si="18"/>
        <v>5417</v>
      </c>
      <c r="AI21" s="82">
        <f t="shared" si="18"/>
        <v>391</v>
      </c>
      <c r="AJ21" s="47">
        <f t="shared" si="2"/>
        <v>0</v>
      </c>
    </row>
    <row r="22" spans="1:36" ht="17.25">
      <c r="A22" s="58"/>
      <c r="B22" s="419"/>
      <c r="C22" s="80" t="s">
        <v>60</v>
      </c>
      <c r="D22" s="81">
        <v>9.1264804405294706E-2</v>
      </c>
      <c r="E22" s="390">
        <f t="shared" si="7"/>
        <v>27704</v>
      </c>
      <c r="F22" s="82">
        <f t="shared" ref="F22" si="19">ROUND((F13*$E$22)/100,0)</f>
        <v>353</v>
      </c>
      <c r="G22" s="82">
        <f t="shared" ref="G22:AI22" si="20">ROUND((G13*$E$22)/100,0)</f>
        <v>359</v>
      </c>
      <c r="H22" s="82">
        <f t="shared" si="20"/>
        <v>363</v>
      </c>
      <c r="I22" s="82">
        <f t="shared" si="20"/>
        <v>368</v>
      </c>
      <c r="J22" s="82">
        <f t="shared" si="20"/>
        <v>369</v>
      </c>
      <c r="K22" s="82">
        <f t="shared" si="20"/>
        <v>1911</v>
      </c>
      <c r="L22" s="82">
        <f t="shared" si="20"/>
        <v>800</v>
      </c>
      <c r="M22" s="82">
        <f t="shared" si="20"/>
        <v>1277</v>
      </c>
      <c r="N22" s="82">
        <f t="shared" si="20"/>
        <v>1425</v>
      </c>
      <c r="O22" s="82">
        <f t="shared" si="20"/>
        <v>1000</v>
      </c>
      <c r="P22" s="82">
        <f>ROUND((P13*$E$22)/100,0)+1</f>
        <v>2522</v>
      </c>
      <c r="Q22" s="82">
        <f t="shared" si="20"/>
        <v>2303</v>
      </c>
      <c r="R22" s="82">
        <f t="shared" si="20"/>
        <v>2172</v>
      </c>
      <c r="S22" s="82">
        <f t="shared" si="20"/>
        <v>1932</v>
      </c>
      <c r="T22" s="82">
        <f t="shared" si="20"/>
        <v>1897</v>
      </c>
      <c r="U22" s="82">
        <f t="shared" si="20"/>
        <v>1764</v>
      </c>
      <c r="V22" s="82">
        <f t="shared" si="20"/>
        <v>1657</v>
      </c>
      <c r="W22" s="82">
        <f t="shared" si="20"/>
        <v>1498</v>
      </c>
      <c r="X22" s="82">
        <f t="shared" si="20"/>
        <v>1217</v>
      </c>
      <c r="Y22" s="82">
        <f t="shared" si="20"/>
        <v>929</v>
      </c>
      <c r="Z22" s="82">
        <f t="shared" si="20"/>
        <v>633</v>
      </c>
      <c r="AA22" s="82">
        <f t="shared" si="20"/>
        <v>448</v>
      </c>
      <c r="AB22" s="82">
        <f t="shared" si="20"/>
        <v>507</v>
      </c>
      <c r="AC22" s="82">
        <f t="shared" si="20"/>
        <v>354</v>
      </c>
      <c r="AD22" s="82">
        <f t="shared" si="20"/>
        <v>28</v>
      </c>
      <c r="AE22" s="82">
        <f t="shared" si="20"/>
        <v>13487</v>
      </c>
      <c r="AF22" s="82">
        <f t="shared" si="20"/>
        <v>1033</v>
      </c>
      <c r="AG22" s="82">
        <f t="shared" si="20"/>
        <v>1225</v>
      </c>
      <c r="AH22" s="82">
        <f t="shared" si="20"/>
        <v>6760</v>
      </c>
      <c r="AI22" s="82">
        <f t="shared" si="20"/>
        <v>488</v>
      </c>
      <c r="AJ22" s="47">
        <f t="shared" si="2"/>
        <v>0</v>
      </c>
    </row>
    <row r="23" spans="1:36" ht="16.5" hidden="1">
      <c r="A23" s="58"/>
      <c r="B23" s="83"/>
      <c r="C23" s="84"/>
      <c r="D23" s="85">
        <f t="shared" ref="D23:AI23" si="21">SUM(D15:D22)</f>
        <v>1</v>
      </c>
      <c r="E23" s="392">
        <f t="shared" si="21"/>
        <v>303553</v>
      </c>
      <c r="F23" s="87">
        <f t="shared" si="21"/>
        <v>3873</v>
      </c>
      <c r="G23" s="87">
        <f t="shared" si="21"/>
        <v>3930</v>
      </c>
      <c r="H23" s="87">
        <f t="shared" si="21"/>
        <v>3976</v>
      </c>
      <c r="I23" s="87">
        <f t="shared" si="21"/>
        <v>4027</v>
      </c>
      <c r="J23" s="87">
        <f t="shared" si="21"/>
        <v>4048</v>
      </c>
      <c r="K23" s="87">
        <f t="shared" si="21"/>
        <v>20936</v>
      </c>
      <c r="L23" s="87">
        <f t="shared" si="21"/>
        <v>8762</v>
      </c>
      <c r="M23" s="87">
        <f t="shared" si="21"/>
        <v>13997</v>
      </c>
      <c r="N23" s="87">
        <f t="shared" si="21"/>
        <v>15617</v>
      </c>
      <c r="O23" s="87">
        <f t="shared" si="21"/>
        <v>10955</v>
      </c>
      <c r="P23" s="87">
        <f t="shared" si="21"/>
        <v>27627</v>
      </c>
      <c r="Q23" s="87">
        <f t="shared" si="21"/>
        <v>25237</v>
      </c>
      <c r="R23" s="87">
        <f t="shared" si="21"/>
        <v>23798</v>
      </c>
      <c r="S23" s="87">
        <f t="shared" si="21"/>
        <v>21172</v>
      </c>
      <c r="T23" s="87">
        <f t="shared" si="21"/>
        <v>20780</v>
      </c>
      <c r="U23" s="87">
        <f t="shared" si="21"/>
        <v>19330</v>
      </c>
      <c r="V23" s="87">
        <f t="shared" si="21"/>
        <v>18153</v>
      </c>
      <c r="W23" s="87">
        <f t="shared" si="21"/>
        <v>16418</v>
      </c>
      <c r="X23" s="87">
        <f t="shared" si="21"/>
        <v>13330</v>
      </c>
      <c r="Y23" s="87">
        <f t="shared" si="21"/>
        <v>10178</v>
      </c>
      <c r="Z23" s="87">
        <f t="shared" si="21"/>
        <v>6941</v>
      </c>
      <c r="AA23" s="87">
        <f t="shared" si="21"/>
        <v>4913</v>
      </c>
      <c r="AB23" s="87">
        <f t="shared" si="21"/>
        <v>5555</v>
      </c>
      <c r="AC23" s="87">
        <f t="shared" si="21"/>
        <v>3877</v>
      </c>
      <c r="AD23" s="87">
        <f t="shared" si="21"/>
        <v>310</v>
      </c>
      <c r="AE23" s="87">
        <f t="shared" si="21"/>
        <v>147780</v>
      </c>
      <c r="AF23" s="87">
        <f t="shared" si="21"/>
        <v>11320</v>
      </c>
      <c r="AG23" s="87">
        <f t="shared" si="21"/>
        <v>13420</v>
      </c>
      <c r="AH23" s="87">
        <f t="shared" si="21"/>
        <v>74072</v>
      </c>
      <c r="AI23" s="87">
        <f t="shared" si="21"/>
        <v>5346</v>
      </c>
      <c r="AJ23" s="47">
        <f t="shared" si="2"/>
        <v>0</v>
      </c>
    </row>
    <row r="24" spans="1:36" ht="17.25" hidden="1">
      <c r="A24" s="58"/>
      <c r="B24" s="83"/>
      <c r="C24" s="84"/>
      <c r="D24" s="50"/>
      <c r="E24" s="390"/>
      <c r="F24" s="88">
        <f t="shared" ref="F24:AI24" si="22">+F25*100/$E$25</f>
        <v>1.6401350699469368</v>
      </c>
      <c r="G24" s="89">
        <f t="shared" si="22"/>
        <v>1.5061371067159779</v>
      </c>
      <c r="H24" s="89">
        <f t="shared" si="22"/>
        <v>1.3935788176019726</v>
      </c>
      <c r="I24" s="89">
        <f t="shared" si="22"/>
        <v>1.3238998767218739</v>
      </c>
      <c r="J24" s="89">
        <f t="shared" si="22"/>
        <v>1.3078201211341587</v>
      </c>
      <c r="K24" s="89">
        <f t="shared" si="22"/>
        <v>7.026853191831484</v>
      </c>
      <c r="L24" s="89">
        <f t="shared" si="22"/>
        <v>3.3231494881277803</v>
      </c>
      <c r="M24" s="89">
        <f t="shared" si="22"/>
        <v>5.2955995068874957</v>
      </c>
      <c r="N24" s="89">
        <f t="shared" si="22"/>
        <v>5.1133622768933913</v>
      </c>
      <c r="O24" s="89">
        <f t="shared" si="22"/>
        <v>3.1945114434260597</v>
      </c>
      <c r="P24" s="89">
        <f t="shared" si="22"/>
        <v>7.160851155062443</v>
      </c>
      <c r="Q24" s="89">
        <f t="shared" si="22"/>
        <v>7.2787693627056873</v>
      </c>
      <c r="R24" s="89">
        <f t="shared" si="22"/>
        <v>7.4234871629951229</v>
      </c>
      <c r="S24" s="89">
        <f t="shared" si="22"/>
        <v>7.2519697700594952</v>
      </c>
      <c r="T24" s="89">
        <f t="shared" si="22"/>
        <v>6.7910167765449962</v>
      </c>
      <c r="U24" s="89">
        <f t="shared" si="22"/>
        <v>6.0942273677440104</v>
      </c>
      <c r="V24" s="89">
        <f t="shared" si="22"/>
        <v>5.681513640992657</v>
      </c>
      <c r="W24" s="89">
        <f t="shared" si="22"/>
        <v>5.1348019510103446</v>
      </c>
      <c r="X24" s="89">
        <f t="shared" si="22"/>
        <v>4.7060084686712758</v>
      </c>
      <c r="Y24" s="89">
        <f t="shared" si="22"/>
        <v>3.8805810151685693</v>
      </c>
      <c r="Z24" s="89">
        <f t="shared" si="22"/>
        <v>2.937235354022619</v>
      </c>
      <c r="AA24" s="89">
        <f t="shared" si="22"/>
        <v>1.9831698558181916</v>
      </c>
      <c r="AB24" s="90">
        <f t="shared" si="22"/>
        <v>2.5513212199174573</v>
      </c>
      <c r="AC24" s="91">
        <f t="shared" si="22"/>
        <v>1.6776544996516054</v>
      </c>
      <c r="AD24" s="92">
        <f t="shared" si="22"/>
        <v>9.6478533526290405E-2</v>
      </c>
      <c r="AE24" s="92">
        <f t="shared" si="22"/>
        <v>49.557806721337833</v>
      </c>
      <c r="AF24" s="92">
        <f t="shared" si="22"/>
        <v>4.2611352307444923</v>
      </c>
      <c r="AG24" s="91">
        <f t="shared" si="22"/>
        <v>4.0681781636919121</v>
      </c>
      <c r="AH24" s="91">
        <f t="shared" si="22"/>
        <v>23.031569920137215</v>
      </c>
      <c r="AI24" s="91">
        <f t="shared" si="22"/>
        <v>2.3047649675724928</v>
      </c>
      <c r="AJ24" s="47">
        <f>SUM(F24:AB24)</f>
        <v>100</v>
      </c>
    </row>
    <row r="25" spans="1:36" ht="15.75">
      <c r="A25" s="74">
        <v>3</v>
      </c>
      <c r="B25" s="83"/>
      <c r="C25" s="76" t="s">
        <v>61</v>
      </c>
      <c r="D25" s="77">
        <v>1</v>
      </c>
      <c r="E25" s="391">
        <v>18657</v>
      </c>
      <c r="F25" s="51">
        <v>306</v>
      </c>
      <c r="G25" s="52">
        <v>281</v>
      </c>
      <c r="H25" s="52">
        <v>260</v>
      </c>
      <c r="I25" s="52">
        <v>247</v>
      </c>
      <c r="J25" s="52">
        <v>244</v>
      </c>
      <c r="K25" s="52">
        <v>1311</v>
      </c>
      <c r="L25" s="52">
        <v>620</v>
      </c>
      <c r="M25" s="52">
        <v>988</v>
      </c>
      <c r="N25" s="52">
        <v>954</v>
      </c>
      <c r="O25" s="52">
        <v>596</v>
      </c>
      <c r="P25" s="52">
        <v>1336</v>
      </c>
      <c r="Q25" s="52">
        <v>1358</v>
      </c>
      <c r="R25" s="52">
        <v>1385</v>
      </c>
      <c r="S25" s="52">
        <v>1353</v>
      </c>
      <c r="T25" s="52">
        <v>1267</v>
      </c>
      <c r="U25" s="52">
        <v>1137</v>
      </c>
      <c r="V25" s="52">
        <v>1060</v>
      </c>
      <c r="W25" s="52">
        <v>958</v>
      </c>
      <c r="X25" s="52">
        <v>878</v>
      </c>
      <c r="Y25" s="52">
        <v>724</v>
      </c>
      <c r="Z25" s="52">
        <v>548</v>
      </c>
      <c r="AA25" s="52">
        <v>370</v>
      </c>
      <c r="AB25" s="78">
        <v>476</v>
      </c>
      <c r="AC25" s="66">
        <v>313</v>
      </c>
      <c r="AD25" s="67">
        <v>18</v>
      </c>
      <c r="AE25" s="66">
        <v>9246</v>
      </c>
      <c r="AF25" s="66">
        <v>795</v>
      </c>
      <c r="AG25" s="66">
        <v>759</v>
      </c>
      <c r="AH25" s="66">
        <v>4297</v>
      </c>
      <c r="AI25" s="66">
        <v>430</v>
      </c>
      <c r="AJ25" s="47">
        <f t="shared" ref="AJ25:AJ30" si="23">E25-SUM(F25:AB25)</f>
        <v>0</v>
      </c>
    </row>
    <row r="26" spans="1:36" ht="17.25">
      <c r="A26" s="79">
        <v>1</v>
      </c>
      <c r="B26" s="419"/>
      <c r="C26" s="80" t="s">
        <v>62</v>
      </c>
      <c r="D26" s="81">
        <v>0.56000000000000005</v>
      </c>
      <c r="E26" s="390">
        <f>ROUND($E$25*D26,0)+1</f>
        <v>10449</v>
      </c>
      <c r="F26" s="82">
        <f t="shared" ref="F26" si="24">ROUND(($E$26*F24)/100,0)</f>
        <v>171</v>
      </c>
      <c r="G26" s="82">
        <f t="shared" ref="G26:AI26" si="25">ROUND(($E$26*G24)/100,0)</f>
        <v>157</v>
      </c>
      <c r="H26" s="82">
        <f t="shared" si="25"/>
        <v>146</v>
      </c>
      <c r="I26" s="82">
        <f t="shared" si="25"/>
        <v>138</v>
      </c>
      <c r="J26" s="82">
        <f>ROUND(($E$26*J24)/100,0)-1</f>
        <v>136</v>
      </c>
      <c r="K26" s="82">
        <f t="shared" si="25"/>
        <v>734</v>
      </c>
      <c r="L26" s="82">
        <f t="shared" si="25"/>
        <v>347</v>
      </c>
      <c r="M26" s="82">
        <f t="shared" si="25"/>
        <v>553</v>
      </c>
      <c r="N26" s="82">
        <f t="shared" si="25"/>
        <v>534</v>
      </c>
      <c r="O26" s="82">
        <f t="shared" si="25"/>
        <v>334</v>
      </c>
      <c r="P26" s="82">
        <f t="shared" si="25"/>
        <v>748</v>
      </c>
      <c r="Q26" s="82">
        <f t="shared" si="25"/>
        <v>761</v>
      </c>
      <c r="R26" s="82">
        <f t="shared" si="25"/>
        <v>776</v>
      </c>
      <c r="S26" s="82">
        <f t="shared" si="25"/>
        <v>758</v>
      </c>
      <c r="T26" s="82">
        <f t="shared" si="25"/>
        <v>710</v>
      </c>
      <c r="U26" s="82">
        <f t="shared" si="25"/>
        <v>637</v>
      </c>
      <c r="V26" s="82">
        <f>ROUND(($E$26*V24)/100,0)-1</f>
        <v>593</v>
      </c>
      <c r="W26" s="82">
        <f t="shared" si="25"/>
        <v>537</v>
      </c>
      <c r="X26" s="82">
        <f t="shared" si="25"/>
        <v>492</v>
      </c>
      <c r="Y26" s="82">
        <f>ROUND(($E$26*Y24)/100,0)+1</f>
        <v>406</v>
      </c>
      <c r="Z26" s="82">
        <f t="shared" si="25"/>
        <v>307</v>
      </c>
      <c r="AA26" s="82">
        <f>ROUND(($E$26*AA24)/100,0)+1</f>
        <v>208</v>
      </c>
      <c r="AB26" s="82">
        <f>ROUND(($E$26*AB24)/100,0)-1</f>
        <v>266</v>
      </c>
      <c r="AC26" s="82">
        <f t="shared" si="25"/>
        <v>175</v>
      </c>
      <c r="AD26" s="82">
        <f>ROUND(($E$26*AD24)/100,0)+1</f>
        <v>11</v>
      </c>
      <c r="AE26" s="82">
        <f t="shared" si="25"/>
        <v>5178</v>
      </c>
      <c r="AF26" s="82">
        <f t="shared" si="25"/>
        <v>445</v>
      </c>
      <c r="AG26" s="82">
        <f>ROUND(($E$26*AG24)/100,0)-1</f>
        <v>424</v>
      </c>
      <c r="AH26" s="82">
        <f>ROUND(($E$26*AH24)/100,0)-1</f>
        <v>2406</v>
      </c>
      <c r="AI26" s="82">
        <f t="shared" si="25"/>
        <v>241</v>
      </c>
      <c r="AJ26" s="47">
        <f t="shared" si="23"/>
        <v>0</v>
      </c>
    </row>
    <row r="27" spans="1:36" ht="17.25">
      <c r="A27" s="79">
        <f>1+A26</f>
        <v>2</v>
      </c>
      <c r="B27" s="419"/>
      <c r="C27" s="80" t="s">
        <v>63</v>
      </c>
      <c r="D27" s="81">
        <v>0.25</v>
      </c>
      <c r="E27" s="390">
        <f>ROUND($E$25*D27,0)</f>
        <v>4664</v>
      </c>
      <c r="F27" s="82">
        <f>ROUND(($E$27*F24)/100,0)+1</f>
        <v>77</v>
      </c>
      <c r="G27" s="82">
        <f t="shared" ref="G27:AI27" si="26">ROUND(($E$27*G24)/100,0)</f>
        <v>70</v>
      </c>
      <c r="H27" s="82">
        <f t="shared" si="26"/>
        <v>65</v>
      </c>
      <c r="I27" s="82">
        <f t="shared" si="26"/>
        <v>62</v>
      </c>
      <c r="J27" s="82">
        <f t="shared" si="26"/>
        <v>61</v>
      </c>
      <c r="K27" s="82">
        <f t="shared" si="26"/>
        <v>328</v>
      </c>
      <c r="L27" s="82">
        <f t="shared" si="26"/>
        <v>155</v>
      </c>
      <c r="M27" s="82">
        <f>ROUND(($E$27*M24)/100,0)+1</f>
        <v>248</v>
      </c>
      <c r="N27" s="82">
        <f>ROUND(($E$27*N24)/100,0)+1</f>
        <v>239</v>
      </c>
      <c r="O27" s="82">
        <f t="shared" si="26"/>
        <v>149</v>
      </c>
      <c r="P27" s="82">
        <f t="shared" si="26"/>
        <v>334</v>
      </c>
      <c r="Q27" s="82">
        <f t="shared" si="26"/>
        <v>339</v>
      </c>
      <c r="R27" s="82">
        <f t="shared" si="26"/>
        <v>346</v>
      </c>
      <c r="S27" s="82">
        <f t="shared" si="26"/>
        <v>338</v>
      </c>
      <c r="T27" s="82">
        <f t="shared" si="26"/>
        <v>317</v>
      </c>
      <c r="U27" s="82">
        <f t="shared" si="26"/>
        <v>284</v>
      </c>
      <c r="V27" s="82">
        <f t="shared" si="26"/>
        <v>265</v>
      </c>
      <c r="W27" s="82">
        <f t="shared" si="26"/>
        <v>239</v>
      </c>
      <c r="X27" s="82">
        <f t="shared" si="26"/>
        <v>219</v>
      </c>
      <c r="Y27" s="82">
        <f t="shared" si="26"/>
        <v>181</v>
      </c>
      <c r="Z27" s="82">
        <f t="shared" si="26"/>
        <v>137</v>
      </c>
      <c r="AA27" s="82">
        <f t="shared" si="26"/>
        <v>92</v>
      </c>
      <c r="AB27" s="82">
        <f t="shared" si="26"/>
        <v>119</v>
      </c>
      <c r="AC27" s="82">
        <f t="shared" si="26"/>
        <v>78</v>
      </c>
      <c r="AD27" s="82">
        <f t="shared" si="26"/>
        <v>4</v>
      </c>
      <c r="AE27" s="82">
        <f t="shared" si="26"/>
        <v>2311</v>
      </c>
      <c r="AF27" s="82">
        <f t="shared" si="26"/>
        <v>199</v>
      </c>
      <c r="AG27" s="82">
        <f t="shared" si="26"/>
        <v>190</v>
      </c>
      <c r="AH27" s="82">
        <f t="shared" si="26"/>
        <v>1074</v>
      </c>
      <c r="AI27" s="82">
        <f t="shared" si="26"/>
        <v>107</v>
      </c>
      <c r="AJ27" s="47">
        <f t="shared" si="23"/>
        <v>0</v>
      </c>
    </row>
    <row r="28" spans="1:36" ht="17.25">
      <c r="A28" s="79">
        <v>3</v>
      </c>
      <c r="B28" s="419"/>
      <c r="C28" s="80" t="s">
        <v>64</v>
      </c>
      <c r="D28" s="81">
        <v>0.06</v>
      </c>
      <c r="E28" s="390">
        <f>ROUND($E$25*D28,0)</f>
        <v>1119</v>
      </c>
      <c r="F28" s="82">
        <f t="shared" ref="F28" si="27">ROUND(($E$28*F24)/100,0)</f>
        <v>18</v>
      </c>
      <c r="G28" s="82">
        <f t="shared" ref="G28:AI28" si="28">ROUND(($E$28*G24)/100,0)</f>
        <v>17</v>
      </c>
      <c r="H28" s="82">
        <f t="shared" si="28"/>
        <v>16</v>
      </c>
      <c r="I28" s="82">
        <f t="shared" si="28"/>
        <v>15</v>
      </c>
      <c r="J28" s="82">
        <f t="shared" si="28"/>
        <v>15</v>
      </c>
      <c r="K28" s="82">
        <f t="shared" si="28"/>
        <v>79</v>
      </c>
      <c r="L28" s="82">
        <f t="shared" si="28"/>
        <v>37</v>
      </c>
      <c r="M28" s="82">
        <f t="shared" si="28"/>
        <v>59</v>
      </c>
      <c r="N28" s="82">
        <f t="shared" si="28"/>
        <v>57</v>
      </c>
      <c r="O28" s="82">
        <f t="shared" si="28"/>
        <v>36</v>
      </c>
      <c r="P28" s="82">
        <f t="shared" si="28"/>
        <v>80</v>
      </c>
      <c r="Q28" s="82">
        <f t="shared" si="28"/>
        <v>81</v>
      </c>
      <c r="R28" s="82">
        <f t="shared" si="28"/>
        <v>83</v>
      </c>
      <c r="S28" s="82">
        <f t="shared" si="28"/>
        <v>81</v>
      </c>
      <c r="T28" s="82">
        <f t="shared" si="28"/>
        <v>76</v>
      </c>
      <c r="U28" s="82">
        <f t="shared" si="28"/>
        <v>68</v>
      </c>
      <c r="V28" s="82">
        <f t="shared" si="28"/>
        <v>64</v>
      </c>
      <c r="W28" s="82">
        <f t="shared" si="28"/>
        <v>57</v>
      </c>
      <c r="X28" s="82">
        <f t="shared" si="28"/>
        <v>53</v>
      </c>
      <c r="Y28" s="82">
        <f t="shared" si="28"/>
        <v>43</v>
      </c>
      <c r="Z28" s="82">
        <f t="shared" si="28"/>
        <v>33</v>
      </c>
      <c r="AA28" s="82">
        <f t="shared" si="28"/>
        <v>22</v>
      </c>
      <c r="AB28" s="82">
        <f t="shared" si="28"/>
        <v>29</v>
      </c>
      <c r="AC28" s="82">
        <f t="shared" si="28"/>
        <v>19</v>
      </c>
      <c r="AD28" s="82">
        <f t="shared" si="28"/>
        <v>1</v>
      </c>
      <c r="AE28" s="82">
        <f t="shared" si="28"/>
        <v>555</v>
      </c>
      <c r="AF28" s="82">
        <f t="shared" si="28"/>
        <v>48</v>
      </c>
      <c r="AG28" s="82">
        <f t="shared" si="28"/>
        <v>46</v>
      </c>
      <c r="AH28" s="82">
        <f t="shared" si="28"/>
        <v>258</v>
      </c>
      <c r="AI28" s="82">
        <f t="shared" si="28"/>
        <v>26</v>
      </c>
      <c r="AJ28" s="47">
        <f t="shared" si="23"/>
        <v>0</v>
      </c>
    </row>
    <row r="29" spans="1:36" ht="17.25">
      <c r="A29" s="79"/>
      <c r="B29" s="420"/>
      <c r="C29" s="80" t="s">
        <v>65</v>
      </c>
      <c r="D29" s="81">
        <v>0.13</v>
      </c>
      <c r="E29" s="390">
        <f>ROUND($E$25*D29,0)</f>
        <v>2425</v>
      </c>
      <c r="F29" s="82">
        <f t="shared" ref="F29" si="29">ROUND(($E$29*F24)/100,0)</f>
        <v>40</v>
      </c>
      <c r="G29" s="82">
        <f t="shared" ref="G29:AI29" si="30">ROUND(($E$29*G24)/100,0)</f>
        <v>37</v>
      </c>
      <c r="H29" s="82">
        <f>ROUND(($E$29*H24)/100,0)-1</f>
        <v>33</v>
      </c>
      <c r="I29" s="82">
        <f t="shared" si="30"/>
        <v>32</v>
      </c>
      <c r="J29" s="82">
        <f t="shared" si="30"/>
        <v>32</v>
      </c>
      <c r="K29" s="82">
        <f t="shared" si="30"/>
        <v>170</v>
      </c>
      <c r="L29" s="82">
        <f t="shared" si="30"/>
        <v>81</v>
      </c>
      <c r="M29" s="82">
        <f t="shared" si="30"/>
        <v>128</v>
      </c>
      <c r="N29" s="82">
        <f t="shared" si="30"/>
        <v>124</v>
      </c>
      <c r="O29" s="82">
        <f t="shared" si="30"/>
        <v>77</v>
      </c>
      <c r="P29" s="82">
        <f t="shared" si="30"/>
        <v>174</v>
      </c>
      <c r="Q29" s="82">
        <f t="shared" si="30"/>
        <v>177</v>
      </c>
      <c r="R29" s="82">
        <f t="shared" si="30"/>
        <v>180</v>
      </c>
      <c r="S29" s="82">
        <f t="shared" si="30"/>
        <v>176</v>
      </c>
      <c r="T29" s="82">
        <f>ROUND(($E$29*T24)/100,0)-1</f>
        <v>164</v>
      </c>
      <c r="U29" s="82">
        <f t="shared" si="30"/>
        <v>148</v>
      </c>
      <c r="V29" s="82">
        <f t="shared" si="30"/>
        <v>138</v>
      </c>
      <c r="W29" s="82">
        <f t="shared" si="30"/>
        <v>125</v>
      </c>
      <c r="X29" s="82">
        <f t="shared" si="30"/>
        <v>114</v>
      </c>
      <c r="Y29" s="82">
        <f t="shared" si="30"/>
        <v>94</v>
      </c>
      <c r="Z29" s="82">
        <f t="shared" si="30"/>
        <v>71</v>
      </c>
      <c r="AA29" s="82">
        <f t="shared" si="30"/>
        <v>48</v>
      </c>
      <c r="AB29" s="82">
        <f t="shared" si="30"/>
        <v>62</v>
      </c>
      <c r="AC29" s="82">
        <f t="shared" si="30"/>
        <v>41</v>
      </c>
      <c r="AD29" s="82">
        <f t="shared" si="30"/>
        <v>2</v>
      </c>
      <c r="AE29" s="82">
        <f t="shared" si="30"/>
        <v>1202</v>
      </c>
      <c r="AF29" s="82">
        <f t="shared" si="30"/>
        <v>103</v>
      </c>
      <c r="AG29" s="82">
        <f t="shared" si="30"/>
        <v>99</v>
      </c>
      <c r="AH29" s="82">
        <f t="shared" si="30"/>
        <v>559</v>
      </c>
      <c r="AI29" s="82">
        <f t="shared" si="30"/>
        <v>56</v>
      </c>
      <c r="AJ29" s="47">
        <f t="shared" si="23"/>
        <v>0</v>
      </c>
    </row>
    <row r="30" spans="1:36" ht="17.25" hidden="1">
      <c r="A30" s="93"/>
      <c r="B30" s="83"/>
      <c r="C30" s="94"/>
      <c r="D30" s="85">
        <f t="shared" ref="D30:AB30" si="31">SUM(D26:D29)</f>
        <v>1</v>
      </c>
      <c r="E30" s="392">
        <f t="shared" si="31"/>
        <v>18657</v>
      </c>
      <c r="F30" s="95">
        <f t="shared" si="31"/>
        <v>306</v>
      </c>
      <c r="G30" s="95">
        <f t="shared" si="31"/>
        <v>281</v>
      </c>
      <c r="H30" s="95">
        <f t="shared" si="31"/>
        <v>260</v>
      </c>
      <c r="I30" s="95">
        <f t="shared" si="31"/>
        <v>247</v>
      </c>
      <c r="J30" s="95">
        <f t="shared" si="31"/>
        <v>244</v>
      </c>
      <c r="K30" s="95">
        <f t="shared" si="31"/>
        <v>1311</v>
      </c>
      <c r="L30" s="95">
        <f t="shared" si="31"/>
        <v>620</v>
      </c>
      <c r="M30" s="95">
        <f t="shared" si="31"/>
        <v>988</v>
      </c>
      <c r="N30" s="95">
        <f t="shared" si="31"/>
        <v>954</v>
      </c>
      <c r="O30" s="95">
        <f t="shared" si="31"/>
        <v>596</v>
      </c>
      <c r="P30" s="95">
        <f t="shared" si="31"/>
        <v>1336</v>
      </c>
      <c r="Q30" s="95">
        <f t="shared" si="31"/>
        <v>1358</v>
      </c>
      <c r="R30" s="95">
        <f t="shared" si="31"/>
        <v>1385</v>
      </c>
      <c r="S30" s="95">
        <f t="shared" si="31"/>
        <v>1353</v>
      </c>
      <c r="T30" s="95">
        <f t="shared" si="31"/>
        <v>1267</v>
      </c>
      <c r="U30" s="95">
        <f t="shared" si="31"/>
        <v>1137</v>
      </c>
      <c r="V30" s="95">
        <f t="shared" si="31"/>
        <v>1060</v>
      </c>
      <c r="W30" s="95">
        <f t="shared" si="31"/>
        <v>958</v>
      </c>
      <c r="X30" s="95">
        <f t="shared" si="31"/>
        <v>878</v>
      </c>
      <c r="Y30" s="95">
        <f t="shared" si="31"/>
        <v>724</v>
      </c>
      <c r="Z30" s="95">
        <f t="shared" si="31"/>
        <v>548</v>
      </c>
      <c r="AA30" s="95">
        <f t="shared" si="31"/>
        <v>370</v>
      </c>
      <c r="AB30" s="95">
        <f t="shared" si="31"/>
        <v>476</v>
      </c>
      <c r="AC30" s="96">
        <f>AC25-SUM(AC26:AC29)</f>
        <v>0</v>
      </c>
      <c r="AD30" s="96">
        <f t="shared" ref="AD30:AI30" si="32">AD25-SUM(AD26:AD29)</f>
        <v>0</v>
      </c>
      <c r="AE30" s="96">
        <f t="shared" si="32"/>
        <v>0</v>
      </c>
      <c r="AF30" s="96">
        <f t="shared" si="32"/>
        <v>0</v>
      </c>
      <c r="AG30" s="96">
        <f t="shared" si="32"/>
        <v>0</v>
      </c>
      <c r="AH30" s="96">
        <f t="shared" si="32"/>
        <v>0</v>
      </c>
      <c r="AI30" s="96">
        <f t="shared" si="32"/>
        <v>0</v>
      </c>
      <c r="AJ30" s="47">
        <f t="shared" si="23"/>
        <v>0</v>
      </c>
    </row>
    <row r="31" spans="1:36" ht="17.25" hidden="1">
      <c r="A31" s="58"/>
      <c r="B31" s="68"/>
      <c r="C31" s="80"/>
      <c r="D31" s="50"/>
      <c r="E31" s="388"/>
      <c r="F31" s="88">
        <f t="shared" ref="F31:AI31" si="33">+F32*100/$E$32</f>
        <v>1.5467200436720954</v>
      </c>
      <c r="G31" s="88">
        <f t="shared" si="33"/>
        <v>1.5558183968701664</v>
      </c>
      <c r="H31" s="88">
        <f t="shared" si="33"/>
        <v>1.5467200436720954</v>
      </c>
      <c r="I31" s="88">
        <f t="shared" si="33"/>
        <v>1.5740151032663088</v>
      </c>
      <c r="J31" s="88">
        <f t="shared" si="33"/>
        <v>1.6013101628605222</v>
      </c>
      <c r="K31" s="88">
        <f t="shared" si="33"/>
        <v>8.7708124829405882</v>
      </c>
      <c r="L31" s="88">
        <f t="shared" si="33"/>
        <v>3.8849968155763808</v>
      </c>
      <c r="M31" s="88">
        <f t="shared" si="33"/>
        <v>5.9048312255481754</v>
      </c>
      <c r="N31" s="88">
        <f t="shared" si="33"/>
        <v>5.4226185060504051</v>
      </c>
      <c r="O31" s="88">
        <f t="shared" si="33"/>
        <v>3.3208989172959695</v>
      </c>
      <c r="P31" s="88">
        <f t="shared" si="33"/>
        <v>7.3150759712492039</v>
      </c>
      <c r="Q31" s="88">
        <f t="shared" si="33"/>
        <v>7.0330270221089979</v>
      </c>
      <c r="R31" s="88">
        <f t="shared" si="33"/>
        <v>7.1422072604858524</v>
      </c>
      <c r="S31" s="88">
        <f t="shared" si="33"/>
        <v>6.2323719406787372</v>
      </c>
      <c r="T31" s="88">
        <f t="shared" si="33"/>
        <v>5.9685196979346742</v>
      </c>
      <c r="U31" s="88">
        <f t="shared" si="33"/>
        <v>5.932126285142389</v>
      </c>
      <c r="V31" s="88">
        <f t="shared" si="33"/>
        <v>4.9313074333545632</v>
      </c>
      <c r="W31" s="88">
        <f t="shared" si="33"/>
        <v>5.6045855700118281</v>
      </c>
      <c r="X31" s="88">
        <f t="shared" si="33"/>
        <v>4.3126194158857247</v>
      </c>
      <c r="Y31" s="88">
        <f t="shared" si="33"/>
        <v>3.4391775088708942</v>
      </c>
      <c r="Z31" s="88">
        <f t="shared" si="33"/>
        <v>2.7113092530252025</v>
      </c>
      <c r="AA31" s="88">
        <f t="shared" si="33"/>
        <v>1.8924574651987991</v>
      </c>
      <c r="AB31" s="88">
        <f t="shared" si="33"/>
        <v>2.3564734783004275</v>
      </c>
      <c r="AC31" s="88">
        <f t="shared" si="33"/>
        <v>1.6104085160585935</v>
      </c>
      <c r="AD31" s="88">
        <f t="shared" si="33"/>
        <v>0.15467200436720954</v>
      </c>
      <c r="AE31" s="88">
        <f t="shared" si="33"/>
        <v>49.777090346647256</v>
      </c>
      <c r="AF31" s="88">
        <f t="shared" si="33"/>
        <v>5.1041761441179148</v>
      </c>
      <c r="AG31" s="88">
        <f t="shared" si="33"/>
        <v>4.5855700118278593</v>
      </c>
      <c r="AH31" s="88">
        <f t="shared" si="33"/>
        <v>19.87990173778546</v>
      </c>
      <c r="AI31" s="88">
        <f t="shared" si="33"/>
        <v>2.1927031207351471</v>
      </c>
      <c r="AJ31" s="47"/>
    </row>
    <row r="32" spans="1:36" ht="15.75">
      <c r="A32" s="74">
        <v>1</v>
      </c>
      <c r="B32" s="68"/>
      <c r="C32" s="76" t="s">
        <v>66</v>
      </c>
      <c r="D32" s="77">
        <v>1</v>
      </c>
      <c r="E32" s="391">
        <v>10991</v>
      </c>
      <c r="F32" s="51">
        <v>170</v>
      </c>
      <c r="G32" s="52">
        <v>171</v>
      </c>
      <c r="H32" s="52">
        <v>170</v>
      </c>
      <c r="I32" s="52">
        <v>173</v>
      </c>
      <c r="J32" s="52">
        <v>176</v>
      </c>
      <c r="K32" s="52">
        <v>964</v>
      </c>
      <c r="L32" s="52">
        <v>427</v>
      </c>
      <c r="M32" s="52">
        <v>649</v>
      </c>
      <c r="N32" s="97">
        <v>596</v>
      </c>
      <c r="O32" s="52">
        <v>365</v>
      </c>
      <c r="P32" s="52">
        <v>804</v>
      </c>
      <c r="Q32" s="52">
        <v>773</v>
      </c>
      <c r="R32" s="52">
        <v>785</v>
      </c>
      <c r="S32" s="52">
        <v>685</v>
      </c>
      <c r="T32" s="52">
        <v>656</v>
      </c>
      <c r="U32" s="52">
        <v>652</v>
      </c>
      <c r="V32" s="52">
        <v>542</v>
      </c>
      <c r="W32" s="52">
        <v>616</v>
      </c>
      <c r="X32" s="52">
        <v>474</v>
      </c>
      <c r="Y32" s="52">
        <v>378</v>
      </c>
      <c r="Z32" s="52">
        <v>298</v>
      </c>
      <c r="AA32" s="52">
        <v>208</v>
      </c>
      <c r="AB32" s="78">
        <v>259</v>
      </c>
      <c r="AC32" s="98">
        <v>177</v>
      </c>
      <c r="AD32" s="99">
        <v>17</v>
      </c>
      <c r="AE32" s="100">
        <v>5471</v>
      </c>
      <c r="AF32" s="100">
        <v>561</v>
      </c>
      <c r="AG32" s="100">
        <v>504</v>
      </c>
      <c r="AH32" s="100">
        <v>2185</v>
      </c>
      <c r="AI32" s="100">
        <v>241</v>
      </c>
      <c r="AJ32" s="47">
        <f t="shared" ref="AJ32:AJ49" si="34">E32-SUM(F32:AB32)</f>
        <v>0</v>
      </c>
    </row>
    <row r="33" spans="1:36" ht="17.25">
      <c r="A33" s="79">
        <v>1</v>
      </c>
      <c r="B33" s="419"/>
      <c r="C33" s="80" t="s">
        <v>67</v>
      </c>
      <c r="D33" s="81">
        <v>0.8</v>
      </c>
      <c r="E33" s="390">
        <f>ROUND($E$32*D33,0)</f>
        <v>8793</v>
      </c>
      <c r="F33" s="82">
        <f t="shared" ref="F33" si="35">ROUND(($E$33*F31)/100,0)</f>
        <v>136</v>
      </c>
      <c r="G33" s="82">
        <f t="shared" ref="G33:AI33" si="36">ROUND(($E$33*G31)/100,0)</f>
        <v>137</v>
      </c>
      <c r="H33" s="82">
        <f t="shared" si="36"/>
        <v>136</v>
      </c>
      <c r="I33" s="82">
        <f t="shared" si="36"/>
        <v>138</v>
      </c>
      <c r="J33" s="82">
        <f t="shared" si="36"/>
        <v>141</v>
      </c>
      <c r="K33" s="82">
        <f t="shared" si="36"/>
        <v>771</v>
      </c>
      <c r="L33" s="82">
        <f t="shared" si="36"/>
        <v>342</v>
      </c>
      <c r="M33" s="82">
        <f t="shared" si="36"/>
        <v>519</v>
      </c>
      <c r="N33" s="82">
        <f t="shared" si="36"/>
        <v>477</v>
      </c>
      <c r="O33" s="82">
        <f t="shared" si="36"/>
        <v>292</v>
      </c>
      <c r="P33" s="82">
        <f t="shared" si="36"/>
        <v>643</v>
      </c>
      <c r="Q33" s="82">
        <f t="shared" si="36"/>
        <v>618</v>
      </c>
      <c r="R33" s="82">
        <f t="shared" si="36"/>
        <v>628</v>
      </c>
      <c r="S33" s="82">
        <f t="shared" si="36"/>
        <v>548</v>
      </c>
      <c r="T33" s="82">
        <f t="shared" si="36"/>
        <v>525</v>
      </c>
      <c r="U33" s="82">
        <f t="shared" si="36"/>
        <v>522</v>
      </c>
      <c r="V33" s="82">
        <f t="shared" si="36"/>
        <v>434</v>
      </c>
      <c r="W33" s="82">
        <f t="shared" si="36"/>
        <v>493</v>
      </c>
      <c r="X33" s="82">
        <f t="shared" si="36"/>
        <v>379</v>
      </c>
      <c r="Y33" s="82">
        <f t="shared" si="36"/>
        <v>302</v>
      </c>
      <c r="Z33" s="82">
        <f t="shared" si="36"/>
        <v>238</v>
      </c>
      <c r="AA33" s="82">
        <f t="shared" si="36"/>
        <v>166</v>
      </c>
      <c r="AB33" s="82">
        <f>ROUND(($E$33*AB31)/100,0)+1</f>
        <v>208</v>
      </c>
      <c r="AC33" s="82">
        <f t="shared" si="36"/>
        <v>142</v>
      </c>
      <c r="AD33" s="82">
        <f t="shared" si="36"/>
        <v>14</v>
      </c>
      <c r="AE33" s="82">
        <f t="shared" si="36"/>
        <v>4377</v>
      </c>
      <c r="AF33" s="82">
        <f t="shared" si="36"/>
        <v>449</v>
      </c>
      <c r="AG33" s="82">
        <f t="shared" si="36"/>
        <v>403</v>
      </c>
      <c r="AH33" s="82">
        <f t="shared" si="36"/>
        <v>1748</v>
      </c>
      <c r="AI33" s="82">
        <f t="shared" si="36"/>
        <v>193</v>
      </c>
      <c r="AJ33" s="47">
        <f t="shared" si="34"/>
        <v>0</v>
      </c>
    </row>
    <row r="34" spans="1:36" ht="17.25">
      <c r="A34" s="58"/>
      <c r="B34" s="419"/>
      <c r="C34" s="80" t="s">
        <v>65</v>
      </c>
      <c r="D34" s="81">
        <v>0.2</v>
      </c>
      <c r="E34" s="390">
        <f>ROUND($E$32*D34,0)</f>
        <v>2198</v>
      </c>
      <c r="F34" s="82">
        <f t="shared" ref="F34" si="37">ROUND(($E$34*F31)/100,0)</f>
        <v>34</v>
      </c>
      <c r="G34" s="82">
        <f t="shared" ref="G34:AI34" si="38">ROUND(($E$34*G31)/100,0)</f>
        <v>34</v>
      </c>
      <c r="H34" s="82">
        <f t="shared" si="38"/>
        <v>34</v>
      </c>
      <c r="I34" s="82">
        <f t="shared" si="38"/>
        <v>35</v>
      </c>
      <c r="J34" s="82">
        <f t="shared" si="38"/>
        <v>35</v>
      </c>
      <c r="K34" s="82">
        <f t="shared" si="38"/>
        <v>193</v>
      </c>
      <c r="L34" s="82">
        <f t="shared" si="38"/>
        <v>85</v>
      </c>
      <c r="M34" s="82">
        <f t="shared" si="38"/>
        <v>130</v>
      </c>
      <c r="N34" s="82">
        <f t="shared" si="38"/>
        <v>119</v>
      </c>
      <c r="O34" s="82">
        <f t="shared" si="38"/>
        <v>73</v>
      </c>
      <c r="P34" s="82">
        <f t="shared" si="38"/>
        <v>161</v>
      </c>
      <c r="Q34" s="82">
        <f t="shared" si="38"/>
        <v>155</v>
      </c>
      <c r="R34" s="82">
        <f t="shared" si="38"/>
        <v>157</v>
      </c>
      <c r="S34" s="82">
        <f t="shared" si="38"/>
        <v>137</v>
      </c>
      <c r="T34" s="82">
        <f t="shared" si="38"/>
        <v>131</v>
      </c>
      <c r="U34" s="82">
        <f t="shared" si="38"/>
        <v>130</v>
      </c>
      <c r="V34" s="82">
        <f t="shared" si="38"/>
        <v>108</v>
      </c>
      <c r="W34" s="82">
        <f t="shared" si="38"/>
        <v>123</v>
      </c>
      <c r="X34" s="82">
        <f t="shared" si="38"/>
        <v>95</v>
      </c>
      <c r="Y34" s="82">
        <f t="shared" si="38"/>
        <v>76</v>
      </c>
      <c r="Z34" s="82">
        <f t="shared" si="38"/>
        <v>60</v>
      </c>
      <c r="AA34" s="82">
        <f t="shared" si="38"/>
        <v>42</v>
      </c>
      <c r="AB34" s="82">
        <f>ROUND(($E$34*AB31)/100,0)-1</f>
        <v>51</v>
      </c>
      <c r="AC34" s="82">
        <f t="shared" si="38"/>
        <v>35</v>
      </c>
      <c r="AD34" s="82">
        <f t="shared" si="38"/>
        <v>3</v>
      </c>
      <c r="AE34" s="82">
        <f t="shared" si="38"/>
        <v>1094</v>
      </c>
      <c r="AF34" s="82">
        <f t="shared" si="38"/>
        <v>112</v>
      </c>
      <c r="AG34" s="82">
        <f t="shared" si="38"/>
        <v>101</v>
      </c>
      <c r="AH34" s="82">
        <f t="shared" si="38"/>
        <v>437</v>
      </c>
      <c r="AI34" s="82">
        <f t="shared" si="38"/>
        <v>48</v>
      </c>
      <c r="AJ34" s="47">
        <f t="shared" si="34"/>
        <v>0</v>
      </c>
    </row>
    <row r="35" spans="1:36" ht="17.25" hidden="1">
      <c r="A35" s="58"/>
      <c r="B35" s="83"/>
      <c r="C35" s="80"/>
      <c r="D35" s="85">
        <f>SUM(D33:D34)</f>
        <v>1</v>
      </c>
      <c r="E35" s="393">
        <f t="shared" ref="E35:AB35" si="39">SUM(E33:E34)-E32</f>
        <v>0</v>
      </c>
      <c r="F35" s="95">
        <f t="shared" si="39"/>
        <v>0</v>
      </c>
      <c r="G35" s="95">
        <f t="shared" si="39"/>
        <v>0</v>
      </c>
      <c r="H35" s="95">
        <f t="shared" si="39"/>
        <v>0</v>
      </c>
      <c r="I35" s="95">
        <f t="shared" si="39"/>
        <v>0</v>
      </c>
      <c r="J35" s="95">
        <f t="shared" si="39"/>
        <v>0</v>
      </c>
      <c r="K35" s="95">
        <f t="shared" si="39"/>
        <v>0</v>
      </c>
      <c r="L35" s="95">
        <f t="shared" si="39"/>
        <v>0</v>
      </c>
      <c r="M35" s="95">
        <f t="shared" si="39"/>
        <v>0</v>
      </c>
      <c r="N35" s="95">
        <f t="shared" si="39"/>
        <v>0</v>
      </c>
      <c r="O35" s="95">
        <f t="shared" si="39"/>
        <v>0</v>
      </c>
      <c r="P35" s="95">
        <f t="shared" si="39"/>
        <v>0</v>
      </c>
      <c r="Q35" s="95">
        <f t="shared" si="39"/>
        <v>0</v>
      </c>
      <c r="R35" s="95">
        <f t="shared" si="39"/>
        <v>0</v>
      </c>
      <c r="S35" s="95">
        <f t="shared" si="39"/>
        <v>0</v>
      </c>
      <c r="T35" s="95">
        <f t="shared" si="39"/>
        <v>0</v>
      </c>
      <c r="U35" s="95">
        <f t="shared" si="39"/>
        <v>0</v>
      </c>
      <c r="V35" s="95">
        <f t="shared" si="39"/>
        <v>0</v>
      </c>
      <c r="W35" s="95">
        <f t="shared" si="39"/>
        <v>0</v>
      </c>
      <c r="X35" s="95">
        <f t="shared" si="39"/>
        <v>0</v>
      </c>
      <c r="Y35" s="95">
        <f t="shared" si="39"/>
        <v>0</v>
      </c>
      <c r="Z35" s="95">
        <f t="shared" si="39"/>
        <v>0</v>
      </c>
      <c r="AA35" s="95">
        <f t="shared" si="39"/>
        <v>0</v>
      </c>
      <c r="AB35" s="95">
        <f t="shared" si="39"/>
        <v>0</v>
      </c>
      <c r="AC35" s="96">
        <f>AC32-SUM(AC33:AC34)</f>
        <v>0</v>
      </c>
      <c r="AD35" s="96">
        <f t="shared" ref="AD35:AI35" si="40">AD32-SUM(AD33:AD34)</f>
        <v>0</v>
      </c>
      <c r="AE35" s="96">
        <f t="shared" si="40"/>
        <v>0</v>
      </c>
      <c r="AF35" s="96">
        <f t="shared" si="40"/>
        <v>0</v>
      </c>
      <c r="AG35" s="96">
        <f t="shared" si="40"/>
        <v>0</v>
      </c>
      <c r="AH35" s="96">
        <f t="shared" si="40"/>
        <v>0</v>
      </c>
      <c r="AI35" s="96">
        <f t="shared" si="40"/>
        <v>0</v>
      </c>
      <c r="AJ35" s="47">
        <f t="shared" si="34"/>
        <v>0</v>
      </c>
    </row>
    <row r="36" spans="1:36" ht="17.25" hidden="1">
      <c r="A36" s="58"/>
      <c r="B36" s="83"/>
      <c r="C36" s="80"/>
      <c r="D36" s="50"/>
      <c r="E36" s="388"/>
      <c r="F36" s="88">
        <f t="shared" ref="F36:AI36" si="41">+F37*100/$E$37</f>
        <v>1.0676156583629892</v>
      </c>
      <c r="G36" s="89">
        <f t="shared" si="41"/>
        <v>1.290035587188612</v>
      </c>
      <c r="H36" s="89">
        <f t="shared" si="41"/>
        <v>1.2010676156583631</v>
      </c>
      <c r="I36" s="89">
        <f t="shared" si="41"/>
        <v>1.3345195729537367</v>
      </c>
      <c r="J36" s="89">
        <f t="shared" si="41"/>
        <v>1.2455516014234875</v>
      </c>
      <c r="K36" s="89">
        <f t="shared" si="41"/>
        <v>6.4056939501779357</v>
      </c>
      <c r="L36" s="89">
        <f t="shared" si="41"/>
        <v>2.6690391459074734</v>
      </c>
      <c r="M36" s="89">
        <f t="shared" si="41"/>
        <v>3.9145907473309607</v>
      </c>
      <c r="N36" s="89">
        <f t="shared" si="41"/>
        <v>4.4928825622775799</v>
      </c>
      <c r="O36" s="89">
        <f t="shared" si="41"/>
        <v>3.0693950177935942</v>
      </c>
      <c r="P36" s="89">
        <f t="shared" si="41"/>
        <v>6.9395017793594302</v>
      </c>
      <c r="Q36" s="89">
        <f t="shared" si="41"/>
        <v>6.4501779359430609</v>
      </c>
      <c r="R36" s="89">
        <f t="shared" si="41"/>
        <v>5.9608540925266906</v>
      </c>
      <c r="S36" s="89">
        <f t="shared" si="41"/>
        <v>6.7170818505338081</v>
      </c>
      <c r="T36" s="89">
        <f t="shared" si="41"/>
        <v>7.339857651245552</v>
      </c>
      <c r="U36" s="89">
        <f t="shared" si="41"/>
        <v>6.1387900355871885</v>
      </c>
      <c r="V36" s="89">
        <f t="shared" si="41"/>
        <v>5.6494661921708182</v>
      </c>
      <c r="W36" s="89">
        <f t="shared" si="41"/>
        <v>5.8718861209964412</v>
      </c>
      <c r="X36" s="89">
        <f t="shared" si="41"/>
        <v>6.3167259786476873</v>
      </c>
      <c r="Y36" s="89">
        <f t="shared" si="41"/>
        <v>5.7384341637010676</v>
      </c>
      <c r="Z36" s="89">
        <f t="shared" si="41"/>
        <v>3.8256227758007118</v>
      </c>
      <c r="AA36" s="89">
        <f t="shared" si="41"/>
        <v>2.6245551601423487</v>
      </c>
      <c r="AB36" s="90">
        <f t="shared" si="41"/>
        <v>3.7366548042704628</v>
      </c>
      <c r="AC36" s="91">
        <f t="shared" si="41"/>
        <v>1.3345195729537367</v>
      </c>
      <c r="AD36" s="92">
        <f t="shared" si="41"/>
        <v>8.8967971530249115E-2</v>
      </c>
      <c r="AE36" s="92">
        <f t="shared" si="41"/>
        <v>50.444839857651246</v>
      </c>
      <c r="AF36" s="92">
        <f t="shared" si="41"/>
        <v>3.0249110320284696</v>
      </c>
      <c r="AG36" s="91">
        <f t="shared" si="41"/>
        <v>2.7580071174377223</v>
      </c>
      <c r="AH36" s="91">
        <f t="shared" si="41"/>
        <v>18.905693950177938</v>
      </c>
      <c r="AI36" s="91">
        <f t="shared" si="41"/>
        <v>2.0907473309608542</v>
      </c>
      <c r="AJ36" s="47">
        <f t="shared" si="34"/>
        <v>-99.999999999999986</v>
      </c>
    </row>
    <row r="37" spans="1:36" ht="15.75">
      <c r="A37" s="74">
        <v>1</v>
      </c>
      <c r="B37" s="83"/>
      <c r="C37" s="76" t="s">
        <v>68</v>
      </c>
      <c r="D37" s="77">
        <v>0</v>
      </c>
      <c r="E37" s="391">
        <v>2248</v>
      </c>
      <c r="F37" s="51">
        <v>24</v>
      </c>
      <c r="G37" s="52">
        <v>29</v>
      </c>
      <c r="H37" s="52">
        <v>27</v>
      </c>
      <c r="I37" s="52">
        <v>30</v>
      </c>
      <c r="J37" s="52">
        <v>28</v>
      </c>
      <c r="K37" s="52">
        <v>144</v>
      </c>
      <c r="L37" s="52">
        <v>60</v>
      </c>
      <c r="M37" s="52">
        <v>88</v>
      </c>
      <c r="N37" s="101">
        <v>101</v>
      </c>
      <c r="O37" s="52">
        <v>69</v>
      </c>
      <c r="P37" s="52">
        <v>156</v>
      </c>
      <c r="Q37" s="52">
        <v>145</v>
      </c>
      <c r="R37" s="52">
        <v>134</v>
      </c>
      <c r="S37" s="52">
        <v>151</v>
      </c>
      <c r="T37" s="52">
        <v>165</v>
      </c>
      <c r="U37" s="52">
        <v>138</v>
      </c>
      <c r="V37" s="52">
        <v>127</v>
      </c>
      <c r="W37" s="52">
        <v>132</v>
      </c>
      <c r="X37" s="52">
        <v>142</v>
      </c>
      <c r="Y37" s="52">
        <v>129</v>
      </c>
      <c r="Z37" s="52">
        <v>86</v>
      </c>
      <c r="AA37" s="52">
        <v>59</v>
      </c>
      <c r="AB37" s="78">
        <v>84</v>
      </c>
      <c r="AC37" s="66">
        <v>30</v>
      </c>
      <c r="AD37" s="67">
        <v>2</v>
      </c>
      <c r="AE37" s="66">
        <v>1134</v>
      </c>
      <c r="AF37" s="66">
        <v>68</v>
      </c>
      <c r="AG37" s="66">
        <v>62</v>
      </c>
      <c r="AH37" s="66">
        <v>425</v>
      </c>
      <c r="AI37" s="66">
        <v>47</v>
      </c>
      <c r="AJ37" s="47">
        <f t="shared" si="34"/>
        <v>0</v>
      </c>
    </row>
    <row r="38" spans="1:36" ht="17.25">
      <c r="A38" s="79">
        <v>1</v>
      </c>
      <c r="B38" s="419"/>
      <c r="C38" s="80" t="s">
        <v>69</v>
      </c>
      <c r="D38" s="102">
        <v>0</v>
      </c>
      <c r="E38" s="394">
        <f>+E37</f>
        <v>2248</v>
      </c>
      <c r="F38" s="103">
        <f t="shared" ref="F38:AI38" si="42">F37</f>
        <v>24</v>
      </c>
      <c r="G38" s="104">
        <f t="shared" si="42"/>
        <v>29</v>
      </c>
      <c r="H38" s="104">
        <f t="shared" si="42"/>
        <v>27</v>
      </c>
      <c r="I38" s="104">
        <f t="shared" si="42"/>
        <v>30</v>
      </c>
      <c r="J38" s="104">
        <f t="shared" si="42"/>
        <v>28</v>
      </c>
      <c r="K38" s="104">
        <f t="shared" si="42"/>
        <v>144</v>
      </c>
      <c r="L38" s="104">
        <f t="shared" si="42"/>
        <v>60</v>
      </c>
      <c r="M38" s="104">
        <f t="shared" si="42"/>
        <v>88</v>
      </c>
      <c r="N38" s="104">
        <f t="shared" si="42"/>
        <v>101</v>
      </c>
      <c r="O38" s="104">
        <f t="shared" si="42"/>
        <v>69</v>
      </c>
      <c r="P38" s="104">
        <f t="shared" si="42"/>
        <v>156</v>
      </c>
      <c r="Q38" s="104">
        <f t="shared" si="42"/>
        <v>145</v>
      </c>
      <c r="R38" s="104">
        <f t="shared" si="42"/>
        <v>134</v>
      </c>
      <c r="S38" s="104">
        <f t="shared" si="42"/>
        <v>151</v>
      </c>
      <c r="T38" s="104">
        <f t="shared" si="42"/>
        <v>165</v>
      </c>
      <c r="U38" s="104">
        <f t="shared" si="42"/>
        <v>138</v>
      </c>
      <c r="V38" s="104">
        <f t="shared" si="42"/>
        <v>127</v>
      </c>
      <c r="W38" s="104">
        <f t="shared" si="42"/>
        <v>132</v>
      </c>
      <c r="X38" s="104">
        <f t="shared" si="42"/>
        <v>142</v>
      </c>
      <c r="Y38" s="104">
        <f t="shared" si="42"/>
        <v>129</v>
      </c>
      <c r="Z38" s="104">
        <f t="shared" si="42"/>
        <v>86</v>
      </c>
      <c r="AA38" s="104">
        <f t="shared" si="42"/>
        <v>59</v>
      </c>
      <c r="AB38" s="105">
        <f t="shared" si="42"/>
        <v>84</v>
      </c>
      <c r="AC38" s="106">
        <f t="shared" si="42"/>
        <v>30</v>
      </c>
      <c r="AD38" s="107">
        <f t="shared" si="42"/>
        <v>2</v>
      </c>
      <c r="AE38" s="107">
        <f t="shared" si="42"/>
        <v>1134</v>
      </c>
      <c r="AF38" s="107">
        <f t="shared" si="42"/>
        <v>68</v>
      </c>
      <c r="AG38" s="106">
        <f t="shared" si="42"/>
        <v>62</v>
      </c>
      <c r="AH38" s="106">
        <f t="shared" si="42"/>
        <v>425</v>
      </c>
      <c r="AI38" s="106">
        <f t="shared" si="42"/>
        <v>47</v>
      </c>
      <c r="AJ38" s="47">
        <f t="shared" si="34"/>
        <v>0</v>
      </c>
    </row>
    <row r="39" spans="1:36" ht="17.25" hidden="1">
      <c r="A39" s="58"/>
      <c r="B39" s="83"/>
      <c r="C39" s="80"/>
      <c r="D39" s="50"/>
      <c r="E39" s="390"/>
      <c r="F39" s="82"/>
      <c r="G39" s="108"/>
      <c r="H39" s="108"/>
      <c r="I39" s="108"/>
      <c r="J39" s="108"/>
      <c r="K39" s="108"/>
      <c r="L39" s="108"/>
      <c r="M39" s="108"/>
      <c r="N39" s="101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9"/>
      <c r="AC39" s="110"/>
      <c r="AD39" s="111"/>
      <c r="AE39" s="110"/>
      <c r="AF39" s="110"/>
      <c r="AG39" s="110"/>
      <c r="AH39" s="110"/>
      <c r="AI39" s="110"/>
      <c r="AJ39" s="47">
        <f t="shared" si="34"/>
        <v>0</v>
      </c>
    </row>
    <row r="40" spans="1:36" ht="17.25" hidden="1">
      <c r="A40" s="58"/>
      <c r="B40" s="83"/>
      <c r="C40" s="80"/>
      <c r="D40" s="50"/>
      <c r="E40" s="388"/>
      <c r="F40" s="88">
        <f t="shared" ref="F40:AI40" si="43">+F41*100/$E$41</f>
        <v>1.5229858042681208</v>
      </c>
      <c r="G40" s="89">
        <f t="shared" si="43"/>
        <v>1.5323869512080475</v>
      </c>
      <c r="H40" s="89">
        <f t="shared" si="43"/>
        <v>1.5323869512080475</v>
      </c>
      <c r="I40" s="89">
        <f t="shared" si="43"/>
        <v>1.5135846573281941</v>
      </c>
      <c r="J40" s="89">
        <f t="shared" si="43"/>
        <v>1.5041835103882675</v>
      </c>
      <c r="K40" s="89">
        <f t="shared" si="43"/>
        <v>7.9721726050578168</v>
      </c>
      <c r="L40" s="89">
        <f t="shared" si="43"/>
        <v>3.4126163391933817</v>
      </c>
      <c r="M40" s="89">
        <f t="shared" si="43"/>
        <v>5.2834445802387888</v>
      </c>
      <c r="N40" s="89">
        <f t="shared" si="43"/>
        <v>5.4526652251574692</v>
      </c>
      <c r="O40" s="89">
        <f t="shared" si="43"/>
        <v>3.3656106044937482</v>
      </c>
      <c r="P40" s="89">
        <f t="shared" si="43"/>
        <v>7.1542728212841968</v>
      </c>
      <c r="Q40" s="89">
        <f t="shared" si="43"/>
        <v>8.4610322459340033</v>
      </c>
      <c r="R40" s="89">
        <f t="shared" si="43"/>
        <v>7.6525336091003107</v>
      </c>
      <c r="S40" s="89">
        <f t="shared" si="43"/>
        <v>5.9979317476732161</v>
      </c>
      <c r="T40" s="89">
        <f t="shared" si="43"/>
        <v>6.2235592742314561</v>
      </c>
      <c r="U40" s="89">
        <f t="shared" si="43"/>
        <v>5.6218858700761496</v>
      </c>
      <c r="V40" s="89">
        <f t="shared" si="43"/>
        <v>6.2517627150512363</v>
      </c>
      <c r="W40" s="89">
        <f t="shared" si="43"/>
        <v>5.311648021058569</v>
      </c>
      <c r="X40" s="89">
        <f t="shared" si="43"/>
        <v>3.9578828617091286</v>
      </c>
      <c r="Y40" s="89">
        <f t="shared" si="43"/>
        <v>3.5160289555325748</v>
      </c>
      <c r="Z40" s="89">
        <f t="shared" si="43"/>
        <v>2.463100498260788</v>
      </c>
      <c r="AA40" s="89">
        <f t="shared" si="43"/>
        <v>1.9836420043245275</v>
      </c>
      <c r="AB40" s="90">
        <f t="shared" si="43"/>
        <v>2.312682147221961</v>
      </c>
      <c r="AC40" s="91">
        <f t="shared" si="43"/>
        <v>1.5605903920278275</v>
      </c>
      <c r="AD40" s="92">
        <f t="shared" si="43"/>
        <v>0.12221491021904672</v>
      </c>
      <c r="AE40" s="92">
        <f t="shared" si="43"/>
        <v>49.741468459152017</v>
      </c>
      <c r="AF40" s="92">
        <f t="shared" si="43"/>
        <v>4.6065620005640691</v>
      </c>
      <c r="AG40" s="91">
        <f t="shared" si="43"/>
        <v>4.3151264454263423</v>
      </c>
      <c r="AH40" s="91">
        <f t="shared" si="43"/>
        <v>22.882391651781518</v>
      </c>
      <c r="AI40" s="91">
        <f t="shared" si="43"/>
        <v>2.1622637961831344</v>
      </c>
      <c r="AJ40" s="47">
        <f t="shared" si="34"/>
        <v>-100</v>
      </c>
    </row>
    <row r="41" spans="1:36" ht="15.75">
      <c r="A41" s="74">
        <v>5</v>
      </c>
      <c r="B41" s="83"/>
      <c r="C41" s="76" t="s">
        <v>70</v>
      </c>
      <c r="D41" s="77">
        <v>1</v>
      </c>
      <c r="E41" s="391">
        <v>10637</v>
      </c>
      <c r="F41" s="51">
        <v>162</v>
      </c>
      <c r="G41" s="52">
        <v>163</v>
      </c>
      <c r="H41" s="52">
        <v>163</v>
      </c>
      <c r="I41" s="52">
        <v>161</v>
      </c>
      <c r="J41" s="52">
        <v>160</v>
      </c>
      <c r="K41" s="52">
        <v>848</v>
      </c>
      <c r="L41" s="52">
        <v>363</v>
      </c>
      <c r="M41" s="52">
        <v>562</v>
      </c>
      <c r="N41" s="52">
        <v>580</v>
      </c>
      <c r="O41" s="52">
        <v>358</v>
      </c>
      <c r="P41" s="52">
        <v>761</v>
      </c>
      <c r="Q41" s="52">
        <v>900</v>
      </c>
      <c r="R41" s="52">
        <v>814</v>
      </c>
      <c r="S41" s="52">
        <v>638</v>
      </c>
      <c r="T41" s="52">
        <v>662</v>
      </c>
      <c r="U41" s="52">
        <v>598</v>
      </c>
      <c r="V41" s="52">
        <v>665</v>
      </c>
      <c r="W41" s="52">
        <v>565</v>
      </c>
      <c r="X41" s="52">
        <v>421</v>
      </c>
      <c r="Y41" s="52">
        <v>374</v>
      </c>
      <c r="Z41" s="52">
        <v>262</v>
      </c>
      <c r="AA41" s="52">
        <v>211</v>
      </c>
      <c r="AB41" s="78">
        <v>246</v>
      </c>
      <c r="AC41" s="66">
        <v>166</v>
      </c>
      <c r="AD41" s="67">
        <v>13</v>
      </c>
      <c r="AE41" s="66">
        <v>5291</v>
      </c>
      <c r="AF41" s="66">
        <v>490</v>
      </c>
      <c r="AG41" s="66">
        <v>459</v>
      </c>
      <c r="AH41" s="66">
        <v>2434</v>
      </c>
      <c r="AI41" s="66">
        <v>230</v>
      </c>
      <c r="AJ41" s="47">
        <f t="shared" si="34"/>
        <v>0</v>
      </c>
    </row>
    <row r="42" spans="1:36" ht="17.25">
      <c r="A42" s="79">
        <v>1</v>
      </c>
      <c r="B42" s="419"/>
      <c r="C42" s="80" t="s">
        <v>71</v>
      </c>
      <c r="D42" s="81">
        <v>0.36</v>
      </c>
      <c r="E42" s="390">
        <f>ROUND($E$41*D42,0)</f>
        <v>3829</v>
      </c>
      <c r="F42" s="82">
        <f t="shared" ref="F42" si="44">ROUND(($E$42*F40)/100,0)</f>
        <v>58</v>
      </c>
      <c r="G42" s="82">
        <f t="shared" ref="G42:AI42" si="45">ROUND(($E$42*G40)/100,0)</f>
        <v>59</v>
      </c>
      <c r="H42" s="82">
        <f t="shared" si="45"/>
        <v>59</v>
      </c>
      <c r="I42" s="82">
        <f t="shared" si="45"/>
        <v>58</v>
      </c>
      <c r="J42" s="82">
        <f t="shared" si="45"/>
        <v>58</v>
      </c>
      <c r="K42" s="82">
        <f t="shared" si="45"/>
        <v>305</v>
      </c>
      <c r="L42" s="82">
        <f t="shared" si="45"/>
        <v>131</v>
      </c>
      <c r="M42" s="82">
        <f t="shared" si="45"/>
        <v>202</v>
      </c>
      <c r="N42" s="82">
        <f t="shared" si="45"/>
        <v>209</v>
      </c>
      <c r="O42" s="82">
        <f t="shared" si="45"/>
        <v>129</v>
      </c>
      <c r="P42" s="82">
        <f t="shared" si="45"/>
        <v>274</v>
      </c>
      <c r="Q42" s="82">
        <f t="shared" si="45"/>
        <v>324</v>
      </c>
      <c r="R42" s="82">
        <f t="shared" si="45"/>
        <v>293</v>
      </c>
      <c r="S42" s="82">
        <f t="shared" si="45"/>
        <v>230</v>
      </c>
      <c r="T42" s="82">
        <f t="shared" si="45"/>
        <v>238</v>
      </c>
      <c r="U42" s="82">
        <f t="shared" si="45"/>
        <v>215</v>
      </c>
      <c r="V42" s="82">
        <f t="shared" si="45"/>
        <v>239</v>
      </c>
      <c r="W42" s="82">
        <f t="shared" si="45"/>
        <v>203</v>
      </c>
      <c r="X42" s="82">
        <f t="shared" si="45"/>
        <v>152</v>
      </c>
      <c r="Y42" s="82">
        <f t="shared" si="45"/>
        <v>135</v>
      </c>
      <c r="Z42" s="82">
        <f t="shared" si="45"/>
        <v>94</v>
      </c>
      <c r="AA42" s="82">
        <f>ROUND(($E$42*AA40)/100,0)-1</f>
        <v>75</v>
      </c>
      <c r="AB42" s="82">
        <f t="shared" si="45"/>
        <v>89</v>
      </c>
      <c r="AC42" s="82">
        <f>ROUND(($E$42*AC40)/100,0)-1</f>
        <v>59</v>
      </c>
      <c r="AD42" s="82">
        <f t="shared" si="45"/>
        <v>5</v>
      </c>
      <c r="AE42" s="82">
        <f>ROUND(($E$42*AE40)/100,0)-1</f>
        <v>1904</v>
      </c>
      <c r="AF42" s="82">
        <f>ROUND(($E$42*AF40)/100,0)+1</f>
        <v>177</v>
      </c>
      <c r="AG42" s="82">
        <f>ROUND(($E$42*AG40)/100,0)+1</f>
        <v>166</v>
      </c>
      <c r="AH42" s="82">
        <f>ROUND(($E$42*AH40)/100,0)+1</f>
        <v>877</v>
      </c>
      <c r="AI42" s="82">
        <f t="shared" si="45"/>
        <v>83</v>
      </c>
      <c r="AJ42" s="47">
        <f t="shared" si="34"/>
        <v>0</v>
      </c>
    </row>
    <row r="43" spans="1:36" ht="17.25">
      <c r="A43" s="79">
        <f>1+A42</f>
        <v>2</v>
      </c>
      <c r="B43" s="419"/>
      <c r="C43" s="80" t="s">
        <v>72</v>
      </c>
      <c r="D43" s="81">
        <v>0.16</v>
      </c>
      <c r="E43" s="390">
        <f t="shared" ref="E43:E47" si="46">ROUND($E$41*D43,0)</f>
        <v>1702</v>
      </c>
      <c r="F43" s="82">
        <f t="shared" ref="F43" si="47">ROUND(($E$43*F40)/100,0)</f>
        <v>26</v>
      </c>
      <c r="G43" s="82">
        <f t="shared" ref="G43:AI43" si="48">ROUND(($E$43*G40)/100,0)</f>
        <v>26</v>
      </c>
      <c r="H43" s="82">
        <f t="shared" si="48"/>
        <v>26</v>
      </c>
      <c r="I43" s="82">
        <f t="shared" si="48"/>
        <v>26</v>
      </c>
      <c r="J43" s="82">
        <f t="shared" si="48"/>
        <v>26</v>
      </c>
      <c r="K43" s="82">
        <f t="shared" si="48"/>
        <v>136</v>
      </c>
      <c r="L43" s="82">
        <f t="shared" si="48"/>
        <v>58</v>
      </c>
      <c r="M43" s="82">
        <f t="shared" si="48"/>
        <v>90</v>
      </c>
      <c r="N43" s="82">
        <f t="shared" si="48"/>
        <v>93</v>
      </c>
      <c r="O43" s="82">
        <f t="shared" si="48"/>
        <v>57</v>
      </c>
      <c r="P43" s="82">
        <f t="shared" si="48"/>
        <v>122</v>
      </c>
      <c r="Q43" s="82">
        <f t="shared" si="48"/>
        <v>144</v>
      </c>
      <c r="R43" s="82">
        <f t="shared" si="48"/>
        <v>130</v>
      </c>
      <c r="S43" s="82">
        <f t="shared" si="48"/>
        <v>102</v>
      </c>
      <c r="T43" s="82">
        <f t="shared" si="48"/>
        <v>106</v>
      </c>
      <c r="U43" s="82">
        <f t="shared" si="48"/>
        <v>96</v>
      </c>
      <c r="V43" s="82">
        <f t="shared" si="48"/>
        <v>106</v>
      </c>
      <c r="W43" s="82">
        <f t="shared" si="48"/>
        <v>90</v>
      </c>
      <c r="X43" s="82">
        <f t="shared" si="48"/>
        <v>67</v>
      </c>
      <c r="Y43" s="82">
        <f t="shared" si="48"/>
        <v>60</v>
      </c>
      <c r="Z43" s="82">
        <f t="shared" si="48"/>
        <v>42</v>
      </c>
      <c r="AA43" s="82">
        <f t="shared" si="48"/>
        <v>34</v>
      </c>
      <c r="AB43" s="82">
        <f t="shared" si="48"/>
        <v>39</v>
      </c>
      <c r="AC43" s="82">
        <f t="shared" si="48"/>
        <v>27</v>
      </c>
      <c r="AD43" s="82">
        <f t="shared" si="48"/>
        <v>2</v>
      </c>
      <c r="AE43" s="82">
        <f t="shared" si="48"/>
        <v>847</v>
      </c>
      <c r="AF43" s="82">
        <f t="shared" si="48"/>
        <v>78</v>
      </c>
      <c r="AG43" s="82">
        <f t="shared" si="48"/>
        <v>73</v>
      </c>
      <c r="AH43" s="82">
        <f t="shared" si="48"/>
        <v>389</v>
      </c>
      <c r="AI43" s="82">
        <f t="shared" si="48"/>
        <v>37</v>
      </c>
      <c r="AJ43" s="47">
        <f t="shared" si="34"/>
        <v>0</v>
      </c>
    </row>
    <row r="44" spans="1:36" ht="17.25">
      <c r="A44" s="79">
        <f>1+A43</f>
        <v>3</v>
      </c>
      <c r="B44" s="419"/>
      <c r="C44" s="80" t="s">
        <v>73</v>
      </c>
      <c r="D44" s="81">
        <v>0.1</v>
      </c>
      <c r="E44" s="390">
        <f t="shared" si="46"/>
        <v>1064</v>
      </c>
      <c r="F44" s="82">
        <f>ROUND(($E$44*F40)/100,0)</f>
        <v>16</v>
      </c>
      <c r="G44" s="82">
        <f t="shared" ref="G44:AI44" si="49">ROUND(($E$44*G40)/100,0)</f>
        <v>16</v>
      </c>
      <c r="H44" s="82">
        <f t="shared" si="49"/>
        <v>16</v>
      </c>
      <c r="I44" s="82">
        <f t="shared" si="49"/>
        <v>16</v>
      </c>
      <c r="J44" s="82">
        <f t="shared" si="49"/>
        <v>16</v>
      </c>
      <c r="K44" s="82">
        <f t="shared" si="49"/>
        <v>85</v>
      </c>
      <c r="L44" s="82">
        <f t="shared" si="49"/>
        <v>36</v>
      </c>
      <c r="M44" s="82">
        <f t="shared" si="49"/>
        <v>56</v>
      </c>
      <c r="N44" s="82">
        <f t="shared" si="49"/>
        <v>58</v>
      </c>
      <c r="O44" s="82">
        <f t="shared" si="49"/>
        <v>36</v>
      </c>
      <c r="P44" s="82">
        <f t="shared" si="49"/>
        <v>76</v>
      </c>
      <c r="Q44" s="82">
        <f t="shared" si="49"/>
        <v>90</v>
      </c>
      <c r="R44" s="82">
        <f t="shared" si="49"/>
        <v>81</v>
      </c>
      <c r="S44" s="82">
        <f t="shared" si="49"/>
        <v>64</v>
      </c>
      <c r="T44" s="82">
        <f t="shared" si="49"/>
        <v>66</v>
      </c>
      <c r="U44" s="82">
        <f t="shared" si="49"/>
        <v>60</v>
      </c>
      <c r="V44" s="82">
        <f t="shared" si="49"/>
        <v>67</v>
      </c>
      <c r="W44" s="82">
        <f>ROUND(($E$44*W40)/100,0)+1</f>
        <v>58</v>
      </c>
      <c r="X44" s="82">
        <f t="shared" si="49"/>
        <v>42</v>
      </c>
      <c r="Y44" s="82">
        <f t="shared" si="49"/>
        <v>37</v>
      </c>
      <c r="Z44" s="82">
        <f t="shared" si="49"/>
        <v>26</v>
      </c>
      <c r="AA44" s="82">
        <f t="shared" si="49"/>
        <v>21</v>
      </c>
      <c r="AB44" s="82">
        <f t="shared" si="49"/>
        <v>25</v>
      </c>
      <c r="AC44" s="82">
        <f t="shared" si="49"/>
        <v>17</v>
      </c>
      <c r="AD44" s="82">
        <f t="shared" si="49"/>
        <v>1</v>
      </c>
      <c r="AE44" s="82">
        <f t="shared" si="49"/>
        <v>529</v>
      </c>
      <c r="AF44" s="82">
        <f t="shared" si="49"/>
        <v>49</v>
      </c>
      <c r="AG44" s="82">
        <f t="shared" si="49"/>
        <v>46</v>
      </c>
      <c r="AH44" s="82">
        <f t="shared" si="49"/>
        <v>243</v>
      </c>
      <c r="AI44" s="82">
        <f t="shared" si="49"/>
        <v>23</v>
      </c>
      <c r="AJ44" s="47">
        <f t="shared" si="34"/>
        <v>0</v>
      </c>
    </row>
    <row r="45" spans="1:36" ht="17.25">
      <c r="A45" s="79">
        <f>1+A44</f>
        <v>4</v>
      </c>
      <c r="B45" s="419"/>
      <c r="C45" s="80" t="s">
        <v>74</v>
      </c>
      <c r="D45" s="81">
        <v>0.14000000000000001</v>
      </c>
      <c r="E45" s="390">
        <f t="shared" si="46"/>
        <v>1489</v>
      </c>
      <c r="F45" s="82">
        <f t="shared" ref="F45" si="50">ROUND(($E$45*F40)/100,0)</f>
        <v>23</v>
      </c>
      <c r="G45" s="82">
        <f t="shared" ref="G45:AI45" si="51">ROUND(($E$45*G40)/100,0)</f>
        <v>23</v>
      </c>
      <c r="H45" s="82">
        <f t="shared" si="51"/>
        <v>23</v>
      </c>
      <c r="I45" s="82">
        <f t="shared" si="51"/>
        <v>23</v>
      </c>
      <c r="J45" s="82">
        <f t="shared" si="51"/>
        <v>22</v>
      </c>
      <c r="K45" s="82">
        <f t="shared" si="51"/>
        <v>119</v>
      </c>
      <c r="L45" s="82">
        <f t="shared" si="51"/>
        <v>51</v>
      </c>
      <c r="M45" s="82">
        <f t="shared" si="51"/>
        <v>79</v>
      </c>
      <c r="N45" s="82">
        <f t="shared" si="51"/>
        <v>81</v>
      </c>
      <c r="O45" s="82">
        <f t="shared" si="51"/>
        <v>50</v>
      </c>
      <c r="P45" s="82">
        <f t="shared" si="51"/>
        <v>107</v>
      </c>
      <c r="Q45" s="82">
        <f t="shared" si="51"/>
        <v>126</v>
      </c>
      <c r="R45" s="82">
        <f t="shared" si="51"/>
        <v>114</v>
      </c>
      <c r="S45" s="82">
        <f t="shared" si="51"/>
        <v>89</v>
      </c>
      <c r="T45" s="82">
        <f t="shared" si="51"/>
        <v>93</v>
      </c>
      <c r="U45" s="82">
        <f>ROUND(($E$45*U40)/100,0)-1</f>
        <v>83</v>
      </c>
      <c r="V45" s="82">
        <f t="shared" si="51"/>
        <v>93</v>
      </c>
      <c r="W45" s="82">
        <f>ROUND(($E$45*W40)/100,0)-1</f>
        <v>78</v>
      </c>
      <c r="X45" s="82">
        <f t="shared" si="51"/>
        <v>59</v>
      </c>
      <c r="Y45" s="82">
        <f t="shared" si="51"/>
        <v>52</v>
      </c>
      <c r="Z45" s="82">
        <f t="shared" si="51"/>
        <v>37</v>
      </c>
      <c r="AA45" s="82">
        <f t="shared" si="51"/>
        <v>30</v>
      </c>
      <c r="AB45" s="82">
        <f t="shared" si="51"/>
        <v>34</v>
      </c>
      <c r="AC45" s="82">
        <f t="shared" si="51"/>
        <v>23</v>
      </c>
      <c r="AD45" s="82">
        <f t="shared" si="51"/>
        <v>2</v>
      </c>
      <c r="AE45" s="82">
        <f t="shared" si="51"/>
        <v>741</v>
      </c>
      <c r="AF45" s="82">
        <f t="shared" si="51"/>
        <v>69</v>
      </c>
      <c r="AG45" s="82">
        <f t="shared" si="51"/>
        <v>64</v>
      </c>
      <c r="AH45" s="82">
        <f t="shared" si="51"/>
        <v>341</v>
      </c>
      <c r="AI45" s="82">
        <f t="shared" si="51"/>
        <v>32</v>
      </c>
      <c r="AJ45" s="47">
        <f t="shared" si="34"/>
        <v>0</v>
      </c>
    </row>
    <row r="46" spans="1:36" ht="17.25">
      <c r="A46" s="79">
        <f>1+A45</f>
        <v>5</v>
      </c>
      <c r="B46" s="419"/>
      <c r="C46" s="80" t="s">
        <v>75</v>
      </c>
      <c r="D46" s="81">
        <v>7.0000000000000007E-2</v>
      </c>
      <c r="E46" s="390">
        <f t="shared" si="46"/>
        <v>745</v>
      </c>
      <c r="F46" s="82">
        <f t="shared" ref="F46" si="52">ROUND(($E$46*F40)/100,0)</f>
        <v>11</v>
      </c>
      <c r="G46" s="82">
        <f t="shared" ref="G46:AI46" si="53">ROUND(($E$46*G40)/100,0)</f>
        <v>11</v>
      </c>
      <c r="H46" s="82">
        <f t="shared" si="53"/>
        <v>11</v>
      </c>
      <c r="I46" s="82">
        <f t="shared" si="53"/>
        <v>11</v>
      </c>
      <c r="J46" s="82">
        <f t="shared" si="53"/>
        <v>11</v>
      </c>
      <c r="K46" s="82">
        <f t="shared" si="53"/>
        <v>59</v>
      </c>
      <c r="L46" s="82">
        <f t="shared" si="53"/>
        <v>25</v>
      </c>
      <c r="M46" s="82">
        <f t="shared" si="53"/>
        <v>39</v>
      </c>
      <c r="N46" s="82">
        <f t="shared" si="53"/>
        <v>41</v>
      </c>
      <c r="O46" s="82">
        <f t="shared" si="53"/>
        <v>25</v>
      </c>
      <c r="P46" s="82">
        <f t="shared" si="53"/>
        <v>53</v>
      </c>
      <c r="Q46" s="82">
        <f t="shared" si="53"/>
        <v>63</v>
      </c>
      <c r="R46" s="82">
        <f>ROUND(($E$46*R40)/100,0)+1</f>
        <v>58</v>
      </c>
      <c r="S46" s="82">
        <f t="shared" si="53"/>
        <v>45</v>
      </c>
      <c r="T46" s="82">
        <f t="shared" si="53"/>
        <v>46</v>
      </c>
      <c r="U46" s="82">
        <f>ROUND(($E$46*U40)/100,0)+1</f>
        <v>43</v>
      </c>
      <c r="V46" s="82">
        <f t="shared" si="53"/>
        <v>47</v>
      </c>
      <c r="W46" s="82">
        <f t="shared" si="53"/>
        <v>40</v>
      </c>
      <c r="X46" s="82">
        <f t="shared" si="53"/>
        <v>29</v>
      </c>
      <c r="Y46" s="82">
        <f>ROUND(($E$46*Y40)/100,0)+1</f>
        <v>27</v>
      </c>
      <c r="Z46" s="82">
        <f t="shared" si="53"/>
        <v>18</v>
      </c>
      <c r="AA46" s="82">
        <f t="shared" si="53"/>
        <v>15</v>
      </c>
      <c r="AB46" s="82">
        <f t="shared" si="53"/>
        <v>17</v>
      </c>
      <c r="AC46" s="82">
        <f t="shared" si="53"/>
        <v>12</v>
      </c>
      <c r="AD46" s="82">
        <f t="shared" si="53"/>
        <v>1</v>
      </c>
      <c r="AE46" s="82">
        <f t="shared" si="53"/>
        <v>371</v>
      </c>
      <c r="AF46" s="82">
        <f t="shared" si="53"/>
        <v>34</v>
      </c>
      <c r="AG46" s="82">
        <f t="shared" si="53"/>
        <v>32</v>
      </c>
      <c r="AH46" s="82">
        <f t="shared" si="53"/>
        <v>170</v>
      </c>
      <c r="AI46" s="82">
        <f t="shared" si="53"/>
        <v>16</v>
      </c>
      <c r="AJ46" s="47">
        <f t="shared" si="34"/>
        <v>0</v>
      </c>
    </row>
    <row r="47" spans="1:36" ht="18" thickBot="1">
      <c r="A47" s="112"/>
      <c r="B47" s="419"/>
      <c r="C47" s="113" t="s">
        <v>65</v>
      </c>
      <c r="D47" s="114">
        <v>0.17</v>
      </c>
      <c r="E47" s="395">
        <f t="shared" si="46"/>
        <v>1808</v>
      </c>
      <c r="F47" s="115">
        <f t="shared" ref="F47" si="54">ROUND(($E$47*F40)/100,0)</f>
        <v>28</v>
      </c>
      <c r="G47" s="115">
        <f t="shared" ref="G47:AI47" si="55">ROUND(($E$47*G40)/100,0)</f>
        <v>28</v>
      </c>
      <c r="H47" s="115">
        <f t="shared" si="55"/>
        <v>28</v>
      </c>
      <c r="I47" s="115">
        <f t="shared" si="55"/>
        <v>27</v>
      </c>
      <c r="J47" s="115">
        <f t="shared" si="55"/>
        <v>27</v>
      </c>
      <c r="K47" s="115">
        <f t="shared" si="55"/>
        <v>144</v>
      </c>
      <c r="L47" s="115">
        <f t="shared" si="55"/>
        <v>62</v>
      </c>
      <c r="M47" s="115">
        <f t="shared" si="55"/>
        <v>96</v>
      </c>
      <c r="N47" s="115">
        <f>ROUND(($E$47*N40)/100,0)-1</f>
        <v>98</v>
      </c>
      <c r="O47" s="115">
        <f t="shared" si="55"/>
        <v>61</v>
      </c>
      <c r="P47" s="115">
        <f t="shared" si="55"/>
        <v>129</v>
      </c>
      <c r="Q47" s="115">
        <f t="shared" si="55"/>
        <v>153</v>
      </c>
      <c r="R47" s="115">
        <f t="shared" si="55"/>
        <v>138</v>
      </c>
      <c r="S47" s="115">
        <f t="shared" si="55"/>
        <v>108</v>
      </c>
      <c r="T47" s="115">
        <f t="shared" si="55"/>
        <v>113</v>
      </c>
      <c r="U47" s="115">
        <f>ROUND(($E$47*U40)/100,0)-1</f>
        <v>101</v>
      </c>
      <c r="V47" s="115">
        <f t="shared" si="55"/>
        <v>113</v>
      </c>
      <c r="W47" s="115">
        <f t="shared" si="55"/>
        <v>96</v>
      </c>
      <c r="X47" s="115">
        <f t="shared" si="55"/>
        <v>72</v>
      </c>
      <c r="Y47" s="115">
        <f>ROUND(($E$47*Y40)/100,0)-1</f>
        <v>63</v>
      </c>
      <c r="Z47" s="115">
        <f t="shared" si="55"/>
        <v>45</v>
      </c>
      <c r="AA47" s="115">
        <f t="shared" si="55"/>
        <v>36</v>
      </c>
      <c r="AB47" s="115">
        <f t="shared" si="55"/>
        <v>42</v>
      </c>
      <c r="AC47" s="115">
        <f t="shared" si="55"/>
        <v>28</v>
      </c>
      <c r="AD47" s="115">
        <f t="shared" si="55"/>
        <v>2</v>
      </c>
      <c r="AE47" s="115">
        <f t="shared" si="55"/>
        <v>899</v>
      </c>
      <c r="AF47" s="115">
        <f t="shared" si="55"/>
        <v>83</v>
      </c>
      <c r="AG47" s="115">
        <f t="shared" si="55"/>
        <v>78</v>
      </c>
      <c r="AH47" s="115">
        <f t="shared" si="55"/>
        <v>414</v>
      </c>
      <c r="AI47" s="115">
        <f t="shared" si="55"/>
        <v>39</v>
      </c>
      <c r="AJ47" s="47">
        <f t="shared" si="34"/>
        <v>0</v>
      </c>
    </row>
    <row r="48" spans="1:36" ht="17.25" hidden="1">
      <c r="A48" s="79"/>
      <c r="B48" s="68"/>
      <c r="C48" s="84"/>
      <c r="D48" s="85">
        <f t="shared" ref="D48:AB48" si="56">SUM(D42:D47)</f>
        <v>1</v>
      </c>
      <c r="E48" s="392">
        <f t="shared" si="56"/>
        <v>10637</v>
      </c>
      <c r="F48" s="86">
        <f t="shared" si="56"/>
        <v>162</v>
      </c>
      <c r="G48" s="86">
        <f t="shared" si="56"/>
        <v>163</v>
      </c>
      <c r="H48" s="86">
        <f t="shared" si="56"/>
        <v>163</v>
      </c>
      <c r="I48" s="86">
        <f t="shared" si="56"/>
        <v>161</v>
      </c>
      <c r="J48" s="86">
        <f t="shared" si="56"/>
        <v>160</v>
      </c>
      <c r="K48" s="86">
        <f t="shared" si="56"/>
        <v>848</v>
      </c>
      <c r="L48" s="86">
        <f t="shared" si="56"/>
        <v>363</v>
      </c>
      <c r="M48" s="86">
        <f t="shared" si="56"/>
        <v>562</v>
      </c>
      <c r="N48" s="86">
        <f t="shared" si="56"/>
        <v>580</v>
      </c>
      <c r="O48" s="86">
        <f t="shared" si="56"/>
        <v>358</v>
      </c>
      <c r="P48" s="86">
        <f t="shared" si="56"/>
        <v>761</v>
      </c>
      <c r="Q48" s="86">
        <f t="shared" si="56"/>
        <v>900</v>
      </c>
      <c r="R48" s="86">
        <f t="shared" si="56"/>
        <v>814</v>
      </c>
      <c r="S48" s="86">
        <f t="shared" si="56"/>
        <v>638</v>
      </c>
      <c r="T48" s="86">
        <f t="shared" si="56"/>
        <v>662</v>
      </c>
      <c r="U48" s="86">
        <f t="shared" si="56"/>
        <v>598</v>
      </c>
      <c r="V48" s="86">
        <f t="shared" si="56"/>
        <v>665</v>
      </c>
      <c r="W48" s="86">
        <f t="shared" si="56"/>
        <v>565</v>
      </c>
      <c r="X48" s="86">
        <f t="shared" si="56"/>
        <v>421</v>
      </c>
      <c r="Y48" s="86">
        <f t="shared" si="56"/>
        <v>374</v>
      </c>
      <c r="Z48" s="86">
        <f t="shared" si="56"/>
        <v>262</v>
      </c>
      <c r="AA48" s="86">
        <f t="shared" si="56"/>
        <v>211</v>
      </c>
      <c r="AB48" s="86">
        <f t="shared" si="56"/>
        <v>246</v>
      </c>
      <c r="AC48" s="96">
        <f>AC41-SUM(AC42:AC47)</f>
        <v>0</v>
      </c>
      <c r="AD48" s="96">
        <f t="shared" ref="AD48:AI48" si="57">AD41-SUM(AD42:AD47)</f>
        <v>0</v>
      </c>
      <c r="AE48" s="96">
        <f t="shared" si="57"/>
        <v>0</v>
      </c>
      <c r="AF48" s="96">
        <f t="shared" si="57"/>
        <v>0</v>
      </c>
      <c r="AG48" s="96">
        <f t="shared" si="57"/>
        <v>0</v>
      </c>
      <c r="AH48" s="96">
        <f t="shared" si="57"/>
        <v>0</v>
      </c>
      <c r="AI48" s="96">
        <f t="shared" si="57"/>
        <v>0</v>
      </c>
      <c r="AJ48" s="47">
        <f t="shared" si="34"/>
        <v>0</v>
      </c>
    </row>
    <row r="49" spans="1:36" ht="18" hidden="1" thickBot="1">
      <c r="A49" s="79"/>
      <c r="B49" s="75"/>
      <c r="C49" s="80"/>
      <c r="D49" s="50"/>
      <c r="E49" s="388"/>
      <c r="F49" s="116">
        <f t="shared" ref="F49:AI49" si="58">+F50*100/$E$50</f>
        <v>1.7843125415131937</v>
      </c>
      <c r="G49" s="117">
        <f t="shared" si="58"/>
        <v>1.7299679971016242</v>
      </c>
      <c r="H49" s="117">
        <f t="shared" si="58"/>
        <v>1.6816617354024515</v>
      </c>
      <c r="I49" s="117">
        <f t="shared" si="58"/>
        <v>1.6605277459090635</v>
      </c>
      <c r="J49" s="117">
        <f t="shared" si="58"/>
        <v>1.6575086045528651</v>
      </c>
      <c r="K49" s="117">
        <f t="shared" si="58"/>
        <v>8.592476299740353</v>
      </c>
      <c r="L49" s="117">
        <f t="shared" si="58"/>
        <v>3.6954290199867157</v>
      </c>
      <c r="M49" s="117">
        <f t="shared" si="58"/>
        <v>5.6790048910089972</v>
      </c>
      <c r="N49" s="117">
        <f t="shared" si="58"/>
        <v>5.5250286818428842</v>
      </c>
      <c r="O49" s="117">
        <f t="shared" si="58"/>
        <v>3.5263571040396111</v>
      </c>
      <c r="P49" s="117">
        <f t="shared" si="58"/>
        <v>8.1426242376668068</v>
      </c>
      <c r="Q49" s="117">
        <f t="shared" si="58"/>
        <v>7.6354084898254939</v>
      </c>
      <c r="R49" s="117">
        <f t="shared" si="58"/>
        <v>7.4784131393031821</v>
      </c>
      <c r="S49" s="117">
        <f t="shared" si="58"/>
        <v>7.0708290562164118</v>
      </c>
      <c r="T49" s="117">
        <f t="shared" si="58"/>
        <v>6.2496226073304753</v>
      </c>
      <c r="U49" s="117">
        <f t="shared" si="58"/>
        <v>5.5763540848982549</v>
      </c>
      <c r="V49" s="117">
        <f t="shared" si="58"/>
        <v>5.3076505041966069</v>
      </c>
      <c r="W49" s="117">
        <f t="shared" si="58"/>
        <v>4.7098605156693436</v>
      </c>
      <c r="X49" s="117">
        <f t="shared" si="58"/>
        <v>3.6803333132057241</v>
      </c>
      <c r="Y49" s="117">
        <f t="shared" si="58"/>
        <v>3.0312179216230906</v>
      </c>
      <c r="Z49" s="117">
        <f t="shared" si="58"/>
        <v>2.1345329388321961</v>
      </c>
      <c r="AA49" s="117">
        <f t="shared" si="58"/>
        <v>1.7058148662520378</v>
      </c>
      <c r="AB49" s="118">
        <f t="shared" si="58"/>
        <v>1.7450637038826158</v>
      </c>
      <c r="AC49" s="119">
        <f t="shared" si="58"/>
        <v>1.7933699655817885</v>
      </c>
      <c r="AD49" s="120">
        <f t="shared" si="58"/>
        <v>0.14189964374131997</v>
      </c>
      <c r="AE49" s="120">
        <f t="shared" si="58"/>
        <v>49.218042388744642</v>
      </c>
      <c r="AF49" s="120">
        <f t="shared" si="58"/>
        <v>4.4109655214057124</v>
      </c>
      <c r="AG49" s="119">
        <f t="shared" si="58"/>
        <v>4.3656784010627376</v>
      </c>
      <c r="AH49" s="119">
        <f t="shared" si="58"/>
        <v>22.966608296600448</v>
      </c>
      <c r="AI49" s="119">
        <f t="shared" si="58"/>
        <v>2.4817341947950005</v>
      </c>
      <c r="AJ49" s="47">
        <f t="shared" si="34"/>
        <v>-100.00000000000001</v>
      </c>
    </row>
    <row r="50" spans="1:36" ht="15.75">
      <c r="A50" s="121">
        <v>4</v>
      </c>
      <c r="B50" s="83"/>
      <c r="C50" s="122" t="s">
        <v>76</v>
      </c>
      <c r="D50" s="123">
        <v>1</v>
      </c>
      <c r="E50" s="389">
        <v>33122</v>
      </c>
      <c r="F50" s="124">
        <v>591</v>
      </c>
      <c r="G50" s="125">
        <v>573</v>
      </c>
      <c r="H50" s="125">
        <v>557</v>
      </c>
      <c r="I50" s="125">
        <v>550</v>
      </c>
      <c r="J50" s="125">
        <v>549</v>
      </c>
      <c r="K50" s="125">
        <v>2846</v>
      </c>
      <c r="L50" s="125">
        <v>1224</v>
      </c>
      <c r="M50" s="125">
        <v>1881</v>
      </c>
      <c r="N50" s="125">
        <v>1830</v>
      </c>
      <c r="O50" s="125">
        <v>1168</v>
      </c>
      <c r="P50" s="125">
        <v>2697</v>
      </c>
      <c r="Q50" s="125">
        <v>2529</v>
      </c>
      <c r="R50" s="125">
        <v>2477</v>
      </c>
      <c r="S50" s="125">
        <v>2342</v>
      </c>
      <c r="T50" s="125">
        <v>2070</v>
      </c>
      <c r="U50" s="125">
        <v>1847</v>
      </c>
      <c r="V50" s="125">
        <v>1758</v>
      </c>
      <c r="W50" s="125">
        <v>1560</v>
      </c>
      <c r="X50" s="125">
        <v>1219</v>
      </c>
      <c r="Y50" s="125">
        <v>1004</v>
      </c>
      <c r="Z50" s="125">
        <v>707</v>
      </c>
      <c r="AA50" s="125">
        <v>565</v>
      </c>
      <c r="AB50" s="126">
        <v>578</v>
      </c>
      <c r="AC50" s="127">
        <v>594</v>
      </c>
      <c r="AD50" s="128">
        <v>47</v>
      </c>
      <c r="AE50" s="127">
        <v>16302</v>
      </c>
      <c r="AF50" s="127">
        <v>1461</v>
      </c>
      <c r="AG50" s="127">
        <v>1446</v>
      </c>
      <c r="AH50" s="127">
        <v>7607</v>
      </c>
      <c r="AI50" s="127">
        <v>822</v>
      </c>
      <c r="AJ50" s="47"/>
    </row>
    <row r="51" spans="1:36" ht="17.25">
      <c r="A51" s="79">
        <v>1</v>
      </c>
      <c r="B51" s="419"/>
      <c r="C51" s="80" t="s">
        <v>77</v>
      </c>
      <c r="D51" s="81">
        <v>0.82</v>
      </c>
      <c r="E51" s="390">
        <f>ROUND($E$50*D51,0)</f>
        <v>27160</v>
      </c>
      <c r="F51" s="82">
        <f>ROUND($E$51*F49/100,0)-1</f>
        <v>484</v>
      </c>
      <c r="G51" s="82">
        <f t="shared" ref="G51:AI51" si="59">ROUND($E$51*G49/100,0)</f>
        <v>470</v>
      </c>
      <c r="H51" s="82">
        <f t="shared" si="59"/>
        <v>457</v>
      </c>
      <c r="I51" s="82">
        <f t="shared" si="59"/>
        <v>451</v>
      </c>
      <c r="J51" s="82">
        <f t="shared" si="59"/>
        <v>450</v>
      </c>
      <c r="K51" s="82">
        <f t="shared" si="59"/>
        <v>2334</v>
      </c>
      <c r="L51" s="82">
        <f>ROUND($E$51*L49/100,0)-1</f>
        <v>1003</v>
      </c>
      <c r="M51" s="82">
        <f t="shared" si="59"/>
        <v>1542</v>
      </c>
      <c r="N51" s="82">
        <f t="shared" si="59"/>
        <v>1501</v>
      </c>
      <c r="O51" s="82">
        <f t="shared" si="59"/>
        <v>958</v>
      </c>
      <c r="P51" s="82">
        <f>ROUND($E$51*P49/100,0)-1</f>
        <v>2211</v>
      </c>
      <c r="Q51" s="82">
        <f t="shared" si="59"/>
        <v>2074</v>
      </c>
      <c r="R51" s="82">
        <f>ROUND($E$51*R49/100,0)+1</f>
        <v>2032</v>
      </c>
      <c r="S51" s="82">
        <f t="shared" si="59"/>
        <v>1920</v>
      </c>
      <c r="T51" s="82">
        <f t="shared" si="59"/>
        <v>1697</v>
      </c>
      <c r="U51" s="82">
        <f t="shared" si="59"/>
        <v>1515</v>
      </c>
      <c r="V51" s="82">
        <f t="shared" si="59"/>
        <v>1442</v>
      </c>
      <c r="W51" s="82">
        <f t="shared" si="59"/>
        <v>1279</v>
      </c>
      <c r="X51" s="82">
        <f>ROUND($E$51*X49/100,0)-1</f>
        <v>999</v>
      </c>
      <c r="Y51" s="82">
        <f>ROUND($E$51*Y49/100,0)+1</f>
        <v>824</v>
      </c>
      <c r="Z51" s="82">
        <f t="shared" si="59"/>
        <v>580</v>
      </c>
      <c r="AA51" s="82">
        <f t="shared" si="59"/>
        <v>463</v>
      </c>
      <c r="AB51" s="82">
        <f t="shared" si="59"/>
        <v>474</v>
      </c>
      <c r="AC51" s="82">
        <f t="shared" si="59"/>
        <v>487</v>
      </c>
      <c r="AD51" s="82">
        <f t="shared" si="59"/>
        <v>39</v>
      </c>
      <c r="AE51" s="82">
        <f t="shared" si="59"/>
        <v>13368</v>
      </c>
      <c r="AF51" s="82">
        <f t="shared" si="59"/>
        <v>1198</v>
      </c>
      <c r="AG51" s="82">
        <f t="shared" si="59"/>
        <v>1186</v>
      </c>
      <c r="AH51" s="82">
        <f t="shared" si="59"/>
        <v>6238</v>
      </c>
      <c r="AI51" s="82">
        <f t="shared" si="59"/>
        <v>674</v>
      </c>
      <c r="AJ51" s="47">
        <f>E51-SUM(F51:AB51)</f>
        <v>0</v>
      </c>
    </row>
    <row r="52" spans="1:36" ht="17.25">
      <c r="A52" s="79">
        <f>1+A51</f>
        <v>2</v>
      </c>
      <c r="B52" s="419"/>
      <c r="C52" s="80" t="s">
        <v>78</v>
      </c>
      <c r="D52" s="81">
        <v>0.11</v>
      </c>
      <c r="E52" s="390">
        <f>ROUND($E$50*D52,0)</f>
        <v>3643</v>
      </c>
      <c r="F52" s="82">
        <f t="shared" ref="F52:AI52" si="60">ROUND($E$52*F49/100,0)</f>
        <v>65</v>
      </c>
      <c r="G52" s="82">
        <f t="shared" si="60"/>
        <v>63</v>
      </c>
      <c r="H52" s="82">
        <f t="shared" si="60"/>
        <v>61</v>
      </c>
      <c r="I52" s="82">
        <f t="shared" si="60"/>
        <v>60</v>
      </c>
      <c r="J52" s="82">
        <f>ROUND($E$52*J49/100,0)+1</f>
        <v>61</v>
      </c>
      <c r="K52" s="82">
        <f t="shared" si="60"/>
        <v>313</v>
      </c>
      <c r="L52" s="82">
        <f t="shared" si="60"/>
        <v>135</v>
      </c>
      <c r="M52" s="82">
        <f t="shared" si="60"/>
        <v>207</v>
      </c>
      <c r="N52" s="82">
        <f t="shared" si="60"/>
        <v>201</v>
      </c>
      <c r="O52" s="82">
        <f t="shared" si="60"/>
        <v>128</v>
      </c>
      <c r="P52" s="82">
        <f t="shared" si="60"/>
        <v>297</v>
      </c>
      <c r="Q52" s="82">
        <f t="shared" si="60"/>
        <v>278</v>
      </c>
      <c r="R52" s="82">
        <f t="shared" si="60"/>
        <v>272</v>
      </c>
      <c r="S52" s="82">
        <f t="shared" si="60"/>
        <v>258</v>
      </c>
      <c r="T52" s="82">
        <f t="shared" si="60"/>
        <v>228</v>
      </c>
      <c r="U52" s="82">
        <f t="shared" si="60"/>
        <v>203</v>
      </c>
      <c r="V52" s="82">
        <f t="shared" si="60"/>
        <v>193</v>
      </c>
      <c r="W52" s="82">
        <f t="shared" si="60"/>
        <v>172</v>
      </c>
      <c r="X52" s="82">
        <f t="shared" si="60"/>
        <v>134</v>
      </c>
      <c r="Y52" s="82">
        <f t="shared" si="60"/>
        <v>110</v>
      </c>
      <c r="Z52" s="82">
        <f t="shared" si="60"/>
        <v>78</v>
      </c>
      <c r="AA52" s="82">
        <f t="shared" si="60"/>
        <v>62</v>
      </c>
      <c r="AB52" s="82">
        <f t="shared" si="60"/>
        <v>64</v>
      </c>
      <c r="AC52" s="82">
        <f t="shared" si="60"/>
        <v>65</v>
      </c>
      <c r="AD52" s="82">
        <f t="shared" si="60"/>
        <v>5</v>
      </c>
      <c r="AE52" s="82">
        <f t="shared" si="60"/>
        <v>1793</v>
      </c>
      <c r="AF52" s="82">
        <f t="shared" si="60"/>
        <v>161</v>
      </c>
      <c r="AG52" s="82">
        <f t="shared" si="60"/>
        <v>159</v>
      </c>
      <c r="AH52" s="82">
        <f t="shared" si="60"/>
        <v>837</v>
      </c>
      <c r="AI52" s="82">
        <f t="shared" si="60"/>
        <v>90</v>
      </c>
      <c r="AJ52" s="47">
        <f>E52-SUM(F52:AB52)</f>
        <v>0</v>
      </c>
    </row>
    <row r="53" spans="1:36" ht="17.25">
      <c r="A53" s="79">
        <f>1+A52</f>
        <v>3</v>
      </c>
      <c r="B53" s="419"/>
      <c r="C53" s="80" t="s">
        <v>79</v>
      </c>
      <c r="D53" s="81">
        <v>0.04</v>
      </c>
      <c r="E53" s="390">
        <f>ROUND($E$50*D53,0)</f>
        <v>1325</v>
      </c>
      <c r="F53" s="82">
        <f t="shared" ref="F53" si="61">ROUND($E$53*F49/100,0)</f>
        <v>24</v>
      </c>
      <c r="G53" s="82">
        <f t="shared" ref="G53:AI53" si="62">ROUND($E$53*G49/100,0)</f>
        <v>23</v>
      </c>
      <c r="H53" s="82">
        <f t="shared" si="62"/>
        <v>22</v>
      </c>
      <c r="I53" s="82">
        <f t="shared" si="62"/>
        <v>22</v>
      </c>
      <c r="J53" s="82">
        <f t="shared" si="62"/>
        <v>22</v>
      </c>
      <c r="K53" s="82">
        <f t="shared" si="62"/>
        <v>114</v>
      </c>
      <c r="L53" s="82">
        <f t="shared" si="62"/>
        <v>49</v>
      </c>
      <c r="M53" s="82">
        <f t="shared" si="62"/>
        <v>75</v>
      </c>
      <c r="N53" s="82">
        <f t="shared" si="62"/>
        <v>73</v>
      </c>
      <c r="O53" s="82">
        <f t="shared" si="62"/>
        <v>47</v>
      </c>
      <c r="P53" s="82">
        <f t="shared" si="62"/>
        <v>108</v>
      </c>
      <c r="Q53" s="82">
        <f t="shared" si="62"/>
        <v>101</v>
      </c>
      <c r="R53" s="82">
        <f t="shared" si="62"/>
        <v>99</v>
      </c>
      <c r="S53" s="82">
        <f t="shared" si="62"/>
        <v>94</v>
      </c>
      <c r="T53" s="82">
        <f t="shared" si="62"/>
        <v>83</v>
      </c>
      <c r="U53" s="82">
        <f t="shared" si="62"/>
        <v>74</v>
      </c>
      <c r="V53" s="82">
        <f t="shared" si="62"/>
        <v>70</v>
      </c>
      <c r="W53" s="82">
        <f t="shared" si="62"/>
        <v>62</v>
      </c>
      <c r="X53" s="82">
        <f t="shared" si="62"/>
        <v>49</v>
      </c>
      <c r="Y53" s="82">
        <f t="shared" si="62"/>
        <v>40</v>
      </c>
      <c r="Z53" s="82">
        <f t="shared" si="62"/>
        <v>28</v>
      </c>
      <c r="AA53" s="82">
        <f t="shared" si="62"/>
        <v>23</v>
      </c>
      <c r="AB53" s="82">
        <f t="shared" si="62"/>
        <v>23</v>
      </c>
      <c r="AC53" s="82">
        <f t="shared" si="62"/>
        <v>24</v>
      </c>
      <c r="AD53" s="82">
        <f t="shared" si="62"/>
        <v>2</v>
      </c>
      <c r="AE53" s="82">
        <f t="shared" si="62"/>
        <v>652</v>
      </c>
      <c r="AF53" s="82">
        <f t="shared" si="62"/>
        <v>58</v>
      </c>
      <c r="AG53" s="82">
        <f t="shared" si="62"/>
        <v>58</v>
      </c>
      <c r="AH53" s="82">
        <f t="shared" si="62"/>
        <v>304</v>
      </c>
      <c r="AI53" s="82">
        <f t="shared" si="62"/>
        <v>33</v>
      </c>
      <c r="AJ53" s="47">
        <f>E53-SUM(F53:AB53)</f>
        <v>0</v>
      </c>
    </row>
    <row r="54" spans="1:36" ht="18" thickBot="1">
      <c r="A54" s="112">
        <f>1+A53</f>
        <v>4</v>
      </c>
      <c r="B54" s="419"/>
      <c r="C54" s="113" t="s">
        <v>80</v>
      </c>
      <c r="D54" s="114">
        <v>0.03</v>
      </c>
      <c r="E54" s="395">
        <f>ROUND($E$50*D54,0)</f>
        <v>994</v>
      </c>
      <c r="F54" s="115">
        <f t="shared" ref="F54" si="63">ROUND($E$54*F49/100,0)</f>
        <v>18</v>
      </c>
      <c r="G54" s="115">
        <f t="shared" ref="G54:AI54" si="64">ROUND($E$54*G49/100,0)</f>
        <v>17</v>
      </c>
      <c r="H54" s="115">
        <f t="shared" si="64"/>
        <v>17</v>
      </c>
      <c r="I54" s="115">
        <f t="shared" si="64"/>
        <v>17</v>
      </c>
      <c r="J54" s="115">
        <f t="shared" si="64"/>
        <v>16</v>
      </c>
      <c r="K54" s="115">
        <f t="shared" si="64"/>
        <v>85</v>
      </c>
      <c r="L54" s="115">
        <f t="shared" si="64"/>
        <v>37</v>
      </c>
      <c r="M54" s="115">
        <f>ROUND($E$54*M49/100,0)+1</f>
        <v>57</v>
      </c>
      <c r="N54" s="115">
        <f t="shared" si="64"/>
        <v>55</v>
      </c>
      <c r="O54" s="115">
        <f t="shared" si="64"/>
        <v>35</v>
      </c>
      <c r="P54" s="115">
        <f t="shared" si="64"/>
        <v>81</v>
      </c>
      <c r="Q54" s="115">
        <f t="shared" si="64"/>
        <v>76</v>
      </c>
      <c r="R54" s="115">
        <f t="shared" si="64"/>
        <v>74</v>
      </c>
      <c r="S54" s="115">
        <f t="shared" si="64"/>
        <v>70</v>
      </c>
      <c r="T54" s="115">
        <f t="shared" si="64"/>
        <v>62</v>
      </c>
      <c r="U54" s="115">
        <f t="shared" si="64"/>
        <v>55</v>
      </c>
      <c r="V54" s="115">
        <f t="shared" si="64"/>
        <v>53</v>
      </c>
      <c r="W54" s="115">
        <f t="shared" si="64"/>
        <v>47</v>
      </c>
      <c r="X54" s="115">
        <f t="shared" si="64"/>
        <v>37</v>
      </c>
      <c r="Y54" s="115">
        <f t="shared" si="64"/>
        <v>30</v>
      </c>
      <c r="Z54" s="115">
        <f t="shared" si="64"/>
        <v>21</v>
      </c>
      <c r="AA54" s="115">
        <f t="shared" si="64"/>
        <v>17</v>
      </c>
      <c r="AB54" s="115">
        <f t="shared" si="64"/>
        <v>17</v>
      </c>
      <c r="AC54" s="115">
        <f t="shared" si="64"/>
        <v>18</v>
      </c>
      <c r="AD54" s="115">
        <f t="shared" si="64"/>
        <v>1</v>
      </c>
      <c r="AE54" s="115">
        <f t="shared" si="64"/>
        <v>489</v>
      </c>
      <c r="AF54" s="115">
        <f t="shared" si="64"/>
        <v>44</v>
      </c>
      <c r="AG54" s="115">
        <f t="shared" si="64"/>
        <v>43</v>
      </c>
      <c r="AH54" s="115">
        <f t="shared" si="64"/>
        <v>228</v>
      </c>
      <c r="AI54" s="115">
        <f t="shared" si="64"/>
        <v>25</v>
      </c>
      <c r="AJ54" s="47">
        <f>E54-SUM(F54:AB54)</f>
        <v>0</v>
      </c>
    </row>
    <row r="55" spans="1:36" ht="17.25" hidden="1">
      <c r="A55" s="79"/>
      <c r="B55" s="83"/>
      <c r="C55" s="80"/>
      <c r="D55" s="85">
        <f t="shared" ref="D55:AB55" si="65">SUM(D51:D54)</f>
        <v>1</v>
      </c>
      <c r="E55" s="392">
        <f t="shared" si="65"/>
        <v>33122</v>
      </c>
      <c r="F55" s="95">
        <f t="shared" si="65"/>
        <v>591</v>
      </c>
      <c r="G55" s="87">
        <f t="shared" si="65"/>
        <v>573</v>
      </c>
      <c r="H55" s="87">
        <f t="shared" si="65"/>
        <v>557</v>
      </c>
      <c r="I55" s="87">
        <f t="shared" si="65"/>
        <v>550</v>
      </c>
      <c r="J55" s="87">
        <f t="shared" si="65"/>
        <v>549</v>
      </c>
      <c r="K55" s="87">
        <f t="shared" si="65"/>
        <v>2846</v>
      </c>
      <c r="L55" s="87">
        <f t="shared" si="65"/>
        <v>1224</v>
      </c>
      <c r="M55" s="87">
        <f t="shared" si="65"/>
        <v>1881</v>
      </c>
      <c r="N55" s="87">
        <f t="shared" si="65"/>
        <v>1830</v>
      </c>
      <c r="O55" s="87">
        <f t="shared" si="65"/>
        <v>1168</v>
      </c>
      <c r="P55" s="87">
        <f t="shared" si="65"/>
        <v>2697</v>
      </c>
      <c r="Q55" s="87">
        <f t="shared" si="65"/>
        <v>2529</v>
      </c>
      <c r="R55" s="87">
        <f t="shared" si="65"/>
        <v>2477</v>
      </c>
      <c r="S55" s="87">
        <f t="shared" si="65"/>
        <v>2342</v>
      </c>
      <c r="T55" s="87">
        <f t="shared" si="65"/>
        <v>2070</v>
      </c>
      <c r="U55" s="87">
        <f t="shared" si="65"/>
        <v>1847</v>
      </c>
      <c r="V55" s="87">
        <f t="shared" si="65"/>
        <v>1758</v>
      </c>
      <c r="W55" s="87">
        <f t="shared" si="65"/>
        <v>1560</v>
      </c>
      <c r="X55" s="87">
        <f t="shared" si="65"/>
        <v>1219</v>
      </c>
      <c r="Y55" s="87">
        <f t="shared" si="65"/>
        <v>1004</v>
      </c>
      <c r="Z55" s="87">
        <f t="shared" si="65"/>
        <v>707</v>
      </c>
      <c r="AA55" s="87">
        <f t="shared" si="65"/>
        <v>565</v>
      </c>
      <c r="AB55" s="129">
        <f t="shared" si="65"/>
        <v>578</v>
      </c>
      <c r="AC55" s="96">
        <f>AC50-SUM(AC51:AC54)</f>
        <v>0</v>
      </c>
      <c r="AD55" s="96">
        <f t="shared" ref="AD55:AI55" si="66">AD50-SUM(AD51:AD54)</f>
        <v>0</v>
      </c>
      <c r="AE55" s="96">
        <f t="shared" si="66"/>
        <v>0</v>
      </c>
      <c r="AF55" s="96">
        <f t="shared" si="66"/>
        <v>0</v>
      </c>
      <c r="AG55" s="96">
        <f t="shared" si="66"/>
        <v>0</v>
      </c>
      <c r="AH55" s="96">
        <f t="shared" si="66"/>
        <v>0</v>
      </c>
      <c r="AI55" s="96">
        <f t="shared" si="66"/>
        <v>0</v>
      </c>
      <c r="AJ55" s="47">
        <f>E55-SUM(F55:AB55)</f>
        <v>0</v>
      </c>
    </row>
    <row r="56" spans="1:36" ht="17.25" hidden="1">
      <c r="A56" s="58"/>
      <c r="B56" s="83"/>
      <c r="C56" s="80"/>
      <c r="D56" s="50"/>
      <c r="E56" s="388"/>
      <c r="F56" s="88">
        <f t="shared" ref="F56:AI56" si="67">+F57*100/$E$57</f>
        <v>0.82440230832646333</v>
      </c>
      <c r="G56" s="89">
        <f t="shared" si="67"/>
        <v>0.98928276999175602</v>
      </c>
      <c r="H56" s="89">
        <f t="shared" si="67"/>
        <v>1.0717230008244023</v>
      </c>
      <c r="I56" s="89">
        <f t="shared" si="67"/>
        <v>1.1541632316570487</v>
      </c>
      <c r="J56" s="89">
        <f t="shared" si="67"/>
        <v>1.4427040395713109</v>
      </c>
      <c r="K56" s="89">
        <f t="shared" si="67"/>
        <v>7.2547403132728769</v>
      </c>
      <c r="L56" s="89">
        <f t="shared" si="67"/>
        <v>3.1739488870568837</v>
      </c>
      <c r="M56" s="89">
        <f t="shared" si="67"/>
        <v>4.740313272877164</v>
      </c>
      <c r="N56" s="89">
        <f t="shared" si="67"/>
        <v>4.328112118713932</v>
      </c>
      <c r="O56" s="89">
        <f t="shared" si="67"/>
        <v>2.6380873866446826</v>
      </c>
      <c r="P56" s="89">
        <f t="shared" si="67"/>
        <v>5.6471558120362735</v>
      </c>
      <c r="Q56" s="89">
        <f t="shared" si="67"/>
        <v>6.3066776586974447</v>
      </c>
      <c r="R56" s="89">
        <f t="shared" si="67"/>
        <v>7.0486397361912614</v>
      </c>
      <c r="S56" s="89">
        <f t="shared" si="67"/>
        <v>7.1723000824402305</v>
      </c>
      <c r="T56" s="89">
        <f t="shared" si="67"/>
        <v>6.4303380049464138</v>
      </c>
      <c r="U56" s="89">
        <f t="shared" si="67"/>
        <v>6.8013190436933222</v>
      </c>
      <c r="V56" s="89">
        <f t="shared" si="67"/>
        <v>6.3066776586974447</v>
      </c>
      <c r="W56" s="89">
        <f t="shared" si="67"/>
        <v>6.5952184666117066</v>
      </c>
      <c r="X56" s="89">
        <f t="shared" si="67"/>
        <v>5.8944765045342127</v>
      </c>
      <c r="Y56" s="89">
        <f t="shared" si="67"/>
        <v>4.6166529266281948</v>
      </c>
      <c r="Z56" s="89">
        <f t="shared" si="67"/>
        <v>3.6273701566364385</v>
      </c>
      <c r="AA56" s="89">
        <f t="shared" si="67"/>
        <v>2.8029678483099754</v>
      </c>
      <c r="AB56" s="90">
        <f t="shared" si="67"/>
        <v>3.1327287716405605</v>
      </c>
      <c r="AC56" s="91">
        <f t="shared" si="67"/>
        <v>1.1129431162407255</v>
      </c>
      <c r="AD56" s="92">
        <f t="shared" si="67"/>
        <v>8.244023083264633E-2</v>
      </c>
      <c r="AE56" s="92">
        <f t="shared" si="67"/>
        <v>48.474855729596044</v>
      </c>
      <c r="AF56" s="92">
        <f t="shared" si="67"/>
        <v>2.8029678483099754</v>
      </c>
      <c r="AG56" s="91">
        <f t="shared" si="67"/>
        <v>3.5449299258037921</v>
      </c>
      <c r="AH56" s="91">
        <f t="shared" si="67"/>
        <v>20.486397361912612</v>
      </c>
      <c r="AI56" s="91">
        <f t="shared" si="67"/>
        <v>1.5663643858202803</v>
      </c>
      <c r="AJ56" s="47"/>
    </row>
    <row r="57" spans="1:36" ht="15.75">
      <c r="A57" s="74">
        <v>2</v>
      </c>
      <c r="B57" s="83"/>
      <c r="C57" s="76" t="s">
        <v>81</v>
      </c>
      <c r="D57" s="77">
        <v>1</v>
      </c>
      <c r="E57" s="391">
        <v>2426</v>
      </c>
      <c r="F57" s="51">
        <v>20</v>
      </c>
      <c r="G57" s="52">
        <v>24</v>
      </c>
      <c r="H57" s="52">
        <v>26</v>
      </c>
      <c r="I57" s="52">
        <v>28</v>
      </c>
      <c r="J57" s="52">
        <v>35</v>
      </c>
      <c r="K57" s="52">
        <v>176</v>
      </c>
      <c r="L57" s="52">
        <v>77</v>
      </c>
      <c r="M57" s="52">
        <v>115</v>
      </c>
      <c r="N57" s="52">
        <v>105</v>
      </c>
      <c r="O57" s="52">
        <v>64</v>
      </c>
      <c r="P57" s="52">
        <v>137</v>
      </c>
      <c r="Q57" s="52">
        <v>153</v>
      </c>
      <c r="R57" s="52">
        <v>171</v>
      </c>
      <c r="S57" s="52">
        <v>174</v>
      </c>
      <c r="T57" s="52">
        <v>156</v>
      </c>
      <c r="U57" s="52">
        <v>165</v>
      </c>
      <c r="V57" s="52">
        <v>153</v>
      </c>
      <c r="W57" s="52">
        <v>160</v>
      </c>
      <c r="X57" s="52">
        <v>143</v>
      </c>
      <c r="Y57" s="52">
        <v>112</v>
      </c>
      <c r="Z57" s="52">
        <v>88</v>
      </c>
      <c r="AA57" s="52">
        <v>68</v>
      </c>
      <c r="AB57" s="78">
        <v>76</v>
      </c>
      <c r="AC57" s="66">
        <v>27</v>
      </c>
      <c r="AD57" s="67">
        <v>2</v>
      </c>
      <c r="AE57" s="66">
        <v>1176</v>
      </c>
      <c r="AF57" s="66">
        <v>68</v>
      </c>
      <c r="AG57" s="66">
        <v>86</v>
      </c>
      <c r="AH57" s="66">
        <v>497</v>
      </c>
      <c r="AI57" s="66">
        <v>38</v>
      </c>
      <c r="AJ57" s="47">
        <f>E57-SUM(F57:AB57)</f>
        <v>0</v>
      </c>
    </row>
    <row r="58" spans="1:36" ht="17.25">
      <c r="A58" s="79">
        <v>1</v>
      </c>
      <c r="B58" s="419"/>
      <c r="C58" s="80" t="s">
        <v>82</v>
      </c>
      <c r="D58" s="81">
        <v>0.79</v>
      </c>
      <c r="E58" s="390">
        <f>ROUND($E$57*D58,0)</f>
        <v>1917</v>
      </c>
      <c r="F58" s="82">
        <f>ROUND($E$58*F56/100,0)-1</f>
        <v>15</v>
      </c>
      <c r="G58" s="82">
        <f t="shared" ref="G58:AI58" si="68">ROUND($E$58*G56/100,0)</f>
        <v>19</v>
      </c>
      <c r="H58" s="82">
        <f t="shared" si="68"/>
        <v>21</v>
      </c>
      <c r="I58" s="82">
        <f t="shared" si="68"/>
        <v>22</v>
      </c>
      <c r="J58" s="82">
        <f t="shared" si="68"/>
        <v>28</v>
      </c>
      <c r="K58" s="82">
        <f t="shared" si="68"/>
        <v>139</v>
      </c>
      <c r="L58" s="82">
        <f t="shared" si="68"/>
        <v>61</v>
      </c>
      <c r="M58" s="82">
        <f t="shared" si="68"/>
        <v>91</v>
      </c>
      <c r="N58" s="82">
        <f t="shared" si="68"/>
        <v>83</v>
      </c>
      <c r="O58" s="82">
        <f t="shared" si="68"/>
        <v>51</v>
      </c>
      <c r="P58" s="82">
        <f t="shared" si="68"/>
        <v>108</v>
      </c>
      <c r="Q58" s="82">
        <f t="shared" si="68"/>
        <v>121</v>
      </c>
      <c r="R58" s="82">
        <f t="shared" si="68"/>
        <v>135</v>
      </c>
      <c r="S58" s="82">
        <f t="shared" si="68"/>
        <v>137</v>
      </c>
      <c r="T58" s="82">
        <f t="shared" si="68"/>
        <v>123</v>
      </c>
      <c r="U58" s="82">
        <f t="shared" si="68"/>
        <v>130</v>
      </c>
      <c r="V58" s="82">
        <f t="shared" si="68"/>
        <v>121</v>
      </c>
      <c r="W58" s="82">
        <f t="shared" si="68"/>
        <v>126</v>
      </c>
      <c r="X58" s="82">
        <f t="shared" si="68"/>
        <v>113</v>
      </c>
      <c r="Y58" s="82">
        <f t="shared" si="68"/>
        <v>89</v>
      </c>
      <c r="Z58" s="82">
        <f t="shared" si="68"/>
        <v>70</v>
      </c>
      <c r="AA58" s="82">
        <f t="shared" si="68"/>
        <v>54</v>
      </c>
      <c r="AB58" s="82">
        <f t="shared" si="68"/>
        <v>60</v>
      </c>
      <c r="AC58" s="82">
        <f t="shared" si="68"/>
        <v>21</v>
      </c>
      <c r="AD58" s="82">
        <f t="shared" si="68"/>
        <v>2</v>
      </c>
      <c r="AE58" s="82">
        <f t="shared" si="68"/>
        <v>929</v>
      </c>
      <c r="AF58" s="82">
        <f t="shared" si="68"/>
        <v>54</v>
      </c>
      <c r="AG58" s="82">
        <f t="shared" si="68"/>
        <v>68</v>
      </c>
      <c r="AH58" s="82">
        <f t="shared" si="68"/>
        <v>393</v>
      </c>
      <c r="AI58" s="82">
        <f t="shared" si="68"/>
        <v>30</v>
      </c>
      <c r="AJ58" s="47">
        <f>E58-SUM(F58:AB58)</f>
        <v>0</v>
      </c>
    </row>
    <row r="59" spans="1:36" ht="17.25">
      <c r="A59" s="79">
        <f>1+A58</f>
        <v>2</v>
      </c>
      <c r="B59" s="419"/>
      <c r="C59" s="80" t="s">
        <v>83</v>
      </c>
      <c r="D59" s="81">
        <v>0.21</v>
      </c>
      <c r="E59" s="390">
        <f>ROUND($E$57*D59,0)</f>
        <v>509</v>
      </c>
      <c r="F59" s="82">
        <f>ROUND($E$59*F56/100,0)+1</f>
        <v>5</v>
      </c>
      <c r="G59" s="82">
        <f t="shared" ref="G59:AI59" si="69">ROUND($E$59*G56/100,0)</f>
        <v>5</v>
      </c>
      <c r="H59" s="82">
        <f t="shared" si="69"/>
        <v>5</v>
      </c>
      <c r="I59" s="82">
        <f t="shared" si="69"/>
        <v>6</v>
      </c>
      <c r="J59" s="82">
        <f t="shared" si="69"/>
        <v>7</v>
      </c>
      <c r="K59" s="82">
        <f t="shared" si="69"/>
        <v>37</v>
      </c>
      <c r="L59" s="82">
        <f t="shared" si="69"/>
        <v>16</v>
      </c>
      <c r="M59" s="82">
        <f t="shared" si="69"/>
        <v>24</v>
      </c>
      <c r="N59" s="82">
        <f t="shared" si="69"/>
        <v>22</v>
      </c>
      <c r="O59" s="82">
        <f t="shared" si="69"/>
        <v>13</v>
      </c>
      <c r="P59" s="82">
        <f t="shared" si="69"/>
        <v>29</v>
      </c>
      <c r="Q59" s="82">
        <f t="shared" si="69"/>
        <v>32</v>
      </c>
      <c r="R59" s="82">
        <f t="shared" si="69"/>
        <v>36</v>
      </c>
      <c r="S59" s="82">
        <f t="shared" si="69"/>
        <v>37</v>
      </c>
      <c r="T59" s="82">
        <f t="shared" si="69"/>
        <v>33</v>
      </c>
      <c r="U59" s="82">
        <f t="shared" si="69"/>
        <v>35</v>
      </c>
      <c r="V59" s="82">
        <f t="shared" si="69"/>
        <v>32</v>
      </c>
      <c r="W59" s="82">
        <f t="shared" si="69"/>
        <v>34</v>
      </c>
      <c r="X59" s="82">
        <f t="shared" si="69"/>
        <v>30</v>
      </c>
      <c r="Y59" s="82">
        <f t="shared" si="69"/>
        <v>23</v>
      </c>
      <c r="Z59" s="82">
        <f t="shared" si="69"/>
        <v>18</v>
      </c>
      <c r="AA59" s="82">
        <f t="shared" si="69"/>
        <v>14</v>
      </c>
      <c r="AB59" s="82">
        <f t="shared" si="69"/>
        <v>16</v>
      </c>
      <c r="AC59" s="82">
        <f t="shared" si="69"/>
        <v>6</v>
      </c>
      <c r="AD59" s="82">
        <f t="shared" si="69"/>
        <v>0</v>
      </c>
      <c r="AE59" s="82">
        <f t="shared" si="69"/>
        <v>247</v>
      </c>
      <c r="AF59" s="82">
        <f t="shared" si="69"/>
        <v>14</v>
      </c>
      <c r="AG59" s="82">
        <f t="shared" si="69"/>
        <v>18</v>
      </c>
      <c r="AH59" s="82">
        <f t="shared" si="69"/>
        <v>104</v>
      </c>
      <c r="AI59" s="82">
        <f t="shared" si="69"/>
        <v>8</v>
      </c>
      <c r="AJ59" s="47">
        <f>E59-SUM(F59:AB59)</f>
        <v>0</v>
      </c>
    </row>
    <row r="60" spans="1:36" ht="17.25" hidden="1">
      <c r="A60" s="58"/>
      <c r="B60" s="130"/>
      <c r="C60" s="80"/>
      <c r="D60" s="85">
        <f t="shared" ref="D60:AB60" si="70">SUM(D58:D59)</f>
        <v>1</v>
      </c>
      <c r="E60" s="392">
        <f t="shared" si="70"/>
        <v>2426</v>
      </c>
      <c r="F60" s="95">
        <f t="shared" si="70"/>
        <v>20</v>
      </c>
      <c r="G60" s="87">
        <f t="shared" si="70"/>
        <v>24</v>
      </c>
      <c r="H60" s="87">
        <f t="shared" si="70"/>
        <v>26</v>
      </c>
      <c r="I60" s="87">
        <f t="shared" si="70"/>
        <v>28</v>
      </c>
      <c r="J60" s="87">
        <f t="shared" si="70"/>
        <v>35</v>
      </c>
      <c r="K60" s="87">
        <f t="shared" si="70"/>
        <v>176</v>
      </c>
      <c r="L60" s="87">
        <f t="shared" si="70"/>
        <v>77</v>
      </c>
      <c r="M60" s="87">
        <f t="shared" si="70"/>
        <v>115</v>
      </c>
      <c r="N60" s="87">
        <f t="shared" si="70"/>
        <v>105</v>
      </c>
      <c r="O60" s="87">
        <f t="shared" si="70"/>
        <v>64</v>
      </c>
      <c r="P60" s="87">
        <f t="shared" si="70"/>
        <v>137</v>
      </c>
      <c r="Q60" s="87">
        <f t="shared" si="70"/>
        <v>153</v>
      </c>
      <c r="R60" s="87">
        <f t="shared" si="70"/>
        <v>171</v>
      </c>
      <c r="S60" s="87">
        <f t="shared" si="70"/>
        <v>174</v>
      </c>
      <c r="T60" s="87">
        <f t="shared" si="70"/>
        <v>156</v>
      </c>
      <c r="U60" s="87">
        <f t="shared" si="70"/>
        <v>165</v>
      </c>
      <c r="V60" s="87">
        <f t="shared" si="70"/>
        <v>153</v>
      </c>
      <c r="W60" s="87">
        <f t="shared" si="70"/>
        <v>160</v>
      </c>
      <c r="X60" s="87">
        <f t="shared" si="70"/>
        <v>143</v>
      </c>
      <c r="Y60" s="87">
        <f t="shared" si="70"/>
        <v>112</v>
      </c>
      <c r="Z60" s="87">
        <f t="shared" si="70"/>
        <v>88</v>
      </c>
      <c r="AA60" s="87">
        <f t="shared" si="70"/>
        <v>68</v>
      </c>
      <c r="AB60" s="129">
        <f t="shared" si="70"/>
        <v>76</v>
      </c>
      <c r="AC60" s="96">
        <f>AC57-SUM(AC58:AC59)</f>
        <v>0</v>
      </c>
      <c r="AD60" s="96">
        <f t="shared" ref="AD60:AI60" si="71">AD57-SUM(AD58:AD59)</f>
        <v>0</v>
      </c>
      <c r="AE60" s="96">
        <f t="shared" si="71"/>
        <v>0</v>
      </c>
      <c r="AF60" s="96">
        <f t="shared" si="71"/>
        <v>0</v>
      </c>
      <c r="AG60" s="96">
        <f t="shared" si="71"/>
        <v>0</v>
      </c>
      <c r="AH60" s="96">
        <f t="shared" si="71"/>
        <v>0</v>
      </c>
      <c r="AI60" s="96">
        <f t="shared" si="71"/>
        <v>0</v>
      </c>
      <c r="AJ60" s="47">
        <f>E60-SUM(F60:AB60)</f>
        <v>0</v>
      </c>
    </row>
    <row r="61" spans="1:36" ht="17.25" hidden="1">
      <c r="A61" s="58"/>
      <c r="B61" s="83"/>
      <c r="C61" s="80"/>
      <c r="D61" s="50"/>
      <c r="E61" s="388"/>
      <c r="F61" s="88">
        <f t="shared" ref="F61:AI61" si="72">+F62*100/$E$62</f>
        <v>1.3861772745021477</v>
      </c>
      <c r="G61" s="89">
        <f t="shared" si="72"/>
        <v>1.3861772745021477</v>
      </c>
      <c r="H61" s="89">
        <f t="shared" si="72"/>
        <v>1.3666536509176104</v>
      </c>
      <c r="I61" s="89">
        <f t="shared" si="72"/>
        <v>1.3959390862944163</v>
      </c>
      <c r="J61" s="89">
        <f t="shared" si="72"/>
        <v>1.4154627098789536</v>
      </c>
      <c r="K61" s="89">
        <f t="shared" si="72"/>
        <v>7.9949238578680202</v>
      </c>
      <c r="L61" s="89">
        <f t="shared" si="72"/>
        <v>3.631393986723936</v>
      </c>
      <c r="M61" s="89">
        <f t="shared" si="72"/>
        <v>5.5837563451776653</v>
      </c>
      <c r="N61" s="89">
        <f t="shared" si="72"/>
        <v>5.1639984381101129</v>
      </c>
      <c r="O61" s="89">
        <f t="shared" si="72"/>
        <v>2.9871144084342052</v>
      </c>
      <c r="P61" s="89">
        <f t="shared" si="72"/>
        <v>6.0327996876220222</v>
      </c>
      <c r="Q61" s="89">
        <f t="shared" si="72"/>
        <v>6.9211245607184697</v>
      </c>
      <c r="R61" s="89">
        <f t="shared" si="72"/>
        <v>7.3311206559937521</v>
      </c>
      <c r="S61" s="89">
        <f t="shared" si="72"/>
        <v>7.7508785630613044</v>
      </c>
      <c r="T61" s="89">
        <f t="shared" si="72"/>
        <v>7.3604060913705585</v>
      </c>
      <c r="U61" s="89">
        <f t="shared" si="72"/>
        <v>6.677079265911753</v>
      </c>
      <c r="V61" s="89">
        <f t="shared" si="72"/>
        <v>5.7789925810230383</v>
      </c>
      <c r="W61" s="89">
        <f t="shared" si="72"/>
        <v>4.8613822725497853</v>
      </c>
      <c r="X61" s="89">
        <f t="shared" si="72"/>
        <v>4.2561499414291291</v>
      </c>
      <c r="Y61" s="89">
        <f t="shared" si="72"/>
        <v>3.7582975400234284</v>
      </c>
      <c r="Z61" s="89">
        <f t="shared" si="72"/>
        <v>2.4892620070285045</v>
      </c>
      <c r="AA61" s="89">
        <f t="shared" si="72"/>
        <v>2.2452167122217883</v>
      </c>
      <c r="AB61" s="90">
        <f t="shared" si="72"/>
        <v>2.225693088637251</v>
      </c>
      <c r="AC61" s="91">
        <f t="shared" si="72"/>
        <v>1.4447481452557596</v>
      </c>
      <c r="AD61" s="92">
        <f t="shared" si="72"/>
        <v>0.10737992971495509</v>
      </c>
      <c r="AE61" s="92">
        <f t="shared" si="72"/>
        <v>49.599765716516984</v>
      </c>
      <c r="AF61" s="92">
        <f t="shared" si="72"/>
        <v>4.7051932838734869</v>
      </c>
      <c r="AG61" s="91">
        <f t="shared" si="72"/>
        <v>4.3635298711440846</v>
      </c>
      <c r="AH61" s="91">
        <f t="shared" si="72"/>
        <v>21.817649355720423</v>
      </c>
      <c r="AI61" s="91">
        <f t="shared" si="72"/>
        <v>1.9621241702459977</v>
      </c>
      <c r="AJ61" s="47"/>
    </row>
    <row r="62" spans="1:36" ht="15.75">
      <c r="A62" s="74">
        <v>3</v>
      </c>
      <c r="B62" s="75"/>
      <c r="C62" s="76" t="s">
        <v>84</v>
      </c>
      <c r="D62" s="77">
        <v>1</v>
      </c>
      <c r="E62" s="391">
        <v>10244</v>
      </c>
      <c r="F62" s="51">
        <v>142</v>
      </c>
      <c r="G62" s="52">
        <v>142</v>
      </c>
      <c r="H62" s="52">
        <v>140</v>
      </c>
      <c r="I62" s="52">
        <v>143</v>
      </c>
      <c r="J62" s="52">
        <v>145</v>
      </c>
      <c r="K62" s="52">
        <v>819</v>
      </c>
      <c r="L62" s="52">
        <v>372</v>
      </c>
      <c r="M62" s="52">
        <v>572</v>
      </c>
      <c r="N62" s="52">
        <v>529</v>
      </c>
      <c r="O62" s="52">
        <v>306</v>
      </c>
      <c r="P62" s="52">
        <v>618</v>
      </c>
      <c r="Q62" s="52">
        <v>709</v>
      </c>
      <c r="R62" s="52">
        <v>751</v>
      </c>
      <c r="S62" s="52">
        <v>794</v>
      </c>
      <c r="T62" s="52">
        <v>754</v>
      </c>
      <c r="U62" s="52">
        <v>684</v>
      </c>
      <c r="V62" s="52">
        <v>592</v>
      </c>
      <c r="W62" s="52">
        <v>498</v>
      </c>
      <c r="X62" s="52">
        <v>436</v>
      </c>
      <c r="Y62" s="52">
        <v>385</v>
      </c>
      <c r="Z62" s="52">
        <v>255</v>
      </c>
      <c r="AA62" s="52">
        <v>230</v>
      </c>
      <c r="AB62" s="78">
        <v>228</v>
      </c>
      <c r="AC62" s="66">
        <v>148</v>
      </c>
      <c r="AD62" s="67">
        <v>11</v>
      </c>
      <c r="AE62" s="66">
        <v>5081</v>
      </c>
      <c r="AF62" s="66">
        <v>482</v>
      </c>
      <c r="AG62" s="66">
        <v>447</v>
      </c>
      <c r="AH62" s="66">
        <v>2235</v>
      </c>
      <c r="AI62" s="66">
        <v>201</v>
      </c>
      <c r="AJ62" s="47">
        <f t="shared" ref="AJ62:AJ68" si="73">E62-SUM(F62:AB62)</f>
        <v>0</v>
      </c>
    </row>
    <row r="63" spans="1:36" ht="17.25">
      <c r="A63" s="79">
        <v>1</v>
      </c>
      <c r="B63" s="419"/>
      <c r="C63" s="80" t="s">
        <v>85</v>
      </c>
      <c r="D63" s="81">
        <v>0.48153034300791597</v>
      </c>
      <c r="E63" s="390">
        <f>ROUND($E$62*D63,0)-1</f>
        <v>4932</v>
      </c>
      <c r="F63" s="82">
        <f t="shared" ref="F63" si="74">ROUND(($E$63*F61)/100,0)</f>
        <v>68</v>
      </c>
      <c r="G63" s="82">
        <f t="shared" ref="G63:AI63" si="75">ROUND(($E$63*G61)/100,0)</f>
        <v>68</v>
      </c>
      <c r="H63" s="82">
        <f>ROUND(($E$63*H61)/100,0)+1</f>
        <v>68</v>
      </c>
      <c r="I63" s="82">
        <f t="shared" si="75"/>
        <v>69</v>
      </c>
      <c r="J63" s="82">
        <f t="shared" si="75"/>
        <v>70</v>
      </c>
      <c r="K63" s="82">
        <f t="shared" si="75"/>
        <v>394</v>
      </c>
      <c r="L63" s="82">
        <f t="shared" si="75"/>
        <v>179</v>
      </c>
      <c r="M63" s="82">
        <f t="shared" si="75"/>
        <v>275</v>
      </c>
      <c r="N63" s="82">
        <f t="shared" si="75"/>
        <v>255</v>
      </c>
      <c r="O63" s="82">
        <f t="shared" si="75"/>
        <v>147</v>
      </c>
      <c r="P63" s="82">
        <f t="shared" si="75"/>
        <v>298</v>
      </c>
      <c r="Q63" s="82">
        <f t="shared" si="75"/>
        <v>341</v>
      </c>
      <c r="R63" s="82">
        <f t="shared" si="75"/>
        <v>362</v>
      </c>
      <c r="S63" s="82">
        <f t="shared" si="75"/>
        <v>382</v>
      </c>
      <c r="T63" s="82">
        <f t="shared" si="75"/>
        <v>363</v>
      </c>
      <c r="U63" s="82">
        <f>ROUND(($E$63*U61)/100,0)+1</f>
        <v>330</v>
      </c>
      <c r="V63" s="82">
        <f t="shared" si="75"/>
        <v>285</v>
      </c>
      <c r="W63" s="82">
        <f>ROUND(($E$63*W61)/100,0)-1</f>
        <v>239</v>
      </c>
      <c r="X63" s="82">
        <f t="shared" si="75"/>
        <v>210</v>
      </c>
      <c r="Y63" s="82">
        <f>ROUND(($E$63*Y61)/100,0)+1</f>
        <v>186</v>
      </c>
      <c r="Z63" s="82">
        <f t="shared" si="75"/>
        <v>123</v>
      </c>
      <c r="AA63" s="82">
        <f>ROUND(($E$63*AA61)/100,0)-1</f>
        <v>110</v>
      </c>
      <c r="AB63" s="82">
        <f t="shared" si="75"/>
        <v>110</v>
      </c>
      <c r="AC63" s="82">
        <f t="shared" si="75"/>
        <v>71</v>
      </c>
      <c r="AD63" s="82">
        <f t="shared" si="75"/>
        <v>5</v>
      </c>
      <c r="AE63" s="82">
        <f t="shared" si="75"/>
        <v>2446</v>
      </c>
      <c r="AF63" s="82">
        <f t="shared" si="75"/>
        <v>232</v>
      </c>
      <c r="AG63" s="82">
        <f t="shared" si="75"/>
        <v>215</v>
      </c>
      <c r="AH63" s="82">
        <f t="shared" si="75"/>
        <v>1076</v>
      </c>
      <c r="AI63" s="82">
        <f t="shared" si="75"/>
        <v>97</v>
      </c>
      <c r="AJ63" s="47">
        <f t="shared" si="73"/>
        <v>0</v>
      </c>
    </row>
    <row r="64" spans="1:36" ht="17.25">
      <c r="A64" s="79">
        <f>1+A63</f>
        <v>2</v>
      </c>
      <c r="B64" s="419"/>
      <c r="C64" s="80" t="s">
        <v>86</v>
      </c>
      <c r="D64" s="81">
        <v>0.16358839050131899</v>
      </c>
      <c r="E64" s="390">
        <f>ROUND($E$62*D64,0)</f>
        <v>1676</v>
      </c>
      <c r="F64" s="82">
        <f t="shared" ref="F64" si="76">ROUND(($E$64*F61)/100,0)</f>
        <v>23</v>
      </c>
      <c r="G64" s="82">
        <f t="shared" ref="G64:AI64" si="77">ROUND(($E$64*G61)/100,0)</f>
        <v>23</v>
      </c>
      <c r="H64" s="82">
        <f t="shared" si="77"/>
        <v>23</v>
      </c>
      <c r="I64" s="82">
        <f t="shared" si="77"/>
        <v>23</v>
      </c>
      <c r="J64" s="82">
        <f t="shared" si="77"/>
        <v>24</v>
      </c>
      <c r="K64" s="82">
        <f t="shared" si="77"/>
        <v>134</v>
      </c>
      <c r="L64" s="82">
        <f t="shared" si="77"/>
        <v>61</v>
      </c>
      <c r="M64" s="82">
        <f t="shared" si="77"/>
        <v>94</v>
      </c>
      <c r="N64" s="82">
        <f t="shared" si="77"/>
        <v>87</v>
      </c>
      <c r="O64" s="82">
        <f t="shared" si="77"/>
        <v>50</v>
      </c>
      <c r="P64" s="82">
        <f t="shared" si="77"/>
        <v>101</v>
      </c>
      <c r="Q64" s="82">
        <f t="shared" si="77"/>
        <v>116</v>
      </c>
      <c r="R64" s="82">
        <f t="shared" si="77"/>
        <v>123</v>
      </c>
      <c r="S64" s="82">
        <f t="shared" si="77"/>
        <v>130</v>
      </c>
      <c r="T64" s="82">
        <f t="shared" si="77"/>
        <v>123</v>
      </c>
      <c r="U64" s="82">
        <f t="shared" si="77"/>
        <v>112</v>
      </c>
      <c r="V64" s="82">
        <f t="shared" si="77"/>
        <v>97</v>
      </c>
      <c r="W64" s="82">
        <f t="shared" si="77"/>
        <v>81</v>
      </c>
      <c r="X64" s="82">
        <f t="shared" si="77"/>
        <v>71</v>
      </c>
      <c r="Y64" s="82">
        <f t="shared" si="77"/>
        <v>63</v>
      </c>
      <c r="Z64" s="82">
        <f t="shared" si="77"/>
        <v>42</v>
      </c>
      <c r="AA64" s="82">
        <f t="shared" si="77"/>
        <v>38</v>
      </c>
      <c r="AB64" s="82">
        <f t="shared" si="77"/>
        <v>37</v>
      </c>
      <c r="AC64" s="82">
        <f t="shared" si="77"/>
        <v>24</v>
      </c>
      <c r="AD64" s="82">
        <f t="shared" si="77"/>
        <v>2</v>
      </c>
      <c r="AE64" s="82">
        <f t="shared" si="77"/>
        <v>831</v>
      </c>
      <c r="AF64" s="82">
        <f t="shared" si="77"/>
        <v>79</v>
      </c>
      <c r="AG64" s="82">
        <f t="shared" si="77"/>
        <v>73</v>
      </c>
      <c r="AH64" s="82">
        <f t="shared" si="77"/>
        <v>366</v>
      </c>
      <c r="AI64" s="82">
        <f t="shared" si="77"/>
        <v>33</v>
      </c>
      <c r="AJ64" s="47">
        <f t="shared" si="73"/>
        <v>0</v>
      </c>
    </row>
    <row r="65" spans="1:36" ht="17.25">
      <c r="A65" s="79">
        <f>1+A64</f>
        <v>3</v>
      </c>
      <c r="B65" s="419"/>
      <c r="C65" s="80" t="s">
        <v>87</v>
      </c>
      <c r="D65" s="81">
        <v>8.1794195250659604E-2</v>
      </c>
      <c r="E65" s="390">
        <f>ROUND($E$62*D65,0)</f>
        <v>838</v>
      </c>
      <c r="F65" s="82">
        <f t="shared" ref="F65" si="78">ROUND(($E$65*F61)/100,0)</f>
        <v>12</v>
      </c>
      <c r="G65" s="82">
        <f t="shared" ref="G65:AI65" si="79">ROUND(($E$65*G61)/100,0)</f>
        <v>12</v>
      </c>
      <c r="H65" s="82">
        <f t="shared" si="79"/>
        <v>11</v>
      </c>
      <c r="I65" s="82">
        <f t="shared" si="79"/>
        <v>12</v>
      </c>
      <c r="J65" s="82">
        <f t="shared" si="79"/>
        <v>12</v>
      </c>
      <c r="K65" s="82">
        <f t="shared" si="79"/>
        <v>67</v>
      </c>
      <c r="L65" s="82">
        <f t="shared" si="79"/>
        <v>30</v>
      </c>
      <c r="M65" s="82">
        <f t="shared" si="79"/>
        <v>47</v>
      </c>
      <c r="N65" s="82">
        <f t="shared" si="79"/>
        <v>43</v>
      </c>
      <c r="O65" s="82">
        <f t="shared" si="79"/>
        <v>25</v>
      </c>
      <c r="P65" s="82">
        <f t="shared" si="79"/>
        <v>51</v>
      </c>
      <c r="Q65" s="82">
        <f t="shared" si="79"/>
        <v>58</v>
      </c>
      <c r="R65" s="82">
        <f>ROUND(($E$65*R61)/100,0)-1</f>
        <v>60</v>
      </c>
      <c r="S65" s="82">
        <f t="shared" si="79"/>
        <v>65</v>
      </c>
      <c r="T65" s="82">
        <f t="shared" si="79"/>
        <v>62</v>
      </c>
      <c r="U65" s="82">
        <f t="shared" si="79"/>
        <v>56</v>
      </c>
      <c r="V65" s="82">
        <f t="shared" si="79"/>
        <v>48</v>
      </c>
      <c r="W65" s="82">
        <f t="shared" si="79"/>
        <v>41</v>
      </c>
      <c r="X65" s="82">
        <f t="shared" si="79"/>
        <v>36</v>
      </c>
      <c r="Y65" s="82">
        <f t="shared" si="79"/>
        <v>31</v>
      </c>
      <c r="Z65" s="82">
        <f t="shared" si="79"/>
        <v>21</v>
      </c>
      <c r="AA65" s="82">
        <f t="shared" si="79"/>
        <v>19</v>
      </c>
      <c r="AB65" s="82">
        <f t="shared" si="79"/>
        <v>19</v>
      </c>
      <c r="AC65" s="82">
        <f t="shared" si="79"/>
        <v>12</v>
      </c>
      <c r="AD65" s="82">
        <f t="shared" si="79"/>
        <v>1</v>
      </c>
      <c r="AE65" s="82">
        <f t="shared" si="79"/>
        <v>416</v>
      </c>
      <c r="AF65" s="82">
        <f t="shared" si="79"/>
        <v>39</v>
      </c>
      <c r="AG65" s="82">
        <f t="shared" si="79"/>
        <v>37</v>
      </c>
      <c r="AH65" s="82">
        <f t="shared" si="79"/>
        <v>183</v>
      </c>
      <c r="AI65" s="82">
        <f t="shared" si="79"/>
        <v>16</v>
      </c>
      <c r="AJ65" s="47">
        <f t="shared" si="73"/>
        <v>0</v>
      </c>
    </row>
    <row r="66" spans="1:36" ht="17.25">
      <c r="A66" s="79">
        <f>1+A65</f>
        <v>4</v>
      </c>
      <c r="B66" s="419"/>
      <c r="C66" s="80" t="s">
        <v>88</v>
      </c>
      <c r="D66" s="81">
        <v>9.13334686421758E-2</v>
      </c>
      <c r="E66" s="390">
        <f>ROUND($E$62*D66,0)</f>
        <v>936</v>
      </c>
      <c r="F66" s="82">
        <f t="shared" ref="F66" si="80">ROUND(($E$66*F61)/100,0)</f>
        <v>13</v>
      </c>
      <c r="G66" s="82">
        <f t="shared" ref="G66:AI66" si="81">ROUND(($E$66*G61)/100,0)</f>
        <v>13</v>
      </c>
      <c r="H66" s="82">
        <f t="shared" si="81"/>
        <v>13</v>
      </c>
      <c r="I66" s="82">
        <f t="shared" si="81"/>
        <v>13</v>
      </c>
      <c r="J66" s="82">
        <f t="shared" si="81"/>
        <v>13</v>
      </c>
      <c r="K66" s="82">
        <f t="shared" si="81"/>
        <v>75</v>
      </c>
      <c r="L66" s="82">
        <f t="shared" si="81"/>
        <v>34</v>
      </c>
      <c r="M66" s="82">
        <f t="shared" si="81"/>
        <v>52</v>
      </c>
      <c r="N66" s="82">
        <f t="shared" si="81"/>
        <v>48</v>
      </c>
      <c r="O66" s="82">
        <f t="shared" si="81"/>
        <v>28</v>
      </c>
      <c r="P66" s="82">
        <f t="shared" si="81"/>
        <v>56</v>
      </c>
      <c r="Q66" s="82">
        <f t="shared" si="81"/>
        <v>65</v>
      </c>
      <c r="R66" s="82">
        <f t="shared" si="81"/>
        <v>69</v>
      </c>
      <c r="S66" s="82">
        <f t="shared" si="81"/>
        <v>73</v>
      </c>
      <c r="T66" s="82">
        <f t="shared" si="81"/>
        <v>69</v>
      </c>
      <c r="U66" s="82">
        <f t="shared" si="81"/>
        <v>62</v>
      </c>
      <c r="V66" s="82">
        <f t="shared" si="81"/>
        <v>54</v>
      </c>
      <c r="W66" s="82">
        <f t="shared" si="81"/>
        <v>46</v>
      </c>
      <c r="X66" s="82">
        <f t="shared" si="81"/>
        <v>40</v>
      </c>
      <c r="Y66" s="82">
        <f t="shared" si="81"/>
        <v>35</v>
      </c>
      <c r="Z66" s="82">
        <f t="shared" si="81"/>
        <v>23</v>
      </c>
      <c r="AA66" s="82">
        <f t="shared" si="81"/>
        <v>21</v>
      </c>
      <c r="AB66" s="82">
        <f t="shared" si="81"/>
        <v>21</v>
      </c>
      <c r="AC66" s="82">
        <f t="shared" si="81"/>
        <v>14</v>
      </c>
      <c r="AD66" s="82">
        <f t="shared" si="81"/>
        <v>1</v>
      </c>
      <c r="AE66" s="82">
        <f t="shared" si="81"/>
        <v>464</v>
      </c>
      <c r="AF66" s="82">
        <f t="shared" si="81"/>
        <v>44</v>
      </c>
      <c r="AG66" s="82">
        <f t="shared" si="81"/>
        <v>41</v>
      </c>
      <c r="AH66" s="82">
        <f t="shared" si="81"/>
        <v>204</v>
      </c>
      <c r="AI66" s="82">
        <f t="shared" si="81"/>
        <v>18</v>
      </c>
      <c r="AJ66" s="47">
        <f t="shared" si="73"/>
        <v>0</v>
      </c>
    </row>
    <row r="67" spans="1:36" ht="17.25">
      <c r="A67" s="79"/>
      <c r="B67" s="419"/>
      <c r="C67" s="80" t="s">
        <v>65</v>
      </c>
      <c r="D67" s="81">
        <v>0.18175360259793</v>
      </c>
      <c r="E67" s="390">
        <f>ROUND($E$62*D67,0)</f>
        <v>1862</v>
      </c>
      <c r="F67" s="82">
        <f t="shared" ref="F67" si="82">ROUND(($E$67*F61)/100,0)</f>
        <v>26</v>
      </c>
      <c r="G67" s="82">
        <f t="shared" ref="G67:AI67" si="83">ROUND(($E$67*G61)/100,0)</f>
        <v>26</v>
      </c>
      <c r="H67" s="82">
        <f t="shared" si="83"/>
        <v>25</v>
      </c>
      <c r="I67" s="82">
        <f t="shared" si="83"/>
        <v>26</v>
      </c>
      <c r="J67" s="82">
        <f t="shared" si="83"/>
        <v>26</v>
      </c>
      <c r="K67" s="82">
        <f t="shared" si="83"/>
        <v>149</v>
      </c>
      <c r="L67" s="82">
        <f t="shared" si="83"/>
        <v>68</v>
      </c>
      <c r="M67" s="82">
        <f t="shared" si="83"/>
        <v>104</v>
      </c>
      <c r="N67" s="82">
        <f t="shared" si="83"/>
        <v>96</v>
      </c>
      <c r="O67" s="82">
        <f t="shared" si="83"/>
        <v>56</v>
      </c>
      <c r="P67" s="82">
        <f t="shared" si="83"/>
        <v>112</v>
      </c>
      <c r="Q67" s="82">
        <f t="shared" si="83"/>
        <v>129</v>
      </c>
      <c r="R67" s="82">
        <f t="shared" si="83"/>
        <v>137</v>
      </c>
      <c r="S67" s="82">
        <f t="shared" si="83"/>
        <v>144</v>
      </c>
      <c r="T67" s="82">
        <f t="shared" si="83"/>
        <v>137</v>
      </c>
      <c r="U67" s="82">
        <f t="shared" si="83"/>
        <v>124</v>
      </c>
      <c r="V67" s="82">
        <f t="shared" si="83"/>
        <v>108</v>
      </c>
      <c r="W67" s="82">
        <f t="shared" si="83"/>
        <v>91</v>
      </c>
      <c r="X67" s="82">
        <f t="shared" si="83"/>
        <v>79</v>
      </c>
      <c r="Y67" s="82">
        <f t="shared" si="83"/>
        <v>70</v>
      </c>
      <c r="Z67" s="82">
        <f t="shared" si="83"/>
        <v>46</v>
      </c>
      <c r="AA67" s="82">
        <f t="shared" si="83"/>
        <v>42</v>
      </c>
      <c r="AB67" s="82">
        <f t="shared" si="83"/>
        <v>41</v>
      </c>
      <c r="AC67" s="82">
        <f t="shared" si="83"/>
        <v>27</v>
      </c>
      <c r="AD67" s="82">
        <f t="shared" si="83"/>
        <v>2</v>
      </c>
      <c r="AE67" s="82">
        <f t="shared" si="83"/>
        <v>924</v>
      </c>
      <c r="AF67" s="82">
        <f t="shared" si="83"/>
        <v>88</v>
      </c>
      <c r="AG67" s="82">
        <f t="shared" si="83"/>
        <v>81</v>
      </c>
      <c r="AH67" s="82">
        <f t="shared" si="83"/>
        <v>406</v>
      </c>
      <c r="AI67" s="82">
        <f t="shared" si="83"/>
        <v>37</v>
      </c>
      <c r="AJ67" s="47">
        <f t="shared" si="73"/>
        <v>0</v>
      </c>
    </row>
    <row r="68" spans="1:36" s="131" customFormat="1" ht="17.25" hidden="1">
      <c r="A68" s="93"/>
      <c r="B68" s="75"/>
      <c r="C68" s="94"/>
      <c r="D68" s="85">
        <f>SUM(D63:D67)</f>
        <v>1.0000000000000004</v>
      </c>
      <c r="E68" s="392">
        <f>SUM(E63:E67)</f>
        <v>10244</v>
      </c>
      <c r="F68" s="95">
        <f t="shared" ref="F68:AB68" si="84">SUM(F63:F67)</f>
        <v>142</v>
      </c>
      <c r="G68" s="95">
        <f t="shared" si="84"/>
        <v>142</v>
      </c>
      <c r="H68" s="95">
        <f t="shared" si="84"/>
        <v>140</v>
      </c>
      <c r="I68" s="95">
        <f t="shared" si="84"/>
        <v>143</v>
      </c>
      <c r="J68" s="95">
        <f t="shared" si="84"/>
        <v>145</v>
      </c>
      <c r="K68" s="95">
        <f t="shared" si="84"/>
        <v>819</v>
      </c>
      <c r="L68" s="95">
        <f t="shared" si="84"/>
        <v>372</v>
      </c>
      <c r="M68" s="95">
        <f t="shared" si="84"/>
        <v>572</v>
      </c>
      <c r="N68" s="95">
        <f t="shared" si="84"/>
        <v>529</v>
      </c>
      <c r="O68" s="95">
        <f t="shared" si="84"/>
        <v>306</v>
      </c>
      <c r="P68" s="95">
        <f t="shared" si="84"/>
        <v>618</v>
      </c>
      <c r="Q68" s="95">
        <f t="shared" si="84"/>
        <v>709</v>
      </c>
      <c r="R68" s="95">
        <f t="shared" si="84"/>
        <v>751</v>
      </c>
      <c r="S68" s="95">
        <f t="shared" si="84"/>
        <v>794</v>
      </c>
      <c r="T68" s="95">
        <f t="shared" si="84"/>
        <v>754</v>
      </c>
      <c r="U68" s="95">
        <f t="shared" si="84"/>
        <v>684</v>
      </c>
      <c r="V68" s="95">
        <f t="shared" si="84"/>
        <v>592</v>
      </c>
      <c r="W68" s="95">
        <f t="shared" si="84"/>
        <v>498</v>
      </c>
      <c r="X68" s="95">
        <f t="shared" si="84"/>
        <v>436</v>
      </c>
      <c r="Y68" s="95">
        <f t="shared" si="84"/>
        <v>385</v>
      </c>
      <c r="Z68" s="95">
        <f t="shared" si="84"/>
        <v>255</v>
      </c>
      <c r="AA68" s="95">
        <f t="shared" si="84"/>
        <v>230</v>
      </c>
      <c r="AB68" s="95">
        <f t="shared" si="84"/>
        <v>228</v>
      </c>
      <c r="AC68" s="96">
        <f>AC62-SUM(AC63:AC67)</f>
        <v>0</v>
      </c>
      <c r="AD68" s="96">
        <f t="shared" ref="AD68:AI68" si="85">AD62-SUM(AD63:AD67)</f>
        <v>0</v>
      </c>
      <c r="AE68" s="96">
        <f t="shared" si="85"/>
        <v>0</v>
      </c>
      <c r="AF68" s="96">
        <f t="shared" si="85"/>
        <v>0</v>
      </c>
      <c r="AG68" s="96">
        <f t="shared" si="85"/>
        <v>0</v>
      </c>
      <c r="AH68" s="96">
        <f t="shared" si="85"/>
        <v>0</v>
      </c>
      <c r="AI68" s="96">
        <f t="shared" si="85"/>
        <v>0</v>
      </c>
      <c r="AJ68" s="47">
        <f t="shared" si="73"/>
        <v>0</v>
      </c>
    </row>
    <row r="69" spans="1:36" ht="18" hidden="1" thickBot="1">
      <c r="A69" s="58"/>
      <c r="B69" s="132"/>
      <c r="C69" s="80"/>
      <c r="D69" s="50"/>
      <c r="E69" s="388"/>
      <c r="F69" s="88">
        <f t="shared" ref="F69:AI69" si="86">+F70*100/$E$70</f>
        <v>1.3677063859096723</v>
      </c>
      <c r="G69" s="89">
        <f t="shared" si="86"/>
        <v>1.3283479287611926</v>
      </c>
      <c r="H69" s="89">
        <f t="shared" si="86"/>
        <v>1.3086687001869526</v>
      </c>
      <c r="I69" s="89">
        <f t="shared" si="86"/>
        <v>1.2496310144642331</v>
      </c>
      <c r="J69" s="89">
        <f t="shared" si="86"/>
        <v>1.2299517858899931</v>
      </c>
      <c r="K69" s="89">
        <f t="shared" si="86"/>
        <v>6.1399193151628459</v>
      </c>
      <c r="L69" s="89">
        <f t="shared" si="86"/>
        <v>2.6074977860867854</v>
      </c>
      <c r="M69" s="89">
        <f t="shared" si="86"/>
        <v>4.1424776148774969</v>
      </c>
      <c r="N69" s="89">
        <f t="shared" si="86"/>
        <v>4.4573452720653348</v>
      </c>
      <c r="O69" s="89">
        <f t="shared" si="86"/>
        <v>3.1978746433139822</v>
      </c>
      <c r="P69" s="89">
        <f t="shared" si="86"/>
        <v>8.7966151726852306</v>
      </c>
      <c r="Q69" s="89">
        <f t="shared" si="86"/>
        <v>9.9773688871396242</v>
      </c>
      <c r="R69" s="89">
        <f t="shared" si="86"/>
        <v>9.6821804585260249</v>
      </c>
      <c r="S69" s="89">
        <f t="shared" si="86"/>
        <v>8.2062383154580338</v>
      </c>
      <c r="T69" s="89">
        <f t="shared" si="86"/>
        <v>8.412870215487553</v>
      </c>
      <c r="U69" s="89">
        <f t="shared" si="86"/>
        <v>7.1533995867362004</v>
      </c>
      <c r="V69" s="89">
        <f t="shared" si="86"/>
        <v>5.5692216865098887</v>
      </c>
      <c r="W69" s="89">
        <f t="shared" si="86"/>
        <v>4.545901800649415</v>
      </c>
      <c r="X69" s="89">
        <f t="shared" si="86"/>
        <v>3.0797992718685427</v>
      </c>
      <c r="Y69" s="89">
        <f t="shared" si="86"/>
        <v>2.4500639574928664</v>
      </c>
      <c r="Z69" s="89">
        <f t="shared" si="86"/>
        <v>1.9187247859883894</v>
      </c>
      <c r="AA69" s="89">
        <f t="shared" si="86"/>
        <v>1.5743382859391912</v>
      </c>
      <c r="AB69" s="90">
        <f t="shared" si="86"/>
        <v>1.603857128800551</v>
      </c>
      <c r="AC69" s="91">
        <f t="shared" si="86"/>
        <v>1.3972252287710323</v>
      </c>
      <c r="AD69" s="92">
        <f t="shared" si="86"/>
        <v>7.8716914296959553E-2</v>
      </c>
      <c r="AE69" s="92">
        <f t="shared" si="86"/>
        <v>49.089835678441403</v>
      </c>
      <c r="AF69" s="92">
        <f t="shared" si="86"/>
        <v>4.624618714946374</v>
      </c>
      <c r="AG69" s="91">
        <f t="shared" si="86"/>
        <v>3.768572271966939</v>
      </c>
      <c r="AH69" s="91">
        <f t="shared" si="86"/>
        <v>10.223359244317622</v>
      </c>
      <c r="AI69" s="91">
        <f t="shared" si="86"/>
        <v>1.9777624717111089</v>
      </c>
      <c r="AJ69" s="47"/>
    </row>
    <row r="70" spans="1:36" ht="15.75">
      <c r="A70" s="74">
        <v>2</v>
      </c>
      <c r="B70" s="3"/>
      <c r="C70" s="76" t="s">
        <v>89</v>
      </c>
      <c r="D70" s="77">
        <v>1</v>
      </c>
      <c r="E70" s="391">
        <v>10163</v>
      </c>
      <c r="F70" s="51">
        <v>139</v>
      </c>
      <c r="G70" s="52">
        <v>135</v>
      </c>
      <c r="H70" s="52">
        <v>133</v>
      </c>
      <c r="I70" s="52">
        <v>127</v>
      </c>
      <c r="J70" s="52">
        <v>125</v>
      </c>
      <c r="K70" s="52">
        <v>624</v>
      </c>
      <c r="L70" s="52">
        <v>265</v>
      </c>
      <c r="M70" s="52">
        <v>421</v>
      </c>
      <c r="N70" s="52">
        <v>453</v>
      </c>
      <c r="O70" s="52">
        <v>325</v>
      </c>
      <c r="P70" s="52">
        <v>894</v>
      </c>
      <c r="Q70" s="52">
        <v>1014</v>
      </c>
      <c r="R70" s="52">
        <v>984</v>
      </c>
      <c r="S70" s="52">
        <v>834</v>
      </c>
      <c r="T70" s="52">
        <v>855</v>
      </c>
      <c r="U70" s="52">
        <v>727</v>
      </c>
      <c r="V70" s="52">
        <v>566</v>
      </c>
      <c r="W70" s="52">
        <v>462</v>
      </c>
      <c r="X70" s="52">
        <v>313</v>
      </c>
      <c r="Y70" s="52">
        <v>249</v>
      </c>
      <c r="Z70" s="52">
        <v>195</v>
      </c>
      <c r="AA70" s="52">
        <v>160</v>
      </c>
      <c r="AB70" s="78">
        <v>163</v>
      </c>
      <c r="AC70" s="66">
        <v>142</v>
      </c>
      <c r="AD70" s="67">
        <v>8</v>
      </c>
      <c r="AE70" s="66">
        <v>4989</v>
      </c>
      <c r="AF70" s="66">
        <v>470</v>
      </c>
      <c r="AG70" s="66">
        <v>383</v>
      </c>
      <c r="AH70" s="66">
        <v>1039</v>
      </c>
      <c r="AI70" s="66">
        <v>201</v>
      </c>
      <c r="AJ70" s="47">
        <f>E70-SUM(F70:AB70)</f>
        <v>0</v>
      </c>
    </row>
    <row r="71" spans="1:36" ht="17.25">
      <c r="A71" s="79">
        <v>1</v>
      </c>
      <c r="B71" s="419"/>
      <c r="C71" s="80" t="s">
        <v>90</v>
      </c>
      <c r="D71" s="133">
        <v>0.88</v>
      </c>
      <c r="E71" s="390">
        <f>ROUND($E$70*D71,0)</f>
        <v>8943</v>
      </c>
      <c r="F71" s="82">
        <f t="shared" ref="F71" si="87">ROUND($E$71*F69/100,0)</f>
        <v>122</v>
      </c>
      <c r="G71" s="82">
        <f t="shared" ref="G71:AI71" si="88">ROUND($E$71*G69/100,0)</f>
        <v>119</v>
      </c>
      <c r="H71" s="82">
        <f t="shared" si="88"/>
        <v>117</v>
      </c>
      <c r="I71" s="82">
        <f t="shared" si="88"/>
        <v>112</v>
      </c>
      <c r="J71" s="82">
        <f t="shared" si="88"/>
        <v>110</v>
      </c>
      <c r="K71" s="82">
        <f t="shared" si="88"/>
        <v>549</v>
      </c>
      <c r="L71" s="82">
        <f t="shared" si="88"/>
        <v>233</v>
      </c>
      <c r="M71" s="82">
        <f t="shared" si="88"/>
        <v>370</v>
      </c>
      <c r="N71" s="82">
        <f t="shared" si="88"/>
        <v>399</v>
      </c>
      <c r="O71" s="82">
        <f t="shared" si="88"/>
        <v>286</v>
      </c>
      <c r="P71" s="82">
        <f t="shared" si="88"/>
        <v>787</v>
      </c>
      <c r="Q71" s="82">
        <f t="shared" si="88"/>
        <v>892</v>
      </c>
      <c r="R71" s="82">
        <f t="shared" si="88"/>
        <v>866</v>
      </c>
      <c r="S71" s="82">
        <f t="shared" si="88"/>
        <v>734</v>
      </c>
      <c r="T71" s="82">
        <f t="shared" si="88"/>
        <v>752</v>
      </c>
      <c r="U71" s="82">
        <f t="shared" si="88"/>
        <v>640</v>
      </c>
      <c r="V71" s="82">
        <f t="shared" si="88"/>
        <v>498</v>
      </c>
      <c r="W71" s="82">
        <f t="shared" si="88"/>
        <v>407</v>
      </c>
      <c r="X71" s="82">
        <f t="shared" si="88"/>
        <v>275</v>
      </c>
      <c r="Y71" s="82">
        <f t="shared" si="88"/>
        <v>219</v>
      </c>
      <c r="Z71" s="82">
        <f t="shared" si="88"/>
        <v>172</v>
      </c>
      <c r="AA71" s="82">
        <f t="shared" si="88"/>
        <v>141</v>
      </c>
      <c r="AB71" s="82">
        <f t="shared" si="88"/>
        <v>143</v>
      </c>
      <c r="AC71" s="82">
        <f t="shared" si="88"/>
        <v>125</v>
      </c>
      <c r="AD71" s="82">
        <f t="shared" si="88"/>
        <v>7</v>
      </c>
      <c r="AE71" s="82">
        <f t="shared" si="88"/>
        <v>4390</v>
      </c>
      <c r="AF71" s="82">
        <f t="shared" si="88"/>
        <v>414</v>
      </c>
      <c r="AG71" s="82">
        <f t="shared" si="88"/>
        <v>337</v>
      </c>
      <c r="AH71" s="82">
        <f t="shared" si="88"/>
        <v>914</v>
      </c>
      <c r="AI71" s="82">
        <f t="shared" si="88"/>
        <v>177</v>
      </c>
      <c r="AJ71" s="47">
        <f>E71-SUM(F71:AB71)</f>
        <v>0</v>
      </c>
    </row>
    <row r="72" spans="1:36" ht="17.25">
      <c r="A72" s="79">
        <f>1+A71</f>
        <v>2</v>
      </c>
      <c r="B72" s="419"/>
      <c r="C72" s="80" t="s">
        <v>91</v>
      </c>
      <c r="D72" s="81">
        <v>0.12</v>
      </c>
      <c r="E72" s="390">
        <f>ROUND($E$70*D72,0)</f>
        <v>1220</v>
      </c>
      <c r="F72" s="82">
        <f t="shared" ref="F72" si="89">ROUND($E$72*F69/100,0)</f>
        <v>17</v>
      </c>
      <c r="G72" s="82">
        <f t="shared" ref="G72:AI72" si="90">ROUND($E$72*G69/100,0)</f>
        <v>16</v>
      </c>
      <c r="H72" s="82">
        <f t="shared" si="90"/>
        <v>16</v>
      </c>
      <c r="I72" s="82">
        <f t="shared" si="90"/>
        <v>15</v>
      </c>
      <c r="J72" s="82">
        <f t="shared" si="90"/>
        <v>15</v>
      </c>
      <c r="K72" s="82">
        <f t="shared" si="90"/>
        <v>75</v>
      </c>
      <c r="L72" s="82">
        <f t="shared" si="90"/>
        <v>32</v>
      </c>
      <c r="M72" s="82">
        <f t="shared" si="90"/>
        <v>51</v>
      </c>
      <c r="N72" s="82">
        <f t="shared" si="90"/>
        <v>54</v>
      </c>
      <c r="O72" s="82">
        <f t="shared" si="90"/>
        <v>39</v>
      </c>
      <c r="P72" s="82">
        <f t="shared" si="90"/>
        <v>107</v>
      </c>
      <c r="Q72" s="82">
        <f t="shared" si="90"/>
        <v>122</v>
      </c>
      <c r="R72" s="82">
        <f t="shared" si="90"/>
        <v>118</v>
      </c>
      <c r="S72" s="82">
        <f t="shared" si="90"/>
        <v>100</v>
      </c>
      <c r="T72" s="82">
        <f t="shared" si="90"/>
        <v>103</v>
      </c>
      <c r="U72" s="82">
        <f t="shared" si="90"/>
        <v>87</v>
      </c>
      <c r="V72" s="82">
        <f t="shared" si="90"/>
        <v>68</v>
      </c>
      <c r="W72" s="82">
        <f t="shared" si="90"/>
        <v>55</v>
      </c>
      <c r="X72" s="82">
        <f t="shared" si="90"/>
        <v>38</v>
      </c>
      <c r="Y72" s="82">
        <f t="shared" si="90"/>
        <v>30</v>
      </c>
      <c r="Z72" s="82">
        <f t="shared" si="90"/>
        <v>23</v>
      </c>
      <c r="AA72" s="82">
        <f t="shared" si="90"/>
        <v>19</v>
      </c>
      <c r="AB72" s="82">
        <f t="shared" si="90"/>
        <v>20</v>
      </c>
      <c r="AC72" s="82">
        <f t="shared" si="90"/>
        <v>17</v>
      </c>
      <c r="AD72" s="82">
        <f t="shared" si="90"/>
        <v>1</v>
      </c>
      <c r="AE72" s="82">
        <f t="shared" si="90"/>
        <v>599</v>
      </c>
      <c r="AF72" s="82">
        <f t="shared" si="90"/>
        <v>56</v>
      </c>
      <c r="AG72" s="82">
        <f t="shared" si="90"/>
        <v>46</v>
      </c>
      <c r="AH72" s="82">
        <f t="shared" si="90"/>
        <v>125</v>
      </c>
      <c r="AI72" s="82">
        <f t="shared" si="90"/>
        <v>24</v>
      </c>
      <c r="AJ72" s="47">
        <f>E72-SUM(F72:AB72)</f>
        <v>0</v>
      </c>
    </row>
    <row r="73" spans="1:36" ht="17.25" hidden="1">
      <c r="A73" s="58"/>
      <c r="B73" s="3"/>
      <c r="C73" s="80"/>
      <c r="D73" s="85">
        <f t="shared" ref="D73:AB73" si="91">SUM(D71:D72)</f>
        <v>1</v>
      </c>
      <c r="E73" s="392">
        <f t="shared" si="91"/>
        <v>10163</v>
      </c>
      <c r="F73" s="95">
        <f t="shared" si="91"/>
        <v>139</v>
      </c>
      <c r="G73" s="87">
        <f t="shared" si="91"/>
        <v>135</v>
      </c>
      <c r="H73" s="87">
        <f t="shared" si="91"/>
        <v>133</v>
      </c>
      <c r="I73" s="87">
        <f t="shared" si="91"/>
        <v>127</v>
      </c>
      <c r="J73" s="87">
        <f t="shared" si="91"/>
        <v>125</v>
      </c>
      <c r="K73" s="87">
        <f t="shared" si="91"/>
        <v>624</v>
      </c>
      <c r="L73" s="87">
        <f t="shared" si="91"/>
        <v>265</v>
      </c>
      <c r="M73" s="87">
        <f t="shared" si="91"/>
        <v>421</v>
      </c>
      <c r="N73" s="87">
        <f t="shared" si="91"/>
        <v>453</v>
      </c>
      <c r="O73" s="87">
        <f t="shared" si="91"/>
        <v>325</v>
      </c>
      <c r="P73" s="87">
        <f t="shared" si="91"/>
        <v>894</v>
      </c>
      <c r="Q73" s="87">
        <f t="shared" si="91"/>
        <v>1014</v>
      </c>
      <c r="R73" s="87">
        <f t="shared" si="91"/>
        <v>984</v>
      </c>
      <c r="S73" s="87">
        <f t="shared" si="91"/>
        <v>834</v>
      </c>
      <c r="T73" s="87">
        <f t="shared" si="91"/>
        <v>855</v>
      </c>
      <c r="U73" s="87">
        <f t="shared" si="91"/>
        <v>727</v>
      </c>
      <c r="V73" s="87">
        <f t="shared" si="91"/>
        <v>566</v>
      </c>
      <c r="W73" s="87">
        <f t="shared" si="91"/>
        <v>462</v>
      </c>
      <c r="X73" s="87">
        <f t="shared" si="91"/>
        <v>313</v>
      </c>
      <c r="Y73" s="87">
        <f t="shared" si="91"/>
        <v>249</v>
      </c>
      <c r="Z73" s="87">
        <f t="shared" si="91"/>
        <v>195</v>
      </c>
      <c r="AA73" s="87">
        <f t="shared" si="91"/>
        <v>160</v>
      </c>
      <c r="AB73" s="129">
        <f t="shared" si="91"/>
        <v>163</v>
      </c>
      <c r="AC73" s="96">
        <f>AC70-SUM(AC71:AC72)</f>
        <v>0</v>
      </c>
      <c r="AD73" s="96">
        <f t="shared" ref="AD73:AI73" si="92">AD70-SUM(AD71:AD72)</f>
        <v>0</v>
      </c>
      <c r="AE73" s="96">
        <f t="shared" si="92"/>
        <v>0</v>
      </c>
      <c r="AF73" s="96">
        <f t="shared" si="92"/>
        <v>0</v>
      </c>
      <c r="AG73" s="96">
        <f t="shared" si="92"/>
        <v>0</v>
      </c>
      <c r="AH73" s="96">
        <f t="shared" si="92"/>
        <v>0</v>
      </c>
      <c r="AI73" s="96">
        <f t="shared" si="92"/>
        <v>0</v>
      </c>
      <c r="AJ73" s="47">
        <f>E73-SUM(F73:AB73)</f>
        <v>0</v>
      </c>
    </row>
    <row r="74" spans="1:36" ht="17.25" hidden="1">
      <c r="A74" s="58"/>
      <c r="B74" s="3"/>
      <c r="C74" s="80"/>
      <c r="D74" s="50"/>
      <c r="E74" s="388"/>
      <c r="F74" s="88">
        <f t="shared" ref="F74:AI74" si="93">+F75*100/$E$75</f>
        <v>1.6131133304385583</v>
      </c>
      <c r="G74" s="89">
        <f t="shared" si="93"/>
        <v>1.6348241424229266</v>
      </c>
      <c r="H74" s="89">
        <f t="shared" si="93"/>
        <v>1.6543638732088579</v>
      </c>
      <c r="I74" s="89">
        <f t="shared" si="93"/>
        <v>1.6630481980026053</v>
      </c>
      <c r="J74" s="89">
        <f t="shared" si="93"/>
        <v>1.6652192792010421</v>
      </c>
      <c r="K74" s="89">
        <f t="shared" si="93"/>
        <v>8.4455058619192354</v>
      </c>
      <c r="L74" s="89">
        <f t="shared" si="93"/>
        <v>3.4281372123317411</v>
      </c>
      <c r="M74" s="89">
        <f t="shared" si="93"/>
        <v>5.3886235345201907</v>
      </c>
      <c r="N74" s="89">
        <f t="shared" si="93"/>
        <v>5.9748154580981332</v>
      </c>
      <c r="O74" s="89">
        <f t="shared" si="93"/>
        <v>3.9101172383847156</v>
      </c>
      <c r="P74" s="89">
        <f t="shared" si="93"/>
        <v>8.6821537125488497</v>
      </c>
      <c r="Q74" s="89">
        <f t="shared" si="93"/>
        <v>8.2718193660442907</v>
      </c>
      <c r="R74" s="89">
        <f t="shared" si="93"/>
        <v>7.7898393399913157</v>
      </c>
      <c r="S74" s="89">
        <f t="shared" si="93"/>
        <v>7.2752930959617892</v>
      </c>
      <c r="T74" s="89">
        <f t="shared" si="93"/>
        <v>7.0668693009118542</v>
      </c>
      <c r="U74" s="89">
        <f t="shared" si="93"/>
        <v>6.2831089882761617</v>
      </c>
      <c r="V74" s="89">
        <f t="shared" si="93"/>
        <v>4.9457229700390792</v>
      </c>
      <c r="W74" s="89">
        <f t="shared" si="93"/>
        <v>3.9014329135909684</v>
      </c>
      <c r="X74" s="89">
        <f t="shared" si="93"/>
        <v>3.321754233608337</v>
      </c>
      <c r="Y74" s="89">
        <f t="shared" si="93"/>
        <v>2.5358228397742075</v>
      </c>
      <c r="Z74" s="89">
        <f t="shared" si="93"/>
        <v>1.9626574033868867</v>
      </c>
      <c r="AA74" s="89">
        <f t="shared" si="93"/>
        <v>1.2896222318714721</v>
      </c>
      <c r="AB74" s="90">
        <f t="shared" si="93"/>
        <v>1.2961354754667824</v>
      </c>
      <c r="AC74" s="91">
        <f t="shared" si="93"/>
        <v>1.6261398176291793</v>
      </c>
      <c r="AD74" s="92">
        <f t="shared" si="93"/>
        <v>0.12592270950933565</v>
      </c>
      <c r="AE74" s="92">
        <f t="shared" si="93"/>
        <v>50.330004342162397</v>
      </c>
      <c r="AF74" s="92">
        <f t="shared" si="93"/>
        <v>4.450716456795484</v>
      </c>
      <c r="AG74" s="91">
        <f t="shared" si="93"/>
        <v>4.5549283543204515</v>
      </c>
      <c r="AH74" s="91">
        <f t="shared" si="93"/>
        <v>24.832826747720365</v>
      </c>
      <c r="AI74" s="91">
        <f t="shared" si="93"/>
        <v>2.2145028224055578</v>
      </c>
      <c r="AJ74" s="47"/>
    </row>
    <row r="75" spans="1:36" ht="15.75">
      <c r="A75" s="74">
        <v>2</v>
      </c>
      <c r="B75" s="3"/>
      <c r="C75" s="76" t="s">
        <v>92</v>
      </c>
      <c r="D75" s="81">
        <v>1</v>
      </c>
      <c r="E75" s="391">
        <v>46060</v>
      </c>
      <c r="F75" s="51">
        <v>743</v>
      </c>
      <c r="G75" s="52">
        <v>753</v>
      </c>
      <c r="H75" s="52">
        <v>762</v>
      </c>
      <c r="I75" s="52">
        <v>766</v>
      </c>
      <c r="J75" s="52">
        <v>767</v>
      </c>
      <c r="K75" s="52">
        <v>3890</v>
      </c>
      <c r="L75" s="52">
        <v>1579</v>
      </c>
      <c r="M75" s="52">
        <v>2482</v>
      </c>
      <c r="N75" s="52">
        <v>2752</v>
      </c>
      <c r="O75" s="52">
        <v>1801</v>
      </c>
      <c r="P75" s="52">
        <v>3999</v>
      </c>
      <c r="Q75" s="52">
        <v>3810</v>
      </c>
      <c r="R75" s="52">
        <v>3588</v>
      </c>
      <c r="S75" s="52">
        <v>3351</v>
      </c>
      <c r="T75" s="52">
        <v>3255</v>
      </c>
      <c r="U75" s="52">
        <v>2894</v>
      </c>
      <c r="V75" s="52">
        <v>2278</v>
      </c>
      <c r="W75" s="52">
        <v>1797</v>
      </c>
      <c r="X75" s="52">
        <v>1530</v>
      </c>
      <c r="Y75" s="52">
        <v>1168</v>
      </c>
      <c r="Z75" s="52">
        <v>904</v>
      </c>
      <c r="AA75" s="52">
        <v>594</v>
      </c>
      <c r="AB75" s="78">
        <v>597</v>
      </c>
      <c r="AC75" s="66">
        <v>749</v>
      </c>
      <c r="AD75" s="67">
        <v>58</v>
      </c>
      <c r="AE75" s="66">
        <v>23182</v>
      </c>
      <c r="AF75" s="66">
        <v>2050</v>
      </c>
      <c r="AG75" s="66">
        <v>2098</v>
      </c>
      <c r="AH75" s="66">
        <v>11438</v>
      </c>
      <c r="AI75" s="66">
        <v>1020</v>
      </c>
      <c r="AJ75" s="47">
        <f>E75-SUM(F75:AB75)</f>
        <v>0</v>
      </c>
    </row>
    <row r="76" spans="1:36" ht="17.25">
      <c r="A76" s="79">
        <v>1</v>
      </c>
      <c r="B76" s="419"/>
      <c r="C76" s="80" t="s">
        <v>93</v>
      </c>
      <c r="D76" s="133">
        <v>0.65</v>
      </c>
      <c r="E76" s="394">
        <f>ROUND(D76*$E$75,0)</f>
        <v>29939</v>
      </c>
      <c r="F76" s="82">
        <f t="shared" ref="F76" si="94">ROUND($E$76*F74/100,0)</f>
        <v>483</v>
      </c>
      <c r="G76" s="82">
        <f t="shared" ref="G76:AI76" si="95">ROUND($E$76*G74/100,0)</f>
        <v>489</v>
      </c>
      <c r="H76" s="82">
        <f t="shared" si="95"/>
        <v>495</v>
      </c>
      <c r="I76" s="82">
        <f t="shared" si="95"/>
        <v>498</v>
      </c>
      <c r="J76" s="82">
        <f t="shared" si="95"/>
        <v>499</v>
      </c>
      <c r="K76" s="82">
        <f>ROUND($E$76*K74/100,0)-1</f>
        <v>2528</v>
      </c>
      <c r="L76" s="82">
        <f t="shared" si="95"/>
        <v>1026</v>
      </c>
      <c r="M76" s="82">
        <f t="shared" si="95"/>
        <v>1613</v>
      </c>
      <c r="N76" s="82">
        <f t="shared" si="95"/>
        <v>1789</v>
      </c>
      <c r="O76" s="82">
        <f t="shared" si="95"/>
        <v>1171</v>
      </c>
      <c r="P76" s="82">
        <f t="shared" si="95"/>
        <v>2599</v>
      </c>
      <c r="Q76" s="82">
        <f t="shared" si="95"/>
        <v>2477</v>
      </c>
      <c r="R76" s="82">
        <f t="shared" si="95"/>
        <v>2332</v>
      </c>
      <c r="S76" s="82">
        <f t="shared" si="95"/>
        <v>2178</v>
      </c>
      <c r="T76" s="82">
        <f t="shared" si="95"/>
        <v>2116</v>
      </c>
      <c r="U76" s="82">
        <f t="shared" si="95"/>
        <v>1881</v>
      </c>
      <c r="V76" s="82">
        <f t="shared" si="95"/>
        <v>1481</v>
      </c>
      <c r="W76" s="82">
        <f t="shared" si="95"/>
        <v>1168</v>
      </c>
      <c r="X76" s="82">
        <f t="shared" si="95"/>
        <v>995</v>
      </c>
      <c r="Y76" s="82">
        <f t="shared" si="95"/>
        <v>759</v>
      </c>
      <c r="Z76" s="82">
        <f t="shared" si="95"/>
        <v>588</v>
      </c>
      <c r="AA76" s="82">
        <f t="shared" si="95"/>
        <v>386</v>
      </c>
      <c r="AB76" s="82">
        <f t="shared" si="95"/>
        <v>388</v>
      </c>
      <c r="AC76" s="82">
        <f t="shared" si="95"/>
        <v>487</v>
      </c>
      <c r="AD76" s="82">
        <f t="shared" si="95"/>
        <v>38</v>
      </c>
      <c r="AE76" s="82">
        <f t="shared" si="95"/>
        <v>15068</v>
      </c>
      <c r="AF76" s="82">
        <f>ROUND($E$76*AF74/100,0)-1</f>
        <v>1332</v>
      </c>
      <c r="AG76" s="82">
        <f t="shared" si="95"/>
        <v>1364</v>
      </c>
      <c r="AH76" s="82">
        <f t="shared" si="95"/>
        <v>7435</v>
      </c>
      <c r="AI76" s="82">
        <f t="shared" si="95"/>
        <v>663</v>
      </c>
      <c r="AJ76" s="47">
        <f>E76-SUM(F76:AB76)</f>
        <v>0</v>
      </c>
    </row>
    <row r="77" spans="1:36" ht="17.25">
      <c r="A77" s="79">
        <f>1+A76</f>
        <v>2</v>
      </c>
      <c r="B77" s="419"/>
      <c r="C77" s="80" t="s">
        <v>94</v>
      </c>
      <c r="D77" s="81">
        <v>0.35</v>
      </c>
      <c r="E77" s="390">
        <f>ROUND(D77*$E$75,0)</f>
        <v>16121</v>
      </c>
      <c r="F77" s="82">
        <f t="shared" ref="F77" si="96">ROUND($E$77*F74/100,0)</f>
        <v>260</v>
      </c>
      <c r="G77" s="82">
        <f t="shared" ref="G77:AI77" si="97">ROUND($E$77*G74/100,0)</f>
        <v>264</v>
      </c>
      <c r="H77" s="82">
        <f t="shared" si="97"/>
        <v>267</v>
      </c>
      <c r="I77" s="82">
        <f t="shared" si="97"/>
        <v>268</v>
      </c>
      <c r="J77" s="82">
        <f t="shared" si="97"/>
        <v>268</v>
      </c>
      <c r="K77" s="82">
        <f t="shared" si="97"/>
        <v>1362</v>
      </c>
      <c r="L77" s="82">
        <f t="shared" si="97"/>
        <v>553</v>
      </c>
      <c r="M77" s="82">
        <f t="shared" si="97"/>
        <v>869</v>
      </c>
      <c r="N77" s="82">
        <f t="shared" si="97"/>
        <v>963</v>
      </c>
      <c r="O77" s="82">
        <f t="shared" si="97"/>
        <v>630</v>
      </c>
      <c r="P77" s="82">
        <f t="shared" si="97"/>
        <v>1400</v>
      </c>
      <c r="Q77" s="82">
        <f>ROUND($E$77*Q74/100,0)-1</f>
        <v>1333</v>
      </c>
      <c r="R77" s="82">
        <f t="shared" si="97"/>
        <v>1256</v>
      </c>
      <c r="S77" s="82">
        <f t="shared" si="97"/>
        <v>1173</v>
      </c>
      <c r="T77" s="82">
        <f t="shared" si="97"/>
        <v>1139</v>
      </c>
      <c r="U77" s="82">
        <f t="shared" si="97"/>
        <v>1013</v>
      </c>
      <c r="V77" s="82">
        <f t="shared" si="97"/>
        <v>797</v>
      </c>
      <c r="W77" s="82">
        <f t="shared" si="97"/>
        <v>629</v>
      </c>
      <c r="X77" s="82">
        <f>ROUND($E$77*X74/100,0)-1</f>
        <v>535</v>
      </c>
      <c r="Y77" s="82">
        <f t="shared" si="97"/>
        <v>409</v>
      </c>
      <c r="Z77" s="82">
        <f t="shared" si="97"/>
        <v>316</v>
      </c>
      <c r="AA77" s="82">
        <f t="shared" si="97"/>
        <v>208</v>
      </c>
      <c r="AB77" s="82">
        <f t="shared" si="97"/>
        <v>209</v>
      </c>
      <c r="AC77" s="82">
        <f t="shared" si="97"/>
        <v>262</v>
      </c>
      <c r="AD77" s="82">
        <f t="shared" si="97"/>
        <v>20</v>
      </c>
      <c r="AE77" s="82">
        <f t="shared" si="97"/>
        <v>8114</v>
      </c>
      <c r="AF77" s="82">
        <f t="shared" si="97"/>
        <v>718</v>
      </c>
      <c r="AG77" s="82">
        <f t="shared" si="97"/>
        <v>734</v>
      </c>
      <c r="AH77" s="82">
        <f t="shared" si="97"/>
        <v>4003</v>
      </c>
      <c r="AI77" s="82">
        <f t="shared" si="97"/>
        <v>357</v>
      </c>
      <c r="AJ77" s="47">
        <f>E77-SUM(F77:AB77)</f>
        <v>0</v>
      </c>
    </row>
    <row r="78" spans="1:36" ht="17.25" hidden="1">
      <c r="A78" s="134"/>
      <c r="B78" s="3"/>
      <c r="C78" s="135"/>
      <c r="D78" s="136">
        <f t="shared" ref="D78:AB78" si="98">SUM(D76:D77)</f>
        <v>1</v>
      </c>
      <c r="E78" s="393">
        <f t="shared" si="98"/>
        <v>46060</v>
      </c>
      <c r="F78" s="95">
        <f t="shared" si="98"/>
        <v>743</v>
      </c>
      <c r="G78" s="95">
        <f t="shared" si="98"/>
        <v>753</v>
      </c>
      <c r="H78" s="95">
        <f t="shared" si="98"/>
        <v>762</v>
      </c>
      <c r="I78" s="95">
        <f t="shared" si="98"/>
        <v>766</v>
      </c>
      <c r="J78" s="95">
        <f t="shared" si="98"/>
        <v>767</v>
      </c>
      <c r="K78" s="95">
        <f t="shared" si="98"/>
        <v>3890</v>
      </c>
      <c r="L78" s="95">
        <f t="shared" si="98"/>
        <v>1579</v>
      </c>
      <c r="M78" s="95">
        <f t="shared" si="98"/>
        <v>2482</v>
      </c>
      <c r="N78" s="95">
        <f t="shared" si="98"/>
        <v>2752</v>
      </c>
      <c r="O78" s="95">
        <f t="shared" si="98"/>
        <v>1801</v>
      </c>
      <c r="P78" s="95">
        <f t="shared" si="98"/>
        <v>3999</v>
      </c>
      <c r="Q78" s="95">
        <f t="shared" si="98"/>
        <v>3810</v>
      </c>
      <c r="R78" s="95">
        <f t="shared" si="98"/>
        <v>3588</v>
      </c>
      <c r="S78" s="95">
        <f t="shared" si="98"/>
        <v>3351</v>
      </c>
      <c r="T78" s="95">
        <f t="shared" si="98"/>
        <v>3255</v>
      </c>
      <c r="U78" s="95">
        <f t="shared" si="98"/>
        <v>2894</v>
      </c>
      <c r="V78" s="95">
        <f t="shared" si="98"/>
        <v>2278</v>
      </c>
      <c r="W78" s="95">
        <f t="shared" si="98"/>
        <v>1797</v>
      </c>
      <c r="X78" s="95">
        <f t="shared" si="98"/>
        <v>1530</v>
      </c>
      <c r="Y78" s="95">
        <f t="shared" si="98"/>
        <v>1168</v>
      </c>
      <c r="Z78" s="95">
        <f t="shared" si="98"/>
        <v>904</v>
      </c>
      <c r="AA78" s="95">
        <f t="shared" si="98"/>
        <v>594</v>
      </c>
      <c r="AB78" s="138">
        <f t="shared" si="98"/>
        <v>597</v>
      </c>
      <c r="AC78" s="96">
        <f t="shared" ref="AC78:AI78" si="99">AC75-SUM(AC76:AC77)</f>
        <v>0</v>
      </c>
      <c r="AD78" s="96">
        <f t="shared" si="99"/>
        <v>0</v>
      </c>
      <c r="AE78" s="96">
        <f t="shared" si="99"/>
        <v>0</v>
      </c>
      <c r="AF78" s="96">
        <f t="shared" si="99"/>
        <v>0</v>
      </c>
      <c r="AG78" s="96">
        <f t="shared" si="99"/>
        <v>0</v>
      </c>
      <c r="AH78" s="96">
        <f t="shared" si="99"/>
        <v>0</v>
      </c>
      <c r="AI78" s="96">
        <f t="shared" si="99"/>
        <v>0</v>
      </c>
      <c r="AJ78" s="47">
        <f>E78-SUM(F78:AB78)</f>
        <v>0</v>
      </c>
    </row>
    <row r="79" spans="1:36" ht="17.25" hidden="1">
      <c r="A79" s="134"/>
      <c r="B79" s="3"/>
      <c r="C79" s="139"/>
      <c r="D79" s="140"/>
      <c r="E79" s="396"/>
      <c r="F79" s="88">
        <f t="shared" ref="F79:AI79" si="100">+F80*100/$E$80</f>
        <v>1.2743772929136898</v>
      </c>
      <c r="G79" s="88">
        <f t="shared" si="100"/>
        <v>1.3387397824547853</v>
      </c>
      <c r="H79" s="88">
        <f t="shared" si="100"/>
        <v>1.3709210272253332</v>
      </c>
      <c r="I79" s="88">
        <f t="shared" si="100"/>
        <v>1.4031022719958808</v>
      </c>
      <c r="J79" s="88">
        <f t="shared" si="100"/>
        <v>1.4545922636287572</v>
      </c>
      <c r="K79" s="88">
        <f t="shared" si="100"/>
        <v>8.0195661968204934</v>
      </c>
      <c r="L79" s="88">
        <f t="shared" si="100"/>
        <v>3.5785544184849072</v>
      </c>
      <c r="M79" s="88">
        <f t="shared" si="100"/>
        <v>5.6059728390294135</v>
      </c>
      <c r="N79" s="88">
        <f t="shared" si="100"/>
        <v>5.7861878097444812</v>
      </c>
      <c r="O79" s="88">
        <f t="shared" si="100"/>
        <v>3.6493531569801121</v>
      </c>
      <c r="P79" s="88">
        <f t="shared" si="100"/>
        <v>7.9745124541417258</v>
      </c>
      <c r="Q79" s="88">
        <f t="shared" si="100"/>
        <v>7.5111025294458393</v>
      </c>
      <c r="R79" s="88">
        <f t="shared" si="100"/>
        <v>6.9575851193924185</v>
      </c>
      <c r="S79" s="88">
        <f t="shared" si="100"/>
        <v>7.2729613181437855</v>
      </c>
      <c r="T79" s="88">
        <f t="shared" si="100"/>
        <v>7.0541288537040616</v>
      </c>
      <c r="U79" s="88">
        <f t="shared" si="100"/>
        <v>6.5649739331917356</v>
      </c>
      <c r="V79" s="88">
        <f t="shared" si="100"/>
        <v>5.4128853704061273</v>
      </c>
      <c r="W79" s="88">
        <f t="shared" si="100"/>
        <v>4.7435154791787344</v>
      </c>
      <c r="X79" s="88">
        <f t="shared" si="100"/>
        <v>3.6236081611636739</v>
      </c>
      <c r="Y79" s="88">
        <f t="shared" si="100"/>
        <v>3.0507820042479241</v>
      </c>
      <c r="Z79" s="88">
        <f t="shared" si="100"/>
        <v>2.4457746025616269</v>
      </c>
      <c r="AA79" s="88">
        <f t="shared" si="100"/>
        <v>1.8021497071506727</v>
      </c>
      <c r="AB79" s="142">
        <f t="shared" si="100"/>
        <v>2.1046534079938213</v>
      </c>
      <c r="AC79" s="91">
        <f t="shared" si="100"/>
        <v>1.300122288730128</v>
      </c>
      <c r="AD79" s="92">
        <f t="shared" si="100"/>
        <v>0.10297998326575272</v>
      </c>
      <c r="AE79" s="92">
        <f t="shared" si="100"/>
        <v>50.125506854605135</v>
      </c>
      <c r="AF79" s="92">
        <f t="shared" si="100"/>
        <v>4.5633005084636675</v>
      </c>
      <c r="AG79" s="91">
        <f t="shared" si="100"/>
        <v>4.8014417197657204</v>
      </c>
      <c r="AH79" s="91">
        <f t="shared" si="100"/>
        <v>23.299221213876553</v>
      </c>
      <c r="AI79" s="91">
        <f t="shared" si="100"/>
        <v>1.8278947029671109</v>
      </c>
      <c r="AJ79" s="47"/>
    </row>
    <row r="80" spans="1:36" ht="15.75">
      <c r="A80" s="74">
        <v>3</v>
      </c>
      <c r="B80" s="3"/>
      <c r="C80" s="76" t="s">
        <v>95</v>
      </c>
      <c r="D80" s="77">
        <v>1</v>
      </c>
      <c r="E80" s="391">
        <v>15537</v>
      </c>
      <c r="F80" s="51">
        <v>198</v>
      </c>
      <c r="G80" s="52">
        <v>208</v>
      </c>
      <c r="H80" s="52">
        <v>213</v>
      </c>
      <c r="I80" s="52">
        <v>218</v>
      </c>
      <c r="J80" s="52">
        <v>226</v>
      </c>
      <c r="K80" s="52">
        <v>1246</v>
      </c>
      <c r="L80" s="52">
        <v>556</v>
      </c>
      <c r="M80" s="52">
        <v>871</v>
      </c>
      <c r="N80" s="52">
        <v>899</v>
      </c>
      <c r="O80" s="52">
        <v>567</v>
      </c>
      <c r="P80" s="52">
        <v>1239</v>
      </c>
      <c r="Q80" s="52">
        <v>1167</v>
      </c>
      <c r="R80" s="52">
        <v>1081</v>
      </c>
      <c r="S80" s="52">
        <v>1130</v>
      </c>
      <c r="T80" s="52">
        <v>1096</v>
      </c>
      <c r="U80" s="52">
        <v>1020</v>
      </c>
      <c r="V80" s="52">
        <v>841</v>
      </c>
      <c r="W80" s="52">
        <v>737</v>
      </c>
      <c r="X80" s="52">
        <v>563</v>
      </c>
      <c r="Y80" s="52">
        <v>474</v>
      </c>
      <c r="Z80" s="52">
        <v>380</v>
      </c>
      <c r="AA80" s="52">
        <v>280</v>
      </c>
      <c r="AB80" s="78">
        <v>327</v>
      </c>
      <c r="AC80" s="66">
        <v>202</v>
      </c>
      <c r="AD80" s="67">
        <v>16</v>
      </c>
      <c r="AE80" s="66">
        <v>7788</v>
      </c>
      <c r="AF80" s="66">
        <v>709</v>
      </c>
      <c r="AG80" s="66">
        <v>746</v>
      </c>
      <c r="AH80" s="66">
        <v>3620</v>
      </c>
      <c r="AI80" s="66">
        <v>284</v>
      </c>
      <c r="AJ80" s="47">
        <f>E80-SUM(F80:AB80)</f>
        <v>0</v>
      </c>
    </row>
    <row r="81" spans="1:36" ht="17.25">
      <c r="A81" s="79">
        <v>1</v>
      </c>
      <c r="B81" s="419"/>
      <c r="C81" s="80" t="s">
        <v>96</v>
      </c>
      <c r="D81" s="81">
        <v>0.79</v>
      </c>
      <c r="E81" s="390">
        <f>ROUND($E$80*D81,0)</f>
        <v>12274</v>
      </c>
      <c r="F81" s="82">
        <f t="shared" ref="F81" si="101">ROUND($E$81*F79/100,0)</f>
        <v>156</v>
      </c>
      <c r="G81" s="82">
        <f t="shared" ref="G81:AI81" si="102">ROUND($E$81*G79/100,0)</f>
        <v>164</v>
      </c>
      <c r="H81" s="82">
        <f t="shared" si="102"/>
        <v>168</v>
      </c>
      <c r="I81" s="82">
        <f t="shared" si="102"/>
        <v>172</v>
      </c>
      <c r="J81" s="82">
        <f t="shared" si="102"/>
        <v>179</v>
      </c>
      <c r="K81" s="82">
        <f t="shared" si="102"/>
        <v>984</v>
      </c>
      <c r="L81" s="82">
        <f t="shared" si="102"/>
        <v>439</v>
      </c>
      <c r="M81" s="82">
        <f t="shared" si="102"/>
        <v>688</v>
      </c>
      <c r="N81" s="82">
        <f t="shared" si="102"/>
        <v>710</v>
      </c>
      <c r="O81" s="82">
        <f t="shared" si="102"/>
        <v>448</v>
      </c>
      <c r="P81" s="82">
        <f t="shared" si="102"/>
        <v>979</v>
      </c>
      <c r="Q81" s="82">
        <f t="shared" si="102"/>
        <v>922</v>
      </c>
      <c r="R81" s="82">
        <f t="shared" si="102"/>
        <v>854</v>
      </c>
      <c r="S81" s="82">
        <f t="shared" si="102"/>
        <v>893</v>
      </c>
      <c r="T81" s="82">
        <f t="shared" si="102"/>
        <v>866</v>
      </c>
      <c r="U81" s="82">
        <f t="shared" si="102"/>
        <v>806</v>
      </c>
      <c r="V81" s="82">
        <f t="shared" si="102"/>
        <v>664</v>
      </c>
      <c r="W81" s="82">
        <f t="shared" si="102"/>
        <v>582</v>
      </c>
      <c r="X81" s="82">
        <f t="shared" si="102"/>
        <v>445</v>
      </c>
      <c r="Y81" s="82">
        <f>ROUND($E$81*Y79/100,0)+1</f>
        <v>375</v>
      </c>
      <c r="Z81" s="82">
        <f t="shared" si="102"/>
        <v>300</v>
      </c>
      <c r="AA81" s="82">
        <f t="shared" si="102"/>
        <v>221</v>
      </c>
      <c r="AB81" s="82">
        <f>ROUND($E$81*AB79/100,0)+1</f>
        <v>259</v>
      </c>
      <c r="AC81" s="82">
        <f t="shared" si="102"/>
        <v>160</v>
      </c>
      <c r="AD81" s="82">
        <f t="shared" si="102"/>
        <v>13</v>
      </c>
      <c r="AE81" s="82">
        <f>ROUND($E$81*AE79/100,0)+1</f>
        <v>6153</v>
      </c>
      <c r="AF81" s="82">
        <f t="shared" si="102"/>
        <v>560</v>
      </c>
      <c r="AG81" s="82">
        <f>ROUND($E$81*AG79/100,0)+1</f>
        <v>590</v>
      </c>
      <c r="AH81" s="82">
        <f t="shared" si="102"/>
        <v>2860</v>
      </c>
      <c r="AI81" s="82">
        <f t="shared" si="102"/>
        <v>224</v>
      </c>
      <c r="AJ81" s="47">
        <f>E81-SUM(F81:AB81)</f>
        <v>0</v>
      </c>
    </row>
    <row r="82" spans="1:36" ht="17.25">
      <c r="A82" s="79">
        <f>1+A81</f>
        <v>2</v>
      </c>
      <c r="B82" s="419"/>
      <c r="C82" s="80" t="s">
        <v>97</v>
      </c>
      <c r="D82" s="81">
        <v>7.0000000000000007E-2</v>
      </c>
      <c r="E82" s="390">
        <f>ROUND($E$80*D82,0)</f>
        <v>1088</v>
      </c>
      <c r="F82" s="82">
        <f t="shared" ref="F82" si="103">ROUND($E$82*F79/100,0)</f>
        <v>14</v>
      </c>
      <c r="G82" s="82">
        <f t="shared" ref="G82:AI82" si="104">ROUND($E$82*G79/100,0)</f>
        <v>15</v>
      </c>
      <c r="H82" s="82">
        <f t="shared" si="104"/>
        <v>15</v>
      </c>
      <c r="I82" s="82">
        <f t="shared" si="104"/>
        <v>15</v>
      </c>
      <c r="J82" s="82">
        <f>ROUND($E$82*J79/100,0)-1</f>
        <v>15</v>
      </c>
      <c r="K82" s="82">
        <f t="shared" si="104"/>
        <v>87</v>
      </c>
      <c r="L82" s="82">
        <f t="shared" si="104"/>
        <v>39</v>
      </c>
      <c r="M82" s="82">
        <f t="shared" si="104"/>
        <v>61</v>
      </c>
      <c r="N82" s="82">
        <f t="shared" si="104"/>
        <v>63</v>
      </c>
      <c r="O82" s="82">
        <f t="shared" si="104"/>
        <v>40</v>
      </c>
      <c r="P82" s="82">
        <f t="shared" si="104"/>
        <v>87</v>
      </c>
      <c r="Q82" s="82">
        <f t="shared" si="104"/>
        <v>82</v>
      </c>
      <c r="R82" s="82">
        <f t="shared" si="104"/>
        <v>76</v>
      </c>
      <c r="S82" s="82">
        <f t="shared" si="104"/>
        <v>79</v>
      </c>
      <c r="T82" s="82">
        <f t="shared" si="104"/>
        <v>77</v>
      </c>
      <c r="U82" s="82">
        <f t="shared" si="104"/>
        <v>71</v>
      </c>
      <c r="V82" s="82">
        <f t="shared" si="104"/>
        <v>59</v>
      </c>
      <c r="W82" s="82">
        <f t="shared" si="104"/>
        <v>52</v>
      </c>
      <c r="X82" s="82">
        <f t="shared" si="104"/>
        <v>39</v>
      </c>
      <c r="Y82" s="82">
        <f t="shared" si="104"/>
        <v>33</v>
      </c>
      <c r="Z82" s="82">
        <f t="shared" si="104"/>
        <v>27</v>
      </c>
      <c r="AA82" s="82">
        <f t="shared" si="104"/>
        <v>20</v>
      </c>
      <c r="AB82" s="82">
        <f>ROUND($E$82*AB79/100,0)-1</f>
        <v>22</v>
      </c>
      <c r="AC82" s="82">
        <f t="shared" si="104"/>
        <v>14</v>
      </c>
      <c r="AD82" s="82">
        <f t="shared" si="104"/>
        <v>1</v>
      </c>
      <c r="AE82" s="82">
        <f t="shared" si="104"/>
        <v>545</v>
      </c>
      <c r="AF82" s="82">
        <f t="shared" si="104"/>
        <v>50</v>
      </c>
      <c r="AG82" s="82">
        <f t="shared" si="104"/>
        <v>52</v>
      </c>
      <c r="AH82" s="82">
        <f t="shared" si="104"/>
        <v>253</v>
      </c>
      <c r="AI82" s="82">
        <f t="shared" si="104"/>
        <v>20</v>
      </c>
      <c r="AJ82" s="47">
        <f>E82-SUM(F82:AB82)</f>
        <v>0</v>
      </c>
    </row>
    <row r="83" spans="1:36" ht="17.25">
      <c r="A83" s="79">
        <f>1+A82</f>
        <v>3</v>
      </c>
      <c r="B83" s="419"/>
      <c r="C83" s="80" t="s">
        <v>98</v>
      </c>
      <c r="D83" s="81">
        <v>0.14000000000000001</v>
      </c>
      <c r="E83" s="390">
        <f>ROUND($E$80*D83,0)</f>
        <v>2175</v>
      </c>
      <c r="F83" s="82">
        <f t="shared" ref="F83" si="105">ROUND($E$83*F79/100,0)</f>
        <v>28</v>
      </c>
      <c r="G83" s="82">
        <f t="shared" ref="G83:AI83" si="106">ROUND($E$83*G79/100,0)</f>
        <v>29</v>
      </c>
      <c r="H83" s="82">
        <f t="shared" si="106"/>
        <v>30</v>
      </c>
      <c r="I83" s="82">
        <f t="shared" si="106"/>
        <v>31</v>
      </c>
      <c r="J83" s="82">
        <f t="shared" si="106"/>
        <v>32</v>
      </c>
      <c r="K83" s="82">
        <f>ROUND($E$83*K79/100,0)+1</f>
        <v>175</v>
      </c>
      <c r="L83" s="82">
        <f t="shared" si="106"/>
        <v>78</v>
      </c>
      <c r="M83" s="82">
        <f t="shared" si="106"/>
        <v>122</v>
      </c>
      <c r="N83" s="82">
        <f t="shared" si="106"/>
        <v>126</v>
      </c>
      <c r="O83" s="82">
        <f t="shared" si="106"/>
        <v>79</v>
      </c>
      <c r="P83" s="82">
        <f t="shared" si="106"/>
        <v>173</v>
      </c>
      <c r="Q83" s="82">
        <f t="shared" si="106"/>
        <v>163</v>
      </c>
      <c r="R83" s="82">
        <f t="shared" si="106"/>
        <v>151</v>
      </c>
      <c r="S83" s="82">
        <f t="shared" si="106"/>
        <v>158</v>
      </c>
      <c r="T83" s="82">
        <f t="shared" si="106"/>
        <v>153</v>
      </c>
      <c r="U83" s="82">
        <f t="shared" si="106"/>
        <v>143</v>
      </c>
      <c r="V83" s="82">
        <f t="shared" si="106"/>
        <v>118</v>
      </c>
      <c r="W83" s="82">
        <f t="shared" si="106"/>
        <v>103</v>
      </c>
      <c r="X83" s="82">
        <f t="shared" si="106"/>
        <v>79</v>
      </c>
      <c r="Y83" s="82">
        <f t="shared" si="106"/>
        <v>66</v>
      </c>
      <c r="Z83" s="82">
        <f t="shared" si="106"/>
        <v>53</v>
      </c>
      <c r="AA83" s="82">
        <f t="shared" si="106"/>
        <v>39</v>
      </c>
      <c r="AB83" s="82">
        <f t="shared" si="106"/>
        <v>46</v>
      </c>
      <c r="AC83" s="82">
        <f t="shared" si="106"/>
        <v>28</v>
      </c>
      <c r="AD83" s="82">
        <f t="shared" si="106"/>
        <v>2</v>
      </c>
      <c r="AE83" s="82">
        <f t="shared" si="106"/>
        <v>1090</v>
      </c>
      <c r="AF83" s="82">
        <f t="shared" si="106"/>
        <v>99</v>
      </c>
      <c r="AG83" s="82">
        <f t="shared" si="106"/>
        <v>104</v>
      </c>
      <c r="AH83" s="82">
        <f t="shared" si="106"/>
        <v>507</v>
      </c>
      <c r="AI83" s="82">
        <f t="shared" si="106"/>
        <v>40</v>
      </c>
      <c r="AJ83" s="47">
        <f>E83-SUM(F83:AB83)</f>
        <v>0</v>
      </c>
    </row>
    <row r="84" spans="1:36" ht="17.25" hidden="1">
      <c r="A84" s="58"/>
      <c r="B84" s="3"/>
      <c r="C84" s="80"/>
      <c r="D84" s="85">
        <f t="shared" ref="D84:AB84" si="107">SUM(D81:D83)</f>
        <v>1</v>
      </c>
      <c r="E84" s="392">
        <f t="shared" si="107"/>
        <v>15537</v>
      </c>
      <c r="F84" s="95">
        <f t="shared" si="107"/>
        <v>198</v>
      </c>
      <c r="G84" s="87">
        <f t="shared" si="107"/>
        <v>208</v>
      </c>
      <c r="H84" s="87">
        <f t="shared" si="107"/>
        <v>213</v>
      </c>
      <c r="I84" s="87">
        <f t="shared" si="107"/>
        <v>218</v>
      </c>
      <c r="J84" s="87">
        <f t="shared" si="107"/>
        <v>226</v>
      </c>
      <c r="K84" s="87">
        <f t="shared" si="107"/>
        <v>1246</v>
      </c>
      <c r="L84" s="87">
        <f t="shared" si="107"/>
        <v>556</v>
      </c>
      <c r="M84" s="87">
        <f t="shared" si="107"/>
        <v>871</v>
      </c>
      <c r="N84" s="87">
        <f t="shared" si="107"/>
        <v>899</v>
      </c>
      <c r="O84" s="87">
        <f t="shared" si="107"/>
        <v>567</v>
      </c>
      <c r="P84" s="87">
        <f t="shared" si="107"/>
        <v>1239</v>
      </c>
      <c r="Q84" s="87">
        <f t="shared" si="107"/>
        <v>1167</v>
      </c>
      <c r="R84" s="87">
        <f t="shared" si="107"/>
        <v>1081</v>
      </c>
      <c r="S84" s="87">
        <f t="shared" si="107"/>
        <v>1130</v>
      </c>
      <c r="T84" s="87">
        <f t="shared" si="107"/>
        <v>1096</v>
      </c>
      <c r="U84" s="87">
        <f t="shared" si="107"/>
        <v>1020</v>
      </c>
      <c r="V84" s="87">
        <f t="shared" si="107"/>
        <v>841</v>
      </c>
      <c r="W84" s="87">
        <f t="shared" si="107"/>
        <v>737</v>
      </c>
      <c r="X84" s="87">
        <f t="shared" si="107"/>
        <v>563</v>
      </c>
      <c r="Y84" s="87">
        <f t="shared" si="107"/>
        <v>474</v>
      </c>
      <c r="Z84" s="87">
        <f t="shared" si="107"/>
        <v>380</v>
      </c>
      <c r="AA84" s="87">
        <f t="shared" si="107"/>
        <v>280</v>
      </c>
      <c r="AB84" s="129">
        <f t="shared" si="107"/>
        <v>327</v>
      </c>
      <c r="AC84" s="96">
        <f>AC80-SUM(AC81:AC83)</f>
        <v>0</v>
      </c>
      <c r="AD84" s="96">
        <f t="shared" ref="AD84:AI84" si="108">AD80-SUM(AD81:AD83)</f>
        <v>0</v>
      </c>
      <c r="AE84" s="96">
        <f t="shared" si="108"/>
        <v>0</v>
      </c>
      <c r="AF84" s="96">
        <f t="shared" si="108"/>
        <v>0</v>
      </c>
      <c r="AG84" s="96">
        <f>AG80-SUM(AG81:AG83)</f>
        <v>0</v>
      </c>
      <c r="AH84" s="96">
        <f t="shared" si="108"/>
        <v>0</v>
      </c>
      <c r="AI84" s="96">
        <f t="shared" si="108"/>
        <v>0</v>
      </c>
      <c r="AJ84" s="47">
        <f>E84-SUM(F84:AB84)</f>
        <v>0</v>
      </c>
    </row>
    <row r="85" spans="1:36" ht="17.25" hidden="1">
      <c r="A85" s="58"/>
      <c r="B85" s="3"/>
      <c r="C85" s="80"/>
      <c r="D85" s="50"/>
      <c r="E85" s="388"/>
      <c r="F85" s="88">
        <f t="shared" ref="F85:AI85" si="109">+F86*100/$E$86</f>
        <v>2.1231422505307855</v>
      </c>
      <c r="G85" s="89">
        <f t="shared" si="109"/>
        <v>2.0397330906885047</v>
      </c>
      <c r="H85" s="89">
        <f t="shared" si="109"/>
        <v>1.9563239308462239</v>
      </c>
      <c r="I85" s="89">
        <f t="shared" si="109"/>
        <v>1.8880800727934486</v>
      </c>
      <c r="J85" s="89">
        <f t="shared" si="109"/>
        <v>1.8501668183196847</v>
      </c>
      <c r="K85" s="89">
        <f t="shared" si="109"/>
        <v>9.6451319381255693</v>
      </c>
      <c r="L85" s="89">
        <f t="shared" si="109"/>
        <v>4.2538671519563236</v>
      </c>
      <c r="M85" s="89">
        <f t="shared" si="109"/>
        <v>6.5514103730664237</v>
      </c>
      <c r="N85" s="89">
        <f t="shared" si="109"/>
        <v>6.2481043372763114</v>
      </c>
      <c r="O85" s="89">
        <f t="shared" si="109"/>
        <v>3.9657264179557172</v>
      </c>
      <c r="P85" s="89">
        <f t="shared" si="109"/>
        <v>9.1674249317561411</v>
      </c>
      <c r="Q85" s="89">
        <f t="shared" si="109"/>
        <v>8.7276311798604791</v>
      </c>
      <c r="R85" s="89">
        <f t="shared" si="109"/>
        <v>7.6660600545950865</v>
      </c>
      <c r="S85" s="89">
        <f t="shared" si="109"/>
        <v>6.0888686684865032</v>
      </c>
      <c r="T85" s="89">
        <f t="shared" si="109"/>
        <v>6.5665756748559296</v>
      </c>
      <c r="U85" s="89">
        <f t="shared" si="109"/>
        <v>5.6339096148013343</v>
      </c>
      <c r="V85" s="89">
        <f t="shared" si="109"/>
        <v>4.6557476493782231</v>
      </c>
      <c r="W85" s="89">
        <f t="shared" si="109"/>
        <v>3.3818622990597511</v>
      </c>
      <c r="X85" s="89">
        <f t="shared" si="109"/>
        <v>2.6084319077949649</v>
      </c>
      <c r="Y85" s="89">
        <f t="shared" si="109"/>
        <v>2.0018198362147408</v>
      </c>
      <c r="Z85" s="89">
        <f t="shared" si="109"/>
        <v>1.4179557173187747</v>
      </c>
      <c r="AA85" s="89">
        <f t="shared" si="109"/>
        <v>0.81892629663330296</v>
      </c>
      <c r="AB85" s="90">
        <f t="shared" si="109"/>
        <v>0.74309978768577489</v>
      </c>
      <c r="AC85" s="91">
        <f t="shared" si="109"/>
        <v>2.1762208067940554</v>
      </c>
      <c r="AD85" s="92">
        <f t="shared" si="109"/>
        <v>0.16681831968456173</v>
      </c>
      <c r="AE85" s="92">
        <f t="shared" si="109"/>
        <v>49.931756141947226</v>
      </c>
      <c r="AF85" s="92">
        <f t="shared" si="109"/>
        <v>5.110706703063391</v>
      </c>
      <c r="AG85" s="91">
        <f t="shared" si="109"/>
        <v>4.6784956020624806</v>
      </c>
      <c r="AH85" s="91">
        <f t="shared" si="109"/>
        <v>22.983014861995752</v>
      </c>
      <c r="AI85" s="91">
        <f t="shared" si="109"/>
        <v>2.9572338489535941</v>
      </c>
      <c r="AJ85" s="47"/>
    </row>
    <row r="86" spans="1:36" ht="15.75">
      <c r="A86" s="74">
        <v>1</v>
      </c>
      <c r="B86" s="3"/>
      <c r="C86" s="76" t="s">
        <v>99</v>
      </c>
      <c r="D86" s="77">
        <v>0</v>
      </c>
      <c r="E86" s="391">
        <v>13188</v>
      </c>
      <c r="F86" s="51">
        <v>280</v>
      </c>
      <c r="G86" s="52">
        <v>269</v>
      </c>
      <c r="H86" s="52">
        <v>258</v>
      </c>
      <c r="I86" s="52">
        <v>249</v>
      </c>
      <c r="J86" s="52">
        <v>244</v>
      </c>
      <c r="K86" s="52">
        <v>1272</v>
      </c>
      <c r="L86" s="52">
        <v>561</v>
      </c>
      <c r="M86" s="52">
        <v>864</v>
      </c>
      <c r="N86" s="52">
        <v>824</v>
      </c>
      <c r="O86" s="52">
        <v>523</v>
      </c>
      <c r="P86" s="52">
        <v>1209</v>
      </c>
      <c r="Q86" s="52">
        <v>1151</v>
      </c>
      <c r="R86" s="52">
        <v>1011</v>
      </c>
      <c r="S86" s="52">
        <v>803</v>
      </c>
      <c r="T86" s="52">
        <v>866</v>
      </c>
      <c r="U86" s="52">
        <v>743</v>
      </c>
      <c r="V86" s="52">
        <v>614</v>
      </c>
      <c r="W86" s="52">
        <v>446</v>
      </c>
      <c r="X86" s="52">
        <v>344</v>
      </c>
      <c r="Y86" s="52">
        <v>264</v>
      </c>
      <c r="Z86" s="52">
        <v>187</v>
      </c>
      <c r="AA86" s="52">
        <v>108</v>
      </c>
      <c r="AB86" s="78">
        <v>98</v>
      </c>
      <c r="AC86" s="66">
        <v>287</v>
      </c>
      <c r="AD86" s="67">
        <v>22</v>
      </c>
      <c r="AE86" s="66">
        <v>6585</v>
      </c>
      <c r="AF86" s="66">
        <v>674</v>
      </c>
      <c r="AG86" s="66">
        <v>617</v>
      </c>
      <c r="AH86" s="66">
        <v>3031</v>
      </c>
      <c r="AI86" s="66">
        <v>390</v>
      </c>
      <c r="AJ86" s="47">
        <f>E86-SUM(F86:AB86)</f>
        <v>0</v>
      </c>
    </row>
    <row r="87" spans="1:36" ht="18" thickBot="1">
      <c r="A87" s="79">
        <v>1</v>
      </c>
      <c r="B87" s="419"/>
      <c r="C87" s="80" t="s">
        <v>100</v>
      </c>
      <c r="D87" s="133">
        <v>0</v>
      </c>
      <c r="E87" s="397">
        <f>+E86</f>
        <v>13188</v>
      </c>
      <c r="F87" s="143">
        <f t="shared" ref="F87:AI87" si="110">ROUND(F86,0)</f>
        <v>280</v>
      </c>
      <c r="G87" s="144">
        <f t="shared" si="110"/>
        <v>269</v>
      </c>
      <c r="H87" s="144">
        <f t="shared" si="110"/>
        <v>258</v>
      </c>
      <c r="I87" s="144">
        <f t="shared" si="110"/>
        <v>249</v>
      </c>
      <c r="J87" s="144">
        <f t="shared" si="110"/>
        <v>244</v>
      </c>
      <c r="K87" s="144">
        <f t="shared" si="110"/>
        <v>1272</v>
      </c>
      <c r="L87" s="144">
        <f t="shared" si="110"/>
        <v>561</v>
      </c>
      <c r="M87" s="144">
        <f t="shared" si="110"/>
        <v>864</v>
      </c>
      <c r="N87" s="144">
        <f t="shared" si="110"/>
        <v>824</v>
      </c>
      <c r="O87" s="144">
        <f t="shared" si="110"/>
        <v>523</v>
      </c>
      <c r="P87" s="144">
        <f t="shared" si="110"/>
        <v>1209</v>
      </c>
      <c r="Q87" s="144">
        <f t="shared" si="110"/>
        <v>1151</v>
      </c>
      <c r="R87" s="144">
        <f t="shared" si="110"/>
        <v>1011</v>
      </c>
      <c r="S87" s="144">
        <f t="shared" si="110"/>
        <v>803</v>
      </c>
      <c r="T87" s="144">
        <f t="shared" si="110"/>
        <v>866</v>
      </c>
      <c r="U87" s="144">
        <f t="shared" si="110"/>
        <v>743</v>
      </c>
      <c r="V87" s="144">
        <f t="shared" si="110"/>
        <v>614</v>
      </c>
      <c r="W87" s="144">
        <f t="shared" si="110"/>
        <v>446</v>
      </c>
      <c r="X87" s="144">
        <f t="shared" si="110"/>
        <v>344</v>
      </c>
      <c r="Y87" s="144">
        <f t="shared" si="110"/>
        <v>264</v>
      </c>
      <c r="Z87" s="144">
        <f t="shared" si="110"/>
        <v>187</v>
      </c>
      <c r="AA87" s="144">
        <f t="shared" si="110"/>
        <v>108</v>
      </c>
      <c r="AB87" s="145">
        <f t="shared" si="110"/>
        <v>98</v>
      </c>
      <c r="AC87" s="146">
        <f t="shared" si="110"/>
        <v>287</v>
      </c>
      <c r="AD87" s="147">
        <f t="shared" si="110"/>
        <v>22</v>
      </c>
      <c r="AE87" s="147">
        <f t="shared" si="110"/>
        <v>6585</v>
      </c>
      <c r="AF87" s="147">
        <f t="shared" si="110"/>
        <v>674</v>
      </c>
      <c r="AG87" s="146">
        <f t="shared" si="110"/>
        <v>617</v>
      </c>
      <c r="AH87" s="146">
        <f t="shared" si="110"/>
        <v>3031</v>
      </c>
      <c r="AI87" s="146">
        <f t="shared" si="110"/>
        <v>390</v>
      </c>
      <c r="AJ87" s="47">
        <f>E87-SUM(F87:AB87)</f>
        <v>0</v>
      </c>
    </row>
    <row r="88" spans="1:36" ht="18" hidden="1" thickBot="1">
      <c r="A88" s="58"/>
      <c r="B88" s="3"/>
      <c r="C88" s="80"/>
      <c r="D88" s="50"/>
      <c r="E88" s="390"/>
      <c r="F88" s="148"/>
      <c r="G88" s="149"/>
      <c r="H88" s="149"/>
      <c r="I88" s="149"/>
      <c r="J88" s="149"/>
      <c r="K88" s="149"/>
      <c r="L88" s="149"/>
      <c r="M88" s="149"/>
      <c r="N88" s="101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50"/>
      <c r="AC88" s="141"/>
      <c r="AD88" s="151"/>
      <c r="AE88" s="141"/>
      <c r="AF88" s="141"/>
      <c r="AG88" s="141"/>
      <c r="AH88" s="141"/>
      <c r="AI88" s="141"/>
      <c r="AJ88" s="47">
        <f>E88-SUM(F88:AB88)</f>
        <v>0</v>
      </c>
    </row>
    <row r="89" spans="1:36" ht="18" hidden="1" thickBot="1">
      <c r="A89" s="58"/>
      <c r="B89" s="3"/>
      <c r="C89" s="80"/>
      <c r="D89" s="50"/>
      <c r="E89" s="388"/>
      <c r="F89" s="88">
        <f t="shared" ref="F89:AI89" si="111">+F90*100/$E$90</f>
        <v>1.431924882629108</v>
      </c>
      <c r="G89" s="88">
        <f t="shared" si="111"/>
        <v>1.4241001564945226</v>
      </c>
      <c r="H89" s="88">
        <f t="shared" si="111"/>
        <v>1.4006259780907668</v>
      </c>
      <c r="I89" s="88">
        <f t="shared" si="111"/>
        <v>1.408450704225352</v>
      </c>
      <c r="J89" s="88">
        <f t="shared" si="111"/>
        <v>1.4710485133020343</v>
      </c>
      <c r="K89" s="88">
        <f t="shared" si="111"/>
        <v>7.6447574334898283</v>
      </c>
      <c r="L89" s="88">
        <f t="shared" si="111"/>
        <v>3.3411580594679187</v>
      </c>
      <c r="M89" s="88">
        <f t="shared" si="111"/>
        <v>5.1721439749608766</v>
      </c>
      <c r="N89" s="88">
        <f t="shared" si="111"/>
        <v>5.023474178403756</v>
      </c>
      <c r="O89" s="88">
        <f t="shared" si="111"/>
        <v>3.1064162754303601</v>
      </c>
      <c r="P89" s="88">
        <f t="shared" si="111"/>
        <v>6.6510172143974957</v>
      </c>
      <c r="Q89" s="88">
        <f t="shared" si="111"/>
        <v>6.9561815336463226</v>
      </c>
      <c r="R89" s="88">
        <f t="shared" si="111"/>
        <v>6.4162754303599376</v>
      </c>
      <c r="S89" s="88">
        <f t="shared" si="111"/>
        <v>6.7683881064162756</v>
      </c>
      <c r="T89" s="88">
        <f t="shared" si="111"/>
        <v>7.1283255086071984</v>
      </c>
      <c r="U89" s="88">
        <f t="shared" si="111"/>
        <v>7.065727699530516</v>
      </c>
      <c r="V89" s="88">
        <f t="shared" si="111"/>
        <v>5.516431924882629</v>
      </c>
      <c r="W89" s="88">
        <f t="shared" si="111"/>
        <v>5.352112676056338</v>
      </c>
      <c r="X89" s="88">
        <f t="shared" si="111"/>
        <v>4.577464788732394</v>
      </c>
      <c r="Y89" s="88">
        <f t="shared" si="111"/>
        <v>4.1471048513302033</v>
      </c>
      <c r="Z89" s="88">
        <f t="shared" si="111"/>
        <v>3.2863849765258215</v>
      </c>
      <c r="AA89" s="88">
        <f t="shared" si="111"/>
        <v>2.3630672926447573</v>
      </c>
      <c r="AB89" s="142">
        <f t="shared" si="111"/>
        <v>2.347417840375587</v>
      </c>
      <c r="AC89" s="91">
        <f t="shared" si="111"/>
        <v>1.4632237871674492</v>
      </c>
      <c r="AD89" s="92">
        <f t="shared" si="111"/>
        <v>0.11737089201877934</v>
      </c>
      <c r="AE89" s="92">
        <f t="shared" si="111"/>
        <v>50.532081377151798</v>
      </c>
      <c r="AF89" s="92">
        <f t="shared" si="111"/>
        <v>4.0062597809076683</v>
      </c>
      <c r="AG89" s="91">
        <f t="shared" si="111"/>
        <v>3.6697965571205007</v>
      </c>
      <c r="AH89" s="119">
        <f t="shared" si="111"/>
        <v>23.028169014084508</v>
      </c>
      <c r="AI89" s="91">
        <f t="shared" si="111"/>
        <v>2.0422535211267605</v>
      </c>
      <c r="AJ89" s="47"/>
    </row>
    <row r="90" spans="1:36" ht="16.5" thickBot="1">
      <c r="A90" s="74">
        <v>3</v>
      </c>
      <c r="B90" s="3"/>
      <c r="C90" s="76" t="s">
        <v>101</v>
      </c>
      <c r="D90" s="77">
        <v>1</v>
      </c>
      <c r="E90" s="394">
        <v>12780</v>
      </c>
      <c r="F90" s="52">
        <v>183</v>
      </c>
      <c r="G90" s="152">
        <v>182</v>
      </c>
      <c r="H90" s="52">
        <v>179</v>
      </c>
      <c r="I90" s="52">
        <v>180</v>
      </c>
      <c r="J90" s="52">
        <v>188</v>
      </c>
      <c r="K90" s="52">
        <v>977</v>
      </c>
      <c r="L90" s="52">
        <v>427</v>
      </c>
      <c r="M90" s="52">
        <v>661</v>
      </c>
      <c r="N90" s="52">
        <v>642</v>
      </c>
      <c r="O90" s="52">
        <v>397</v>
      </c>
      <c r="P90" s="52">
        <v>850</v>
      </c>
      <c r="Q90" s="52">
        <v>889</v>
      </c>
      <c r="R90" s="52">
        <v>820</v>
      </c>
      <c r="S90" s="52">
        <v>865</v>
      </c>
      <c r="T90" s="52">
        <v>911</v>
      </c>
      <c r="U90" s="52">
        <v>903</v>
      </c>
      <c r="V90" s="52">
        <v>705</v>
      </c>
      <c r="W90" s="52">
        <v>684</v>
      </c>
      <c r="X90" s="52">
        <v>585</v>
      </c>
      <c r="Y90" s="52">
        <v>530</v>
      </c>
      <c r="Z90" s="52">
        <v>420</v>
      </c>
      <c r="AA90" s="52">
        <v>302</v>
      </c>
      <c r="AB90" s="78">
        <v>300</v>
      </c>
      <c r="AC90" s="66">
        <v>187</v>
      </c>
      <c r="AD90" s="67">
        <v>15</v>
      </c>
      <c r="AE90" s="153">
        <v>6458</v>
      </c>
      <c r="AF90" s="153">
        <v>512</v>
      </c>
      <c r="AG90" s="154">
        <v>469</v>
      </c>
      <c r="AH90" s="127">
        <v>2943</v>
      </c>
      <c r="AI90" s="65">
        <v>261</v>
      </c>
      <c r="AJ90" s="47">
        <f>E90-SUM(F90:AB90)</f>
        <v>0</v>
      </c>
    </row>
    <row r="91" spans="1:36" ht="17.25">
      <c r="A91" s="155">
        <v>1</v>
      </c>
      <c r="B91" s="419"/>
      <c r="C91" s="156" t="s">
        <v>102</v>
      </c>
      <c r="D91" s="81">
        <v>0.434749348958333</v>
      </c>
      <c r="E91" s="398">
        <f>ROUND(D91*$E$90,0)-1</f>
        <v>5555</v>
      </c>
      <c r="F91" s="157">
        <f t="shared" ref="F91" si="112">ROUND(+$E$91*F89/100,0)</f>
        <v>80</v>
      </c>
      <c r="G91" s="157">
        <f t="shared" ref="G91:AH91" si="113">ROUND(+$E$91*G89/100,0)</f>
        <v>79</v>
      </c>
      <c r="H91" s="157">
        <f t="shared" si="113"/>
        <v>78</v>
      </c>
      <c r="I91" s="157">
        <f t="shared" si="113"/>
        <v>78</v>
      </c>
      <c r="J91" s="157">
        <f>ROUND(+$E$91*J89/100,0)-1</f>
        <v>81</v>
      </c>
      <c r="K91" s="157">
        <f t="shared" si="113"/>
        <v>425</v>
      </c>
      <c r="L91" s="157">
        <f>ROUND(+$E$91*L89/100,0)-1</f>
        <v>185</v>
      </c>
      <c r="M91" s="157">
        <f>ROUND(+$E$91*M89/100,0)+1</f>
        <v>288</v>
      </c>
      <c r="N91" s="157">
        <f t="shared" si="113"/>
        <v>279</v>
      </c>
      <c r="O91" s="157">
        <f>ROUND(+$E$91*O89/100,0)-1</f>
        <v>172</v>
      </c>
      <c r="P91" s="157">
        <f t="shared" si="113"/>
        <v>369</v>
      </c>
      <c r="Q91" s="157">
        <f>ROUND(+$E$91*Q89/100,0)+1</f>
        <v>387</v>
      </c>
      <c r="R91" s="157">
        <f>ROUND(+$E$91*R89/100,0)+1</f>
        <v>357</v>
      </c>
      <c r="S91" s="157">
        <f t="shared" si="113"/>
        <v>376</v>
      </c>
      <c r="T91" s="157">
        <f t="shared" si="113"/>
        <v>396</v>
      </c>
      <c r="U91" s="157">
        <f t="shared" si="113"/>
        <v>393</v>
      </c>
      <c r="V91" s="157">
        <f t="shared" si="113"/>
        <v>306</v>
      </c>
      <c r="W91" s="157">
        <f t="shared" si="113"/>
        <v>297</v>
      </c>
      <c r="X91" s="157">
        <f t="shared" si="113"/>
        <v>254</v>
      </c>
      <c r="Y91" s="157">
        <f>ROUND(+$E$91*Y89/100,0)+1</f>
        <v>231</v>
      </c>
      <c r="Z91" s="157">
        <f t="shared" si="113"/>
        <v>183</v>
      </c>
      <c r="AA91" s="157">
        <f t="shared" si="113"/>
        <v>131</v>
      </c>
      <c r="AB91" s="157">
        <f t="shared" si="113"/>
        <v>130</v>
      </c>
      <c r="AC91" s="157">
        <f>ROUND(+$E$91*AC89/100,0)-1</f>
        <v>80</v>
      </c>
      <c r="AD91" s="157">
        <f t="shared" si="113"/>
        <v>7</v>
      </c>
      <c r="AE91" s="157">
        <f t="shared" si="113"/>
        <v>2807</v>
      </c>
      <c r="AF91" s="157">
        <f t="shared" si="113"/>
        <v>223</v>
      </c>
      <c r="AG91" s="157">
        <f t="shared" si="113"/>
        <v>204</v>
      </c>
      <c r="AH91" s="157">
        <f t="shared" si="113"/>
        <v>1279</v>
      </c>
      <c r="AI91" s="157">
        <f>ROUND(+$E$91*AI89/100,0)+1</f>
        <v>114</v>
      </c>
      <c r="AJ91" s="47">
        <f>E91-SUM(F91:AB91)</f>
        <v>0</v>
      </c>
    </row>
    <row r="92" spans="1:36" ht="17.25">
      <c r="A92" s="155">
        <f>A91+1</f>
        <v>2</v>
      </c>
      <c r="B92" s="419"/>
      <c r="C92" s="158" t="s">
        <v>103</v>
      </c>
      <c r="D92" s="81">
        <v>0.33439127604166702</v>
      </c>
      <c r="E92" s="390">
        <f>ROUND(D92*$E$90,0)</f>
        <v>4274</v>
      </c>
      <c r="F92" s="159">
        <f t="shared" ref="F92" si="114">ROUND($E$92*F89/100,0)</f>
        <v>61</v>
      </c>
      <c r="G92" s="159">
        <f t="shared" ref="G92:AI92" si="115">ROUND($E$92*G89/100,0)</f>
        <v>61</v>
      </c>
      <c r="H92" s="159">
        <f t="shared" si="115"/>
        <v>60</v>
      </c>
      <c r="I92" s="159">
        <f t="shared" si="115"/>
        <v>60</v>
      </c>
      <c r="J92" s="159">
        <f t="shared" si="115"/>
        <v>63</v>
      </c>
      <c r="K92" s="159">
        <f t="shared" si="115"/>
        <v>327</v>
      </c>
      <c r="L92" s="159">
        <f t="shared" si="115"/>
        <v>143</v>
      </c>
      <c r="M92" s="159">
        <f t="shared" si="115"/>
        <v>221</v>
      </c>
      <c r="N92" s="159">
        <f t="shared" si="115"/>
        <v>215</v>
      </c>
      <c r="O92" s="159">
        <f t="shared" si="115"/>
        <v>133</v>
      </c>
      <c r="P92" s="159">
        <f t="shared" si="115"/>
        <v>284</v>
      </c>
      <c r="Q92" s="159">
        <f t="shared" si="115"/>
        <v>297</v>
      </c>
      <c r="R92" s="159">
        <f t="shared" si="115"/>
        <v>274</v>
      </c>
      <c r="S92" s="159">
        <f t="shared" si="115"/>
        <v>289</v>
      </c>
      <c r="T92" s="159">
        <f t="shared" si="115"/>
        <v>305</v>
      </c>
      <c r="U92" s="159">
        <f t="shared" si="115"/>
        <v>302</v>
      </c>
      <c r="V92" s="159">
        <f t="shared" si="115"/>
        <v>236</v>
      </c>
      <c r="W92" s="159">
        <f t="shared" si="115"/>
        <v>229</v>
      </c>
      <c r="X92" s="159">
        <f t="shared" si="115"/>
        <v>196</v>
      </c>
      <c r="Y92" s="159">
        <f t="shared" si="115"/>
        <v>177</v>
      </c>
      <c r="Z92" s="159">
        <f t="shared" si="115"/>
        <v>140</v>
      </c>
      <c r="AA92" s="159">
        <f t="shared" si="115"/>
        <v>101</v>
      </c>
      <c r="AB92" s="159">
        <f t="shared" si="115"/>
        <v>100</v>
      </c>
      <c r="AC92" s="159">
        <f t="shared" si="115"/>
        <v>63</v>
      </c>
      <c r="AD92" s="159">
        <f t="shared" si="115"/>
        <v>5</v>
      </c>
      <c r="AE92" s="159">
        <f t="shared" si="115"/>
        <v>2160</v>
      </c>
      <c r="AF92" s="159">
        <f t="shared" si="115"/>
        <v>171</v>
      </c>
      <c r="AG92" s="159">
        <f t="shared" si="115"/>
        <v>157</v>
      </c>
      <c r="AH92" s="159">
        <f t="shared" si="115"/>
        <v>984</v>
      </c>
      <c r="AI92" s="159">
        <f t="shared" si="115"/>
        <v>87</v>
      </c>
      <c r="AJ92" s="47">
        <f>E92-SUM(F92:AB92)</f>
        <v>0</v>
      </c>
    </row>
    <row r="93" spans="1:36" ht="18" thickBot="1">
      <c r="A93" s="155">
        <f>1+A92</f>
        <v>3</v>
      </c>
      <c r="B93" s="419"/>
      <c r="C93" s="158" t="s">
        <v>104</v>
      </c>
      <c r="D93" s="114">
        <v>6.6878255208333307E-2</v>
      </c>
      <c r="E93" s="390">
        <f>ROUND(D93*$E$90,0)</f>
        <v>855</v>
      </c>
      <c r="F93" s="159">
        <f t="shared" ref="F93" si="116">ROUND($E$93*F89/100,0)</f>
        <v>12</v>
      </c>
      <c r="G93" s="159">
        <f t="shared" ref="G93:AI93" si="117">ROUND($E$93*G89/100,0)</f>
        <v>12</v>
      </c>
      <c r="H93" s="159">
        <f t="shared" si="117"/>
        <v>12</v>
      </c>
      <c r="I93" s="159">
        <f t="shared" si="117"/>
        <v>12</v>
      </c>
      <c r="J93" s="159">
        <f t="shared" si="117"/>
        <v>13</v>
      </c>
      <c r="K93" s="159">
        <f t="shared" si="117"/>
        <v>65</v>
      </c>
      <c r="L93" s="159">
        <f t="shared" si="117"/>
        <v>29</v>
      </c>
      <c r="M93" s="159">
        <f t="shared" si="117"/>
        <v>44</v>
      </c>
      <c r="N93" s="159">
        <f t="shared" si="117"/>
        <v>43</v>
      </c>
      <c r="O93" s="159">
        <f t="shared" si="117"/>
        <v>27</v>
      </c>
      <c r="P93" s="159">
        <f t="shared" si="117"/>
        <v>57</v>
      </c>
      <c r="Q93" s="159">
        <f t="shared" si="117"/>
        <v>59</v>
      </c>
      <c r="R93" s="159">
        <f t="shared" si="117"/>
        <v>55</v>
      </c>
      <c r="S93" s="159">
        <f t="shared" si="117"/>
        <v>58</v>
      </c>
      <c r="T93" s="159">
        <f t="shared" si="117"/>
        <v>61</v>
      </c>
      <c r="U93" s="159">
        <f t="shared" si="117"/>
        <v>60</v>
      </c>
      <c r="V93" s="159">
        <f t="shared" si="117"/>
        <v>47</v>
      </c>
      <c r="W93" s="159">
        <f t="shared" si="117"/>
        <v>46</v>
      </c>
      <c r="X93" s="159">
        <f t="shared" si="117"/>
        <v>39</v>
      </c>
      <c r="Y93" s="159">
        <f t="shared" si="117"/>
        <v>35</v>
      </c>
      <c r="Z93" s="159">
        <f t="shared" si="117"/>
        <v>28</v>
      </c>
      <c r="AA93" s="159">
        <f t="shared" si="117"/>
        <v>20</v>
      </c>
      <c r="AB93" s="159">
        <f>ROUND($E$93*AB89/100,0)+1</f>
        <v>21</v>
      </c>
      <c r="AC93" s="159">
        <f t="shared" si="117"/>
        <v>13</v>
      </c>
      <c r="AD93" s="159">
        <f t="shared" si="117"/>
        <v>1</v>
      </c>
      <c r="AE93" s="159">
        <f t="shared" si="117"/>
        <v>432</v>
      </c>
      <c r="AF93" s="159">
        <f t="shared" si="117"/>
        <v>34</v>
      </c>
      <c r="AG93" s="159">
        <f t="shared" si="117"/>
        <v>31</v>
      </c>
      <c r="AH93" s="159">
        <f t="shared" si="117"/>
        <v>197</v>
      </c>
      <c r="AI93" s="159">
        <f t="shared" si="117"/>
        <v>17</v>
      </c>
      <c r="AJ93" s="47">
        <f>E93-SUM(F93:AB93)</f>
        <v>0</v>
      </c>
    </row>
    <row r="94" spans="1:36" ht="18" thickBot="1">
      <c r="A94" s="155">
        <f>1+A93</f>
        <v>4</v>
      </c>
      <c r="B94" s="419"/>
      <c r="C94" s="158" t="s">
        <v>105</v>
      </c>
      <c r="D94" s="81">
        <v>0.16398111979166699</v>
      </c>
      <c r="E94" s="395">
        <f>ROUND(D94*$E$90,0)</f>
        <v>2096</v>
      </c>
      <c r="F94" s="160">
        <f t="shared" ref="F94" si="118">ROUND($E$94*F89/100,0)</f>
        <v>30</v>
      </c>
      <c r="G94" s="160">
        <f t="shared" ref="G94:AI94" si="119">ROUND($E$94*G89/100,0)</f>
        <v>30</v>
      </c>
      <c r="H94" s="160">
        <f t="shared" si="119"/>
        <v>29</v>
      </c>
      <c r="I94" s="160">
        <f t="shared" si="119"/>
        <v>30</v>
      </c>
      <c r="J94" s="160">
        <f t="shared" si="119"/>
        <v>31</v>
      </c>
      <c r="K94" s="160">
        <f t="shared" si="119"/>
        <v>160</v>
      </c>
      <c r="L94" s="160">
        <f t="shared" si="119"/>
        <v>70</v>
      </c>
      <c r="M94" s="160">
        <f t="shared" si="119"/>
        <v>108</v>
      </c>
      <c r="N94" s="160">
        <f t="shared" si="119"/>
        <v>105</v>
      </c>
      <c r="O94" s="160">
        <f t="shared" si="119"/>
        <v>65</v>
      </c>
      <c r="P94" s="160">
        <f>ROUND($E$94*P89/100,0)+1</f>
        <v>140</v>
      </c>
      <c r="Q94" s="160">
        <f t="shared" si="119"/>
        <v>146</v>
      </c>
      <c r="R94" s="160">
        <f t="shared" si="119"/>
        <v>134</v>
      </c>
      <c r="S94" s="160">
        <f t="shared" si="119"/>
        <v>142</v>
      </c>
      <c r="T94" s="160">
        <f t="shared" si="119"/>
        <v>149</v>
      </c>
      <c r="U94" s="160">
        <f t="shared" si="119"/>
        <v>148</v>
      </c>
      <c r="V94" s="160">
        <f t="shared" si="119"/>
        <v>116</v>
      </c>
      <c r="W94" s="160">
        <f t="shared" si="119"/>
        <v>112</v>
      </c>
      <c r="X94" s="160">
        <f t="shared" si="119"/>
        <v>96</v>
      </c>
      <c r="Y94" s="160">
        <f t="shared" si="119"/>
        <v>87</v>
      </c>
      <c r="Z94" s="160">
        <f t="shared" si="119"/>
        <v>69</v>
      </c>
      <c r="AA94" s="160">
        <f t="shared" si="119"/>
        <v>50</v>
      </c>
      <c r="AB94" s="160">
        <f t="shared" si="119"/>
        <v>49</v>
      </c>
      <c r="AC94" s="160">
        <f t="shared" si="119"/>
        <v>31</v>
      </c>
      <c r="AD94" s="160">
        <f t="shared" si="119"/>
        <v>2</v>
      </c>
      <c r="AE94" s="160">
        <f t="shared" si="119"/>
        <v>1059</v>
      </c>
      <c r="AF94" s="160">
        <f t="shared" si="119"/>
        <v>84</v>
      </c>
      <c r="AG94" s="160">
        <f t="shared" si="119"/>
        <v>77</v>
      </c>
      <c r="AH94" s="160">
        <f t="shared" si="119"/>
        <v>483</v>
      </c>
      <c r="AI94" s="160">
        <f t="shared" si="119"/>
        <v>43</v>
      </c>
      <c r="AJ94" s="47">
        <f>E94-SUM(F94:AB94)</f>
        <v>0</v>
      </c>
    </row>
    <row r="95" spans="1:36" ht="17.25" hidden="1">
      <c r="A95" s="58"/>
      <c r="B95" s="3"/>
      <c r="C95" s="80"/>
      <c r="D95" s="85">
        <f>SUM(D91:D93)</f>
        <v>0.83601888020833337</v>
      </c>
      <c r="E95" s="392">
        <f t="shared" ref="E95:AJ95" si="120">SUM(E91:E94)</f>
        <v>12780</v>
      </c>
      <c r="F95" s="95">
        <f t="shared" si="120"/>
        <v>183</v>
      </c>
      <c r="G95" s="95">
        <f t="shared" si="120"/>
        <v>182</v>
      </c>
      <c r="H95" s="95">
        <f t="shared" si="120"/>
        <v>179</v>
      </c>
      <c r="I95" s="95">
        <f t="shared" si="120"/>
        <v>180</v>
      </c>
      <c r="J95" s="95">
        <f t="shared" si="120"/>
        <v>188</v>
      </c>
      <c r="K95" s="95">
        <f t="shared" si="120"/>
        <v>977</v>
      </c>
      <c r="L95" s="95">
        <f t="shared" si="120"/>
        <v>427</v>
      </c>
      <c r="M95" s="95">
        <f t="shared" si="120"/>
        <v>661</v>
      </c>
      <c r="N95" s="95">
        <f t="shared" si="120"/>
        <v>642</v>
      </c>
      <c r="O95" s="95">
        <f t="shared" si="120"/>
        <v>397</v>
      </c>
      <c r="P95" s="95">
        <f t="shared" si="120"/>
        <v>850</v>
      </c>
      <c r="Q95" s="95">
        <f t="shared" si="120"/>
        <v>889</v>
      </c>
      <c r="R95" s="95">
        <f t="shared" si="120"/>
        <v>820</v>
      </c>
      <c r="S95" s="95">
        <f t="shared" si="120"/>
        <v>865</v>
      </c>
      <c r="T95" s="95">
        <f t="shared" si="120"/>
        <v>911</v>
      </c>
      <c r="U95" s="95">
        <f t="shared" si="120"/>
        <v>903</v>
      </c>
      <c r="V95" s="95">
        <f t="shared" si="120"/>
        <v>705</v>
      </c>
      <c r="W95" s="95">
        <f t="shared" si="120"/>
        <v>684</v>
      </c>
      <c r="X95" s="95">
        <f t="shared" si="120"/>
        <v>585</v>
      </c>
      <c r="Y95" s="95">
        <f t="shared" si="120"/>
        <v>530</v>
      </c>
      <c r="Z95" s="95">
        <f t="shared" si="120"/>
        <v>420</v>
      </c>
      <c r="AA95" s="95">
        <f t="shared" si="120"/>
        <v>302</v>
      </c>
      <c r="AB95" s="95">
        <f t="shared" si="120"/>
        <v>300</v>
      </c>
      <c r="AC95" s="96">
        <f>AC90-SUM(AC91:AC94)</f>
        <v>0</v>
      </c>
      <c r="AD95" s="96">
        <f t="shared" ref="AD95:AI95" si="121">AD90-SUM(AD91:AD94)</f>
        <v>0</v>
      </c>
      <c r="AE95" s="96">
        <f t="shared" si="121"/>
        <v>0</v>
      </c>
      <c r="AF95" s="96">
        <f t="shared" si="121"/>
        <v>0</v>
      </c>
      <c r="AG95" s="96">
        <f t="shared" si="121"/>
        <v>0</v>
      </c>
      <c r="AH95" s="96">
        <f t="shared" si="121"/>
        <v>0</v>
      </c>
      <c r="AI95" s="96">
        <f t="shared" si="121"/>
        <v>0</v>
      </c>
      <c r="AJ95" s="95">
        <f t="shared" si="120"/>
        <v>0</v>
      </c>
    </row>
    <row r="96" spans="1:36" ht="17.25" hidden="1">
      <c r="A96" s="58"/>
      <c r="B96" s="3"/>
      <c r="C96" s="80"/>
      <c r="D96" s="50"/>
      <c r="E96" s="388"/>
      <c r="F96" s="116">
        <f t="shared" ref="F96:AI96" si="122">+F98*100/$E$98</f>
        <v>1.5994388283053411</v>
      </c>
      <c r="G96" s="117">
        <f t="shared" si="122"/>
        <v>1.5899864682002707</v>
      </c>
      <c r="H96" s="117">
        <f t="shared" si="122"/>
        <v>1.583519063917854</v>
      </c>
      <c r="I96" s="117">
        <f t="shared" si="122"/>
        <v>1.5785441375467644</v>
      </c>
      <c r="J96" s="117">
        <f t="shared" si="122"/>
        <v>1.5790416301838732</v>
      </c>
      <c r="K96" s="117">
        <f t="shared" si="122"/>
        <v>8.039978508318077</v>
      </c>
      <c r="L96" s="117">
        <f t="shared" si="122"/>
        <v>3.3381755950011938</v>
      </c>
      <c r="M96" s="117">
        <f t="shared" si="122"/>
        <v>5.263472100612911</v>
      </c>
      <c r="N96" s="117">
        <f t="shared" si="122"/>
        <v>5.675893496776248</v>
      </c>
      <c r="O96" s="117">
        <f t="shared" si="122"/>
        <v>3.919744487781581</v>
      </c>
      <c r="P96" s="117">
        <f t="shared" si="122"/>
        <v>9.834931943007243</v>
      </c>
      <c r="Q96" s="117">
        <f t="shared" si="122"/>
        <v>9.2006288306933062</v>
      </c>
      <c r="R96" s="117">
        <f t="shared" si="122"/>
        <v>8.4086205524158242</v>
      </c>
      <c r="S96" s="117">
        <f t="shared" si="122"/>
        <v>7.0280784844384305</v>
      </c>
      <c r="T96" s="117">
        <f t="shared" si="122"/>
        <v>6.4818315688927806</v>
      </c>
      <c r="U96" s="117">
        <f t="shared" si="122"/>
        <v>5.5649526387009471</v>
      </c>
      <c r="V96" s="117">
        <f t="shared" si="122"/>
        <v>5.0042784366791375</v>
      </c>
      <c r="W96" s="117">
        <f t="shared" si="122"/>
        <v>4.3242060017511736</v>
      </c>
      <c r="X96" s="117">
        <f t="shared" si="122"/>
        <v>3.3710101090503861</v>
      </c>
      <c r="Y96" s="117">
        <f t="shared" si="122"/>
        <v>2.5615895884740905</v>
      </c>
      <c r="Z96" s="117">
        <f t="shared" si="122"/>
        <v>1.6626203932181804</v>
      </c>
      <c r="AA96" s="117">
        <f t="shared" si="122"/>
        <v>1.1059261322932421</v>
      </c>
      <c r="AB96" s="118">
        <f t="shared" si="122"/>
        <v>1.2835310037411447</v>
      </c>
      <c r="AC96" s="119">
        <f t="shared" si="122"/>
        <v>1.6009313062166679</v>
      </c>
      <c r="AD96" s="120">
        <f t="shared" si="122"/>
        <v>0.12735811509989653</v>
      </c>
      <c r="AE96" s="120">
        <f t="shared" si="122"/>
        <v>49.08013611398551</v>
      </c>
      <c r="AF96" s="120">
        <f t="shared" si="122"/>
        <v>4.2132651436758737</v>
      </c>
      <c r="AG96" s="119">
        <f t="shared" si="122"/>
        <v>4.8251810873199075</v>
      </c>
      <c r="AH96" s="119">
        <f t="shared" si="122"/>
        <v>24.80199793043063</v>
      </c>
      <c r="AI96" s="119">
        <f t="shared" si="122"/>
        <v>2.18001273581151</v>
      </c>
      <c r="AJ96" s="47"/>
    </row>
    <row r="97" spans="1:36" ht="18" hidden="1" thickBot="1">
      <c r="A97" s="58"/>
      <c r="B97" s="3"/>
      <c r="C97" s="161"/>
      <c r="D97" s="50"/>
      <c r="E97" s="388"/>
      <c r="F97" s="116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8"/>
      <c r="AC97" s="119"/>
      <c r="AD97" s="120"/>
      <c r="AE97" s="119"/>
      <c r="AF97" s="119"/>
      <c r="AG97" s="119"/>
      <c r="AH97" s="119"/>
      <c r="AI97" s="119"/>
      <c r="AJ97" s="47"/>
    </row>
    <row r="98" spans="1:36" ht="15.75">
      <c r="A98" s="121">
        <v>6</v>
      </c>
      <c r="B98" s="3"/>
      <c r="C98" s="122" t="s">
        <v>106</v>
      </c>
      <c r="D98" s="123">
        <v>1</v>
      </c>
      <c r="E98" s="389">
        <v>201008</v>
      </c>
      <c r="F98" s="124">
        <v>3215</v>
      </c>
      <c r="G98" s="125">
        <v>3196</v>
      </c>
      <c r="H98" s="125">
        <v>3183</v>
      </c>
      <c r="I98" s="125">
        <v>3173</v>
      </c>
      <c r="J98" s="125">
        <v>3174</v>
      </c>
      <c r="K98" s="125">
        <v>16161</v>
      </c>
      <c r="L98" s="125">
        <v>6710</v>
      </c>
      <c r="M98" s="125">
        <v>10580</v>
      </c>
      <c r="N98" s="125">
        <v>11409</v>
      </c>
      <c r="O98" s="125">
        <v>7879</v>
      </c>
      <c r="P98" s="125">
        <v>19769</v>
      </c>
      <c r="Q98" s="125">
        <v>18494</v>
      </c>
      <c r="R98" s="125">
        <v>16902</v>
      </c>
      <c r="S98" s="125">
        <v>14127</v>
      </c>
      <c r="T98" s="125">
        <v>13029</v>
      </c>
      <c r="U98" s="125">
        <v>11186</v>
      </c>
      <c r="V98" s="125">
        <v>10059</v>
      </c>
      <c r="W98" s="125">
        <v>8692</v>
      </c>
      <c r="X98" s="125">
        <v>6776</v>
      </c>
      <c r="Y98" s="125">
        <v>5149</v>
      </c>
      <c r="Z98" s="125">
        <v>3342</v>
      </c>
      <c r="AA98" s="125">
        <v>2223</v>
      </c>
      <c r="AB98" s="126">
        <v>2580</v>
      </c>
      <c r="AC98" s="127">
        <v>3218</v>
      </c>
      <c r="AD98" s="128">
        <v>256</v>
      </c>
      <c r="AE98" s="127">
        <v>98655</v>
      </c>
      <c r="AF98" s="127">
        <v>8469</v>
      </c>
      <c r="AG98" s="127">
        <v>9699</v>
      </c>
      <c r="AH98" s="127">
        <v>49854</v>
      </c>
      <c r="AI98" s="127">
        <v>4382</v>
      </c>
      <c r="AJ98" s="47">
        <f t="shared" ref="AJ98:AJ106" si="123">E98-SUM(F98:AB98)</f>
        <v>0</v>
      </c>
    </row>
    <row r="99" spans="1:36" ht="17.25">
      <c r="A99" s="79">
        <v>1</v>
      </c>
      <c r="B99" s="419"/>
      <c r="C99" s="80" t="s">
        <v>107</v>
      </c>
      <c r="D99" s="81">
        <v>0.28999999999999998</v>
      </c>
      <c r="E99" s="390">
        <f>ROUND($E$98*D99,0)</f>
        <v>58292</v>
      </c>
      <c r="F99" s="82">
        <f>ROUND($E$99*F96/100,0)</f>
        <v>932</v>
      </c>
      <c r="G99" s="82">
        <f t="shared" ref="G99:AH99" si="124">ROUND($E$99*G96/100,0)</f>
        <v>927</v>
      </c>
      <c r="H99" s="82">
        <f t="shared" si="124"/>
        <v>923</v>
      </c>
      <c r="I99" s="82">
        <f t="shared" si="124"/>
        <v>920</v>
      </c>
      <c r="J99" s="82">
        <f t="shared" si="124"/>
        <v>920</v>
      </c>
      <c r="K99" s="82">
        <f t="shared" si="124"/>
        <v>4687</v>
      </c>
      <c r="L99" s="82">
        <f t="shared" si="124"/>
        <v>1946</v>
      </c>
      <c r="M99" s="82">
        <f t="shared" si="124"/>
        <v>3068</v>
      </c>
      <c r="N99" s="82">
        <f>ROUND($E$99*N96/100,0)-1</f>
        <v>3308</v>
      </c>
      <c r="O99" s="82">
        <f t="shared" si="124"/>
        <v>2285</v>
      </c>
      <c r="P99" s="82">
        <f>ROUND($E$99*P96/100,0)-1</f>
        <v>5732</v>
      </c>
      <c r="Q99" s="82">
        <f t="shared" si="124"/>
        <v>5363</v>
      </c>
      <c r="R99" s="82">
        <f t="shared" si="124"/>
        <v>4902</v>
      </c>
      <c r="S99" s="82">
        <f t="shared" si="124"/>
        <v>4097</v>
      </c>
      <c r="T99" s="82">
        <f>ROUND($E$99*T96/100,0)+1</f>
        <v>3779</v>
      </c>
      <c r="U99" s="82">
        <f>ROUND($E$99*U96/100,0)+1</f>
        <v>3245</v>
      </c>
      <c r="V99" s="82">
        <f t="shared" si="124"/>
        <v>2917</v>
      </c>
      <c r="W99" s="82">
        <f>ROUND($E$99*W96/100,0)+1</f>
        <v>2522</v>
      </c>
      <c r="X99" s="82">
        <f t="shared" si="124"/>
        <v>1965</v>
      </c>
      <c r="Y99" s="82">
        <f>ROUND($E$99*Y96/100,0)+1</f>
        <v>1494</v>
      </c>
      <c r="Z99" s="82">
        <f t="shared" si="124"/>
        <v>969</v>
      </c>
      <c r="AA99" s="82">
        <f>ROUND($E$99*AA96/100,0)-1</f>
        <v>644</v>
      </c>
      <c r="AB99" s="82">
        <f>ROUND($E$99*AB96/100,0)-1</f>
        <v>747</v>
      </c>
      <c r="AC99" s="82">
        <f>ROUND($E$99*AC96/100,0)+1</f>
        <v>934</v>
      </c>
      <c r="AD99" s="82">
        <f>ROUND($E$99*AD96/100,0)+1</f>
        <v>75</v>
      </c>
      <c r="AE99" s="82">
        <f>ROUND($E$99*AE96/100,0)-1</f>
        <v>28609</v>
      </c>
      <c r="AF99" s="82">
        <f>ROUND($E$99*AF96/100,0)-1</f>
        <v>2455</v>
      </c>
      <c r="AG99" s="82">
        <f>ROUND($E$99*AG96/100,0)-1</f>
        <v>2812</v>
      </c>
      <c r="AH99" s="82">
        <f t="shared" si="124"/>
        <v>14458</v>
      </c>
      <c r="AI99" s="82">
        <f>ROUND($E$99*AI96/100,0)-1</f>
        <v>1270</v>
      </c>
      <c r="AJ99" s="47">
        <f t="shared" si="123"/>
        <v>0</v>
      </c>
    </row>
    <row r="100" spans="1:36" ht="17.25">
      <c r="A100" s="79">
        <f>1+A99</f>
        <v>2</v>
      </c>
      <c r="B100" s="419"/>
      <c r="C100" s="80" t="s">
        <v>108</v>
      </c>
      <c r="D100" s="81">
        <v>0.27</v>
      </c>
      <c r="E100" s="390">
        <f t="shared" ref="E100:E105" si="125">ROUND($E$98*D100,0)</f>
        <v>54272</v>
      </c>
      <c r="F100" s="82">
        <f>ROUND($E$100*F96/100,0)</f>
        <v>868</v>
      </c>
      <c r="G100" s="82">
        <f t="shared" ref="G100:AI100" si="126">ROUND($E$100*G96/100,0)</f>
        <v>863</v>
      </c>
      <c r="H100" s="82">
        <f t="shared" si="126"/>
        <v>859</v>
      </c>
      <c r="I100" s="82">
        <f t="shared" si="126"/>
        <v>857</v>
      </c>
      <c r="J100" s="82">
        <f t="shared" si="126"/>
        <v>857</v>
      </c>
      <c r="K100" s="82">
        <f t="shared" si="126"/>
        <v>4363</v>
      </c>
      <c r="L100" s="82">
        <f t="shared" si="126"/>
        <v>1812</v>
      </c>
      <c r="M100" s="82">
        <f t="shared" si="126"/>
        <v>2857</v>
      </c>
      <c r="N100" s="82">
        <f t="shared" si="126"/>
        <v>3080</v>
      </c>
      <c r="O100" s="82">
        <f t="shared" si="126"/>
        <v>2127</v>
      </c>
      <c r="P100" s="82">
        <f t="shared" si="126"/>
        <v>5338</v>
      </c>
      <c r="Q100" s="82">
        <f t="shared" si="126"/>
        <v>4993</v>
      </c>
      <c r="R100" s="82">
        <f t="shared" si="126"/>
        <v>4564</v>
      </c>
      <c r="S100" s="82">
        <f t="shared" si="126"/>
        <v>3814</v>
      </c>
      <c r="T100" s="82">
        <f t="shared" si="126"/>
        <v>3518</v>
      </c>
      <c r="U100" s="82">
        <f t="shared" si="126"/>
        <v>3020</v>
      </c>
      <c r="V100" s="82">
        <f t="shared" si="126"/>
        <v>2716</v>
      </c>
      <c r="W100" s="82">
        <f t="shared" si="126"/>
        <v>2347</v>
      </c>
      <c r="X100" s="82">
        <f t="shared" si="126"/>
        <v>1830</v>
      </c>
      <c r="Y100" s="82">
        <f t="shared" si="126"/>
        <v>1390</v>
      </c>
      <c r="Z100" s="82">
        <f t="shared" si="126"/>
        <v>902</v>
      </c>
      <c r="AA100" s="82">
        <f t="shared" si="126"/>
        <v>600</v>
      </c>
      <c r="AB100" s="82">
        <f t="shared" si="126"/>
        <v>697</v>
      </c>
      <c r="AC100" s="82">
        <f t="shared" si="126"/>
        <v>869</v>
      </c>
      <c r="AD100" s="82">
        <f t="shared" si="126"/>
        <v>69</v>
      </c>
      <c r="AE100" s="82">
        <f t="shared" si="126"/>
        <v>26637</v>
      </c>
      <c r="AF100" s="82">
        <f t="shared" si="126"/>
        <v>2287</v>
      </c>
      <c r="AG100" s="82">
        <f t="shared" si="126"/>
        <v>2619</v>
      </c>
      <c r="AH100" s="82">
        <f t="shared" si="126"/>
        <v>13461</v>
      </c>
      <c r="AI100" s="82">
        <f t="shared" si="126"/>
        <v>1183</v>
      </c>
      <c r="AJ100" s="47">
        <f t="shared" si="123"/>
        <v>0</v>
      </c>
    </row>
    <row r="101" spans="1:36" ht="17.25">
      <c r="A101" s="79">
        <f>1+A100</f>
        <v>3</v>
      </c>
      <c r="B101" s="419"/>
      <c r="C101" s="80" t="s">
        <v>109</v>
      </c>
      <c r="D101" s="81">
        <v>0.11</v>
      </c>
      <c r="E101" s="390">
        <f t="shared" si="125"/>
        <v>22111</v>
      </c>
      <c r="F101" s="82">
        <f>ROUND($E$101*F96/100,0)</f>
        <v>354</v>
      </c>
      <c r="G101" s="82">
        <f t="shared" ref="G101:AI101" si="127">ROUND($E$101*G96/100,0)</f>
        <v>352</v>
      </c>
      <c r="H101" s="82">
        <f t="shared" si="127"/>
        <v>350</v>
      </c>
      <c r="I101" s="82">
        <f t="shared" si="127"/>
        <v>349</v>
      </c>
      <c r="J101" s="82">
        <f t="shared" si="127"/>
        <v>349</v>
      </c>
      <c r="K101" s="82">
        <f t="shared" si="127"/>
        <v>1778</v>
      </c>
      <c r="L101" s="82">
        <f t="shared" si="127"/>
        <v>738</v>
      </c>
      <c r="M101" s="82">
        <f t="shared" si="127"/>
        <v>1164</v>
      </c>
      <c r="N101" s="82">
        <f t="shared" si="127"/>
        <v>1255</v>
      </c>
      <c r="O101" s="82">
        <f t="shared" si="127"/>
        <v>867</v>
      </c>
      <c r="P101" s="82">
        <f t="shared" si="127"/>
        <v>2175</v>
      </c>
      <c r="Q101" s="82">
        <f t="shared" si="127"/>
        <v>2034</v>
      </c>
      <c r="R101" s="82">
        <f t="shared" si="127"/>
        <v>1859</v>
      </c>
      <c r="S101" s="82">
        <f t="shared" si="127"/>
        <v>1554</v>
      </c>
      <c r="T101" s="82">
        <f t="shared" si="127"/>
        <v>1433</v>
      </c>
      <c r="U101" s="82">
        <f t="shared" si="127"/>
        <v>1230</v>
      </c>
      <c r="V101" s="82">
        <f t="shared" si="127"/>
        <v>1106</v>
      </c>
      <c r="W101" s="82">
        <f t="shared" si="127"/>
        <v>956</v>
      </c>
      <c r="X101" s="82">
        <f t="shared" si="127"/>
        <v>745</v>
      </c>
      <c r="Y101" s="82">
        <f t="shared" si="127"/>
        <v>566</v>
      </c>
      <c r="Z101" s="82">
        <f t="shared" si="127"/>
        <v>368</v>
      </c>
      <c r="AA101" s="82">
        <f t="shared" si="127"/>
        <v>245</v>
      </c>
      <c r="AB101" s="82">
        <f t="shared" si="127"/>
        <v>284</v>
      </c>
      <c r="AC101" s="82">
        <f t="shared" si="127"/>
        <v>354</v>
      </c>
      <c r="AD101" s="82">
        <f t="shared" si="127"/>
        <v>28</v>
      </c>
      <c r="AE101" s="82">
        <f t="shared" si="127"/>
        <v>10852</v>
      </c>
      <c r="AF101" s="82">
        <f t="shared" si="127"/>
        <v>932</v>
      </c>
      <c r="AG101" s="82">
        <f t="shared" si="127"/>
        <v>1067</v>
      </c>
      <c r="AH101" s="82">
        <f t="shared" si="127"/>
        <v>5484</v>
      </c>
      <c r="AI101" s="82">
        <f t="shared" si="127"/>
        <v>482</v>
      </c>
      <c r="AJ101" s="47">
        <f t="shared" si="123"/>
        <v>0</v>
      </c>
    </row>
    <row r="102" spans="1:36" ht="17.25">
      <c r="A102" s="79">
        <f>1+A101</f>
        <v>4</v>
      </c>
      <c r="B102" s="419"/>
      <c r="C102" s="80" t="s">
        <v>110</v>
      </c>
      <c r="D102" s="81">
        <v>0.06</v>
      </c>
      <c r="E102" s="390">
        <f t="shared" si="125"/>
        <v>12060</v>
      </c>
      <c r="F102" s="82">
        <f t="shared" ref="F102" si="128">ROUND($E$102*F96/100,0)</f>
        <v>193</v>
      </c>
      <c r="G102" s="82">
        <f>ROUND($E$102*G96/100,0)-1</f>
        <v>191</v>
      </c>
      <c r="H102" s="82">
        <f t="shared" ref="H102:AI102" si="129">ROUND($E$102*H96/100,0)</f>
        <v>191</v>
      </c>
      <c r="I102" s="82">
        <f t="shared" si="129"/>
        <v>190</v>
      </c>
      <c r="J102" s="82">
        <f t="shared" si="129"/>
        <v>190</v>
      </c>
      <c r="K102" s="82">
        <f t="shared" si="129"/>
        <v>970</v>
      </c>
      <c r="L102" s="82">
        <f>ROUND($E$102*L96/100,0)-1</f>
        <v>402</v>
      </c>
      <c r="M102" s="82">
        <f>ROUND($E$102*M96/100,0)-1</f>
        <v>634</v>
      </c>
      <c r="N102" s="82">
        <f t="shared" si="129"/>
        <v>685</v>
      </c>
      <c r="O102" s="82">
        <f t="shared" si="129"/>
        <v>473</v>
      </c>
      <c r="P102" s="82">
        <f t="shared" si="129"/>
        <v>1186</v>
      </c>
      <c r="Q102" s="82">
        <f t="shared" si="129"/>
        <v>1110</v>
      </c>
      <c r="R102" s="82">
        <f t="shared" si="129"/>
        <v>1014</v>
      </c>
      <c r="S102" s="82">
        <f t="shared" si="129"/>
        <v>848</v>
      </c>
      <c r="T102" s="82">
        <f t="shared" si="129"/>
        <v>782</v>
      </c>
      <c r="U102" s="82">
        <f t="shared" si="129"/>
        <v>671</v>
      </c>
      <c r="V102" s="82">
        <f t="shared" si="129"/>
        <v>604</v>
      </c>
      <c r="W102" s="82">
        <f t="shared" si="129"/>
        <v>521</v>
      </c>
      <c r="X102" s="82">
        <f t="shared" si="129"/>
        <v>407</v>
      </c>
      <c r="Y102" s="82">
        <f t="shared" si="129"/>
        <v>309</v>
      </c>
      <c r="Z102" s="82">
        <f t="shared" si="129"/>
        <v>201</v>
      </c>
      <c r="AA102" s="82">
        <f t="shared" si="129"/>
        <v>133</v>
      </c>
      <c r="AB102" s="82">
        <f t="shared" si="129"/>
        <v>155</v>
      </c>
      <c r="AC102" s="82">
        <f t="shared" si="129"/>
        <v>193</v>
      </c>
      <c r="AD102" s="82">
        <f t="shared" si="129"/>
        <v>15</v>
      </c>
      <c r="AE102" s="82">
        <f t="shared" si="129"/>
        <v>5919</v>
      </c>
      <c r="AF102" s="82">
        <f t="shared" si="129"/>
        <v>508</v>
      </c>
      <c r="AG102" s="82">
        <f t="shared" si="129"/>
        <v>582</v>
      </c>
      <c r="AH102" s="82">
        <f t="shared" si="129"/>
        <v>2991</v>
      </c>
      <c r="AI102" s="82">
        <f t="shared" si="129"/>
        <v>263</v>
      </c>
      <c r="AJ102" s="47">
        <f t="shared" si="123"/>
        <v>0</v>
      </c>
    </row>
    <row r="103" spans="1:36" ht="17.25">
      <c r="A103" s="79">
        <f>1+A102</f>
        <v>5</v>
      </c>
      <c r="B103" s="419"/>
      <c r="C103" s="80" t="s">
        <v>111</v>
      </c>
      <c r="D103" s="81">
        <v>7.0000000000000007E-2</v>
      </c>
      <c r="E103" s="390">
        <f t="shared" si="125"/>
        <v>14071</v>
      </c>
      <c r="F103" s="82">
        <f t="shared" ref="F103" si="130">ROUND($E$103*F96/100,0)</f>
        <v>225</v>
      </c>
      <c r="G103" s="82">
        <f>ROUND($E$103*G96/100,0)-1</f>
        <v>223</v>
      </c>
      <c r="H103" s="82">
        <f t="shared" ref="H103:AI103" si="131">ROUND($E$103*H96/100,0)</f>
        <v>223</v>
      </c>
      <c r="I103" s="82">
        <f t="shared" si="131"/>
        <v>222</v>
      </c>
      <c r="J103" s="82">
        <f t="shared" si="131"/>
        <v>222</v>
      </c>
      <c r="K103" s="82">
        <f t="shared" si="131"/>
        <v>1131</v>
      </c>
      <c r="L103" s="82">
        <f t="shared" si="131"/>
        <v>470</v>
      </c>
      <c r="M103" s="82">
        <f t="shared" si="131"/>
        <v>741</v>
      </c>
      <c r="N103" s="82">
        <f t="shared" si="131"/>
        <v>799</v>
      </c>
      <c r="O103" s="82">
        <f t="shared" si="131"/>
        <v>552</v>
      </c>
      <c r="P103" s="82">
        <f t="shared" si="131"/>
        <v>1384</v>
      </c>
      <c r="Q103" s="82">
        <f t="shared" si="131"/>
        <v>1295</v>
      </c>
      <c r="R103" s="82">
        <f t="shared" si="131"/>
        <v>1183</v>
      </c>
      <c r="S103" s="82">
        <f t="shared" si="131"/>
        <v>989</v>
      </c>
      <c r="T103" s="82">
        <f t="shared" si="131"/>
        <v>912</v>
      </c>
      <c r="U103" s="82">
        <f t="shared" si="131"/>
        <v>783</v>
      </c>
      <c r="V103" s="82">
        <f t="shared" si="131"/>
        <v>704</v>
      </c>
      <c r="W103" s="82">
        <f t="shared" si="131"/>
        <v>608</v>
      </c>
      <c r="X103" s="82">
        <f t="shared" si="131"/>
        <v>474</v>
      </c>
      <c r="Y103" s="82">
        <f t="shared" si="131"/>
        <v>360</v>
      </c>
      <c r="Z103" s="82">
        <f t="shared" si="131"/>
        <v>234</v>
      </c>
      <c r="AA103" s="82">
        <f t="shared" si="131"/>
        <v>156</v>
      </c>
      <c r="AB103" s="82">
        <f t="shared" si="131"/>
        <v>181</v>
      </c>
      <c r="AC103" s="82">
        <f t="shared" si="131"/>
        <v>225</v>
      </c>
      <c r="AD103" s="82">
        <f t="shared" si="131"/>
        <v>18</v>
      </c>
      <c r="AE103" s="82">
        <f t="shared" si="131"/>
        <v>6906</v>
      </c>
      <c r="AF103" s="82">
        <f t="shared" si="131"/>
        <v>593</v>
      </c>
      <c r="AG103" s="82">
        <f t="shared" si="131"/>
        <v>679</v>
      </c>
      <c r="AH103" s="82">
        <f t="shared" si="131"/>
        <v>3490</v>
      </c>
      <c r="AI103" s="82">
        <f t="shared" si="131"/>
        <v>307</v>
      </c>
      <c r="AJ103" s="47">
        <f t="shared" si="123"/>
        <v>0</v>
      </c>
    </row>
    <row r="104" spans="1:36" ht="17.25">
      <c r="A104" s="79">
        <f>1+A103</f>
        <v>6</v>
      </c>
      <c r="B104" s="419"/>
      <c r="C104" s="80" t="s">
        <v>112</v>
      </c>
      <c r="D104" s="81">
        <v>0.08</v>
      </c>
      <c r="E104" s="390">
        <f t="shared" si="125"/>
        <v>16081</v>
      </c>
      <c r="F104" s="82">
        <f t="shared" ref="F104" si="132">ROUND($E$104*F96/100,0)</f>
        <v>257</v>
      </c>
      <c r="G104" s="82">
        <f t="shared" ref="G104:AI104" si="133">ROUND($E$104*G96/100,0)</f>
        <v>256</v>
      </c>
      <c r="H104" s="82">
        <f t="shared" si="133"/>
        <v>255</v>
      </c>
      <c r="I104" s="82">
        <f t="shared" si="133"/>
        <v>254</v>
      </c>
      <c r="J104" s="82">
        <f t="shared" si="133"/>
        <v>254</v>
      </c>
      <c r="K104" s="82">
        <f t="shared" si="133"/>
        <v>1293</v>
      </c>
      <c r="L104" s="82">
        <f t="shared" si="133"/>
        <v>537</v>
      </c>
      <c r="M104" s="82">
        <f t="shared" si="133"/>
        <v>846</v>
      </c>
      <c r="N104" s="82">
        <f t="shared" si="133"/>
        <v>913</v>
      </c>
      <c r="O104" s="82">
        <f t="shared" si="133"/>
        <v>630</v>
      </c>
      <c r="P104" s="82">
        <f t="shared" si="133"/>
        <v>1582</v>
      </c>
      <c r="Q104" s="82">
        <f t="shared" si="133"/>
        <v>1480</v>
      </c>
      <c r="R104" s="82">
        <f t="shared" si="133"/>
        <v>1352</v>
      </c>
      <c r="S104" s="82">
        <f t="shared" si="133"/>
        <v>1130</v>
      </c>
      <c r="T104" s="82">
        <f t="shared" si="133"/>
        <v>1042</v>
      </c>
      <c r="U104" s="82">
        <f t="shared" si="133"/>
        <v>895</v>
      </c>
      <c r="V104" s="82">
        <f t="shared" si="133"/>
        <v>805</v>
      </c>
      <c r="W104" s="82">
        <f t="shared" si="133"/>
        <v>695</v>
      </c>
      <c r="X104" s="82">
        <f t="shared" si="133"/>
        <v>542</v>
      </c>
      <c r="Y104" s="82">
        <f t="shared" si="133"/>
        <v>412</v>
      </c>
      <c r="Z104" s="82">
        <f t="shared" si="133"/>
        <v>267</v>
      </c>
      <c r="AA104" s="82">
        <f t="shared" si="133"/>
        <v>178</v>
      </c>
      <c r="AB104" s="82">
        <f t="shared" si="133"/>
        <v>206</v>
      </c>
      <c r="AC104" s="82">
        <f t="shared" si="133"/>
        <v>257</v>
      </c>
      <c r="AD104" s="82">
        <f t="shared" si="133"/>
        <v>20</v>
      </c>
      <c r="AE104" s="82">
        <f t="shared" si="133"/>
        <v>7893</v>
      </c>
      <c r="AF104" s="82">
        <f t="shared" si="133"/>
        <v>678</v>
      </c>
      <c r="AG104" s="82">
        <f t="shared" si="133"/>
        <v>776</v>
      </c>
      <c r="AH104" s="82">
        <f t="shared" si="133"/>
        <v>3988</v>
      </c>
      <c r="AI104" s="82">
        <f t="shared" si="133"/>
        <v>351</v>
      </c>
      <c r="AJ104" s="47">
        <f t="shared" si="123"/>
        <v>0</v>
      </c>
    </row>
    <row r="105" spans="1:36" ht="17.25">
      <c r="A105" s="58"/>
      <c r="B105" s="419"/>
      <c r="C105" s="80" t="s">
        <v>65</v>
      </c>
      <c r="D105" s="81">
        <v>0.12</v>
      </c>
      <c r="E105" s="390">
        <f t="shared" si="125"/>
        <v>24121</v>
      </c>
      <c r="F105" s="82">
        <f t="shared" ref="F105" si="134">ROUND($E$105*F96/100,0)</f>
        <v>386</v>
      </c>
      <c r="G105" s="82">
        <f t="shared" ref="G105:AI105" si="135">ROUND($E$105*G96/100,0)</f>
        <v>384</v>
      </c>
      <c r="H105" s="82">
        <f t="shared" si="135"/>
        <v>382</v>
      </c>
      <c r="I105" s="82">
        <f t="shared" si="135"/>
        <v>381</v>
      </c>
      <c r="J105" s="82">
        <f>ROUND($E$105*J96/100,0)+1</f>
        <v>382</v>
      </c>
      <c r="K105" s="82">
        <f t="shared" si="135"/>
        <v>1939</v>
      </c>
      <c r="L105" s="82">
        <f t="shared" si="135"/>
        <v>805</v>
      </c>
      <c r="M105" s="82">
        <f t="shared" si="135"/>
        <v>1270</v>
      </c>
      <c r="N105" s="82">
        <f t="shared" si="135"/>
        <v>1369</v>
      </c>
      <c r="O105" s="82">
        <f t="shared" si="135"/>
        <v>945</v>
      </c>
      <c r="P105" s="82">
        <f t="shared" si="135"/>
        <v>2372</v>
      </c>
      <c r="Q105" s="82">
        <f t="shared" si="135"/>
        <v>2219</v>
      </c>
      <c r="R105" s="82">
        <f t="shared" si="135"/>
        <v>2028</v>
      </c>
      <c r="S105" s="82">
        <f t="shared" si="135"/>
        <v>1695</v>
      </c>
      <c r="T105" s="82">
        <f t="shared" si="135"/>
        <v>1563</v>
      </c>
      <c r="U105" s="82">
        <f t="shared" si="135"/>
        <v>1342</v>
      </c>
      <c r="V105" s="82">
        <f t="shared" si="135"/>
        <v>1207</v>
      </c>
      <c r="W105" s="82">
        <f t="shared" si="135"/>
        <v>1043</v>
      </c>
      <c r="X105" s="82">
        <f t="shared" si="135"/>
        <v>813</v>
      </c>
      <c r="Y105" s="82">
        <f t="shared" si="135"/>
        <v>618</v>
      </c>
      <c r="Z105" s="82">
        <f t="shared" si="135"/>
        <v>401</v>
      </c>
      <c r="AA105" s="82">
        <f t="shared" si="135"/>
        <v>267</v>
      </c>
      <c r="AB105" s="82">
        <f t="shared" si="135"/>
        <v>310</v>
      </c>
      <c r="AC105" s="82">
        <f t="shared" si="135"/>
        <v>386</v>
      </c>
      <c r="AD105" s="82">
        <f t="shared" si="135"/>
        <v>31</v>
      </c>
      <c r="AE105" s="82">
        <f t="shared" si="135"/>
        <v>11839</v>
      </c>
      <c r="AF105" s="82">
        <f t="shared" si="135"/>
        <v>1016</v>
      </c>
      <c r="AG105" s="82">
        <f t="shared" si="135"/>
        <v>1164</v>
      </c>
      <c r="AH105" s="82">
        <f t="shared" si="135"/>
        <v>5982</v>
      </c>
      <c r="AI105" s="82">
        <f t="shared" si="135"/>
        <v>526</v>
      </c>
      <c r="AJ105" s="47">
        <f t="shared" si="123"/>
        <v>0</v>
      </c>
    </row>
    <row r="106" spans="1:36" ht="17.25" hidden="1">
      <c r="A106" s="58"/>
      <c r="B106" s="3"/>
      <c r="C106" s="84"/>
      <c r="D106" s="85">
        <f t="shared" ref="D106:AB106" si="136">SUM(D99:D105)</f>
        <v>1</v>
      </c>
      <c r="E106" s="392">
        <f t="shared" si="136"/>
        <v>201008</v>
      </c>
      <c r="F106" s="95">
        <f t="shared" si="136"/>
        <v>3215</v>
      </c>
      <c r="G106" s="95">
        <f t="shared" si="136"/>
        <v>3196</v>
      </c>
      <c r="H106" s="95">
        <f t="shared" si="136"/>
        <v>3183</v>
      </c>
      <c r="I106" s="95">
        <f t="shared" si="136"/>
        <v>3173</v>
      </c>
      <c r="J106" s="95">
        <f t="shared" si="136"/>
        <v>3174</v>
      </c>
      <c r="K106" s="95">
        <f t="shared" si="136"/>
        <v>16161</v>
      </c>
      <c r="L106" s="95">
        <f t="shared" si="136"/>
        <v>6710</v>
      </c>
      <c r="M106" s="95">
        <f t="shared" si="136"/>
        <v>10580</v>
      </c>
      <c r="N106" s="95">
        <f t="shared" si="136"/>
        <v>11409</v>
      </c>
      <c r="O106" s="95">
        <f t="shared" si="136"/>
        <v>7879</v>
      </c>
      <c r="P106" s="95">
        <f t="shared" si="136"/>
        <v>19769</v>
      </c>
      <c r="Q106" s="95">
        <f t="shared" si="136"/>
        <v>18494</v>
      </c>
      <c r="R106" s="95">
        <f t="shared" si="136"/>
        <v>16902</v>
      </c>
      <c r="S106" s="95">
        <f t="shared" si="136"/>
        <v>14127</v>
      </c>
      <c r="T106" s="95">
        <f t="shared" si="136"/>
        <v>13029</v>
      </c>
      <c r="U106" s="95">
        <f t="shared" si="136"/>
        <v>11186</v>
      </c>
      <c r="V106" s="95">
        <f t="shared" si="136"/>
        <v>10059</v>
      </c>
      <c r="W106" s="95">
        <f t="shared" si="136"/>
        <v>8692</v>
      </c>
      <c r="X106" s="95">
        <f t="shared" si="136"/>
        <v>6776</v>
      </c>
      <c r="Y106" s="95">
        <f t="shared" si="136"/>
        <v>5149</v>
      </c>
      <c r="Z106" s="95">
        <f t="shared" si="136"/>
        <v>3342</v>
      </c>
      <c r="AA106" s="95">
        <f t="shared" si="136"/>
        <v>2223</v>
      </c>
      <c r="AB106" s="95">
        <f t="shared" si="136"/>
        <v>2580</v>
      </c>
      <c r="AC106" s="96">
        <f>AC98-SUM(AC99:AC105)</f>
        <v>0</v>
      </c>
      <c r="AD106" s="96">
        <f t="shared" ref="AD106:AI106" si="137">AD98-SUM(AD99:AD105)</f>
        <v>0</v>
      </c>
      <c r="AE106" s="96">
        <f t="shared" si="137"/>
        <v>0</v>
      </c>
      <c r="AF106" s="96">
        <f t="shared" si="137"/>
        <v>0</v>
      </c>
      <c r="AG106" s="96">
        <f t="shared" si="137"/>
        <v>0</v>
      </c>
      <c r="AH106" s="96">
        <f t="shared" si="137"/>
        <v>0</v>
      </c>
      <c r="AI106" s="96">
        <f t="shared" si="137"/>
        <v>0</v>
      </c>
      <c r="AJ106" s="47">
        <f t="shared" si="123"/>
        <v>0</v>
      </c>
    </row>
    <row r="107" spans="1:36" ht="17.25" hidden="1">
      <c r="A107" s="58"/>
      <c r="B107" s="3"/>
      <c r="C107" s="84"/>
      <c r="D107" s="50"/>
      <c r="E107" s="399"/>
      <c r="F107" s="116">
        <f t="shared" ref="F107:AI107" si="138">+F108*100/$E$108</f>
        <v>1.5161006062279034</v>
      </c>
      <c r="G107" s="117">
        <f t="shared" si="138"/>
        <v>1.5394578984807143</v>
      </c>
      <c r="H107" s="117">
        <f t="shared" si="138"/>
        <v>1.5585684103239232</v>
      </c>
      <c r="I107" s="117">
        <f t="shared" si="138"/>
        <v>1.5776789221671321</v>
      </c>
      <c r="J107" s="117">
        <f t="shared" si="138"/>
        <v>1.5978511291127413</v>
      </c>
      <c r="K107" s="117">
        <f t="shared" si="138"/>
        <v>8.2153967023750116</v>
      </c>
      <c r="L107" s="117">
        <f t="shared" si="138"/>
        <v>3.3804372060431684</v>
      </c>
      <c r="M107" s="117">
        <f t="shared" si="138"/>
        <v>5.207614477274416</v>
      </c>
      <c r="N107" s="117">
        <f t="shared" si="138"/>
        <v>5.4093365467305103</v>
      </c>
      <c r="O107" s="117">
        <f t="shared" si="138"/>
        <v>3.59914639713767</v>
      </c>
      <c r="P107" s="117">
        <f t="shared" si="138"/>
        <v>8.7292571319368495</v>
      </c>
      <c r="Q107" s="117">
        <f t="shared" si="138"/>
        <v>8.820562910743293</v>
      </c>
      <c r="R107" s="117">
        <f t="shared" si="138"/>
        <v>8.5519540498359685</v>
      </c>
      <c r="S107" s="117">
        <f t="shared" si="138"/>
        <v>7.4063850343458366</v>
      </c>
      <c r="T107" s="117">
        <f t="shared" si="138"/>
        <v>6.4816486001550073</v>
      </c>
      <c r="U107" s="117">
        <f t="shared" si="138"/>
        <v>5.5930097994457952</v>
      </c>
      <c r="V107" s="117">
        <f t="shared" si="138"/>
        <v>4.950684262493497</v>
      </c>
      <c r="W107" s="117">
        <f t="shared" si="138"/>
        <v>4.5833377570629263</v>
      </c>
      <c r="X107" s="117">
        <f t="shared" si="138"/>
        <v>3.6586013228720975</v>
      </c>
      <c r="Y107" s="117">
        <f t="shared" si="138"/>
        <v>2.8952425442461434</v>
      </c>
      <c r="Z107" s="117">
        <f t="shared" si="138"/>
        <v>1.9492722080073044</v>
      </c>
      <c r="AA107" s="117">
        <f t="shared" si="138"/>
        <v>1.3844504135302425</v>
      </c>
      <c r="AB107" s="118">
        <f t="shared" si="138"/>
        <v>1.3940056694518468</v>
      </c>
      <c r="AC107" s="119">
        <f t="shared" si="138"/>
        <v>1.5203473866375055</v>
      </c>
      <c r="AD107" s="120">
        <f t="shared" si="138"/>
        <v>0.11890985146885517</v>
      </c>
      <c r="AE107" s="120">
        <f t="shared" si="138"/>
        <v>50.380617694210578</v>
      </c>
      <c r="AF107" s="120">
        <f t="shared" si="138"/>
        <v>4.2053743006083515</v>
      </c>
      <c r="AG107" s="119">
        <f t="shared" si="138"/>
        <v>4.6512862436165578</v>
      </c>
      <c r="AH107" s="119">
        <f t="shared" si="138"/>
        <v>24.614339254053021</v>
      </c>
      <c r="AI107" s="119">
        <f t="shared" si="138"/>
        <v>2.0724288398857618</v>
      </c>
      <c r="AJ107" s="47"/>
    </row>
    <row r="108" spans="1:36" ht="15.75">
      <c r="A108" s="74">
        <v>5</v>
      </c>
      <c r="B108" s="3"/>
      <c r="C108" s="76" t="s">
        <v>113</v>
      </c>
      <c r="D108" s="77">
        <v>1</v>
      </c>
      <c r="E108" s="391">
        <v>94189</v>
      </c>
      <c r="F108" s="51">
        <v>1428</v>
      </c>
      <c r="G108" s="52">
        <v>1450</v>
      </c>
      <c r="H108" s="52">
        <v>1468</v>
      </c>
      <c r="I108" s="52">
        <v>1486</v>
      </c>
      <c r="J108" s="52">
        <v>1505</v>
      </c>
      <c r="K108" s="52">
        <v>7738</v>
      </c>
      <c r="L108" s="52">
        <v>3184</v>
      </c>
      <c r="M108" s="52">
        <v>4905</v>
      </c>
      <c r="N108" s="52">
        <v>5095</v>
      </c>
      <c r="O108" s="52">
        <v>3390</v>
      </c>
      <c r="P108" s="52">
        <v>8222</v>
      </c>
      <c r="Q108" s="52">
        <v>8308</v>
      </c>
      <c r="R108" s="52">
        <v>8055</v>
      </c>
      <c r="S108" s="52">
        <v>6976</v>
      </c>
      <c r="T108" s="52">
        <v>6105</v>
      </c>
      <c r="U108" s="52">
        <v>5268</v>
      </c>
      <c r="V108" s="52">
        <v>4663</v>
      </c>
      <c r="W108" s="52">
        <v>4317</v>
      </c>
      <c r="X108" s="52">
        <v>3446</v>
      </c>
      <c r="Y108" s="52">
        <v>2727</v>
      </c>
      <c r="Z108" s="52">
        <v>1836</v>
      </c>
      <c r="AA108" s="52">
        <v>1304</v>
      </c>
      <c r="AB108" s="78">
        <v>1313</v>
      </c>
      <c r="AC108" s="66">
        <v>1432</v>
      </c>
      <c r="AD108" s="67">
        <v>112</v>
      </c>
      <c r="AE108" s="66">
        <v>47453</v>
      </c>
      <c r="AF108" s="66">
        <v>3961</v>
      </c>
      <c r="AG108" s="66">
        <v>4381</v>
      </c>
      <c r="AH108" s="66">
        <v>23184</v>
      </c>
      <c r="AI108" s="66">
        <v>1952</v>
      </c>
      <c r="AJ108" s="47">
        <f>E108-SUM(F108:AB108)</f>
        <v>0</v>
      </c>
    </row>
    <row r="109" spans="1:36" ht="17.25">
      <c r="A109" s="79">
        <v>1</v>
      </c>
      <c r="B109" s="419"/>
      <c r="C109" s="80" t="s">
        <v>114</v>
      </c>
      <c r="D109" s="81">
        <v>0.28000000000000003</v>
      </c>
      <c r="E109" s="390">
        <f t="shared" ref="E109:E114" si="139">ROUND($E$108*D109,0)</f>
        <v>26373</v>
      </c>
      <c r="F109" s="82">
        <f t="shared" ref="F109" si="140">ROUND($E$109*F107/100,0)</f>
        <v>400</v>
      </c>
      <c r="G109" s="82">
        <f t="shared" ref="G109:AH109" si="141">ROUND($E$109*G107/100,0)</f>
        <v>406</v>
      </c>
      <c r="H109" s="82">
        <f t="shared" si="141"/>
        <v>411</v>
      </c>
      <c r="I109" s="82">
        <f t="shared" si="141"/>
        <v>416</v>
      </c>
      <c r="J109" s="82">
        <f t="shared" si="141"/>
        <v>421</v>
      </c>
      <c r="K109" s="82">
        <f t="shared" si="141"/>
        <v>2167</v>
      </c>
      <c r="L109" s="82">
        <f t="shared" si="141"/>
        <v>892</v>
      </c>
      <c r="M109" s="82">
        <f t="shared" si="141"/>
        <v>1373</v>
      </c>
      <c r="N109" s="82">
        <f>ROUND($E$109*N107/100,0)-1</f>
        <v>1426</v>
      </c>
      <c r="O109" s="82">
        <f t="shared" si="141"/>
        <v>949</v>
      </c>
      <c r="P109" s="82">
        <f>ROUND($E$109*P107/100,0)+1</f>
        <v>2303</v>
      </c>
      <c r="Q109" s="82">
        <f>ROUND($E$109*Q107/100,0)+1</f>
        <v>2327</v>
      </c>
      <c r="R109" s="82">
        <f>ROUND($E$109*R107/100,0)+1</f>
        <v>2256</v>
      </c>
      <c r="S109" s="82">
        <f t="shared" si="141"/>
        <v>1953</v>
      </c>
      <c r="T109" s="82">
        <f>ROUND($E$109*T107/100,0)+1</f>
        <v>1710</v>
      </c>
      <c r="U109" s="82">
        <f t="shared" si="141"/>
        <v>1475</v>
      </c>
      <c r="V109" s="82">
        <f>ROUND($E$109*V107/100,0)-1</f>
        <v>1305</v>
      </c>
      <c r="W109" s="82">
        <f>ROUND($E$109*W107/100,0)-1</f>
        <v>1208</v>
      </c>
      <c r="X109" s="82">
        <f t="shared" si="141"/>
        <v>965</v>
      </c>
      <c r="Y109" s="82">
        <f t="shared" si="141"/>
        <v>764</v>
      </c>
      <c r="Z109" s="82">
        <f t="shared" si="141"/>
        <v>514</v>
      </c>
      <c r="AA109" s="82">
        <f t="shared" si="141"/>
        <v>365</v>
      </c>
      <c r="AB109" s="82">
        <f>ROUND($E$109*AB107/100,0)-1</f>
        <v>367</v>
      </c>
      <c r="AC109" s="82">
        <f t="shared" si="141"/>
        <v>401</v>
      </c>
      <c r="AD109" s="82">
        <f t="shared" si="141"/>
        <v>31</v>
      </c>
      <c r="AE109" s="82">
        <f t="shared" si="141"/>
        <v>13287</v>
      </c>
      <c r="AF109" s="82">
        <f t="shared" si="141"/>
        <v>1109</v>
      </c>
      <c r="AG109" s="82">
        <f t="shared" si="141"/>
        <v>1227</v>
      </c>
      <c r="AH109" s="82">
        <f t="shared" si="141"/>
        <v>6492</v>
      </c>
      <c r="AI109" s="82">
        <f>ROUND($E$109*AI107/100,0)+1</f>
        <v>548</v>
      </c>
      <c r="AJ109" s="47">
        <f>E109-SUM(F109:AB109)</f>
        <v>0</v>
      </c>
    </row>
    <row r="110" spans="1:36" ht="17.25">
      <c r="A110" s="79">
        <f>1+A109</f>
        <v>2</v>
      </c>
      <c r="B110" s="419"/>
      <c r="C110" s="80" t="s">
        <v>115</v>
      </c>
      <c r="D110" s="81">
        <v>0.24</v>
      </c>
      <c r="E110" s="390">
        <f t="shared" si="139"/>
        <v>22605</v>
      </c>
      <c r="F110" s="82">
        <f>ROUND($E$111*F107/100,0)</f>
        <v>314</v>
      </c>
      <c r="G110" s="82">
        <f t="shared" ref="G110:AI110" si="142">ROUND($E$111*G107/100,0)</f>
        <v>319</v>
      </c>
      <c r="H110" s="82">
        <f t="shared" si="142"/>
        <v>323</v>
      </c>
      <c r="I110" s="82">
        <f t="shared" si="142"/>
        <v>327</v>
      </c>
      <c r="J110" s="82">
        <f t="shared" si="142"/>
        <v>331</v>
      </c>
      <c r="K110" s="82">
        <f t="shared" si="142"/>
        <v>1702</v>
      </c>
      <c r="L110" s="82">
        <f t="shared" si="142"/>
        <v>700</v>
      </c>
      <c r="M110" s="82">
        <f t="shared" si="142"/>
        <v>1079</v>
      </c>
      <c r="N110" s="82">
        <f t="shared" si="142"/>
        <v>1121</v>
      </c>
      <c r="O110" s="82">
        <f t="shared" si="142"/>
        <v>746</v>
      </c>
      <c r="P110" s="82">
        <f t="shared" si="142"/>
        <v>1809</v>
      </c>
      <c r="Q110" s="82">
        <f t="shared" si="142"/>
        <v>1828</v>
      </c>
      <c r="R110" s="82">
        <f t="shared" si="142"/>
        <v>1772</v>
      </c>
      <c r="S110" s="82">
        <f t="shared" si="142"/>
        <v>1535</v>
      </c>
      <c r="T110" s="82">
        <f t="shared" si="142"/>
        <v>1343</v>
      </c>
      <c r="U110" s="82">
        <f t="shared" si="142"/>
        <v>1159</v>
      </c>
      <c r="V110" s="82">
        <f t="shared" si="142"/>
        <v>1026</v>
      </c>
      <c r="W110" s="82">
        <f t="shared" si="142"/>
        <v>950</v>
      </c>
      <c r="X110" s="82">
        <f t="shared" si="142"/>
        <v>758</v>
      </c>
      <c r="Y110" s="82">
        <f t="shared" si="142"/>
        <v>600</v>
      </c>
      <c r="Z110" s="82">
        <f t="shared" si="142"/>
        <v>404</v>
      </c>
      <c r="AA110" s="82">
        <f t="shared" si="142"/>
        <v>287</v>
      </c>
      <c r="AB110" s="82">
        <f t="shared" si="142"/>
        <v>289</v>
      </c>
      <c r="AC110" s="82">
        <f t="shared" si="142"/>
        <v>315</v>
      </c>
      <c r="AD110" s="82">
        <f t="shared" si="142"/>
        <v>25</v>
      </c>
      <c r="AE110" s="82">
        <f t="shared" si="142"/>
        <v>10440</v>
      </c>
      <c r="AF110" s="82">
        <f t="shared" si="142"/>
        <v>871</v>
      </c>
      <c r="AG110" s="82">
        <f t="shared" si="142"/>
        <v>964</v>
      </c>
      <c r="AH110" s="82">
        <f t="shared" si="142"/>
        <v>5101</v>
      </c>
      <c r="AI110" s="82">
        <f t="shared" si="142"/>
        <v>429</v>
      </c>
      <c r="AJ110" s="47">
        <f>E111-SUM(F110:AB110)</f>
        <v>0</v>
      </c>
    </row>
    <row r="111" spans="1:36" ht="17.25">
      <c r="A111" s="79">
        <f>1+A110</f>
        <v>3</v>
      </c>
      <c r="B111" s="419"/>
      <c r="C111" s="80" t="s">
        <v>116</v>
      </c>
      <c r="D111" s="81">
        <v>0.22</v>
      </c>
      <c r="E111" s="390">
        <f t="shared" si="139"/>
        <v>20722</v>
      </c>
      <c r="F111" s="82">
        <f t="shared" ref="F111" si="143">ROUND($E$110*F107/100,0)</f>
        <v>343</v>
      </c>
      <c r="G111" s="82">
        <f t="shared" ref="G111:AI111" si="144">ROUND($E$110*G107/100,0)</f>
        <v>348</v>
      </c>
      <c r="H111" s="82">
        <f t="shared" si="144"/>
        <v>352</v>
      </c>
      <c r="I111" s="82">
        <f t="shared" si="144"/>
        <v>357</v>
      </c>
      <c r="J111" s="82">
        <f>ROUND($E$110*J107/100,0)+1</f>
        <v>362</v>
      </c>
      <c r="K111" s="82">
        <f t="shared" si="144"/>
        <v>1857</v>
      </c>
      <c r="L111" s="82">
        <f t="shared" si="144"/>
        <v>764</v>
      </c>
      <c r="M111" s="82">
        <f t="shared" si="144"/>
        <v>1177</v>
      </c>
      <c r="N111" s="82">
        <f t="shared" si="144"/>
        <v>1223</v>
      </c>
      <c r="O111" s="82">
        <f t="shared" si="144"/>
        <v>814</v>
      </c>
      <c r="P111" s="82">
        <f t="shared" si="144"/>
        <v>1973</v>
      </c>
      <c r="Q111" s="82">
        <f t="shared" si="144"/>
        <v>1994</v>
      </c>
      <c r="R111" s="82">
        <f t="shared" si="144"/>
        <v>1933</v>
      </c>
      <c r="S111" s="82">
        <f t="shared" si="144"/>
        <v>1674</v>
      </c>
      <c r="T111" s="82">
        <f t="shared" si="144"/>
        <v>1465</v>
      </c>
      <c r="U111" s="82">
        <f t="shared" si="144"/>
        <v>1264</v>
      </c>
      <c r="V111" s="82">
        <f t="shared" si="144"/>
        <v>1119</v>
      </c>
      <c r="W111" s="82">
        <f t="shared" si="144"/>
        <v>1036</v>
      </c>
      <c r="X111" s="82">
        <f t="shared" si="144"/>
        <v>827</v>
      </c>
      <c r="Y111" s="82">
        <f t="shared" si="144"/>
        <v>654</v>
      </c>
      <c r="Z111" s="82">
        <f t="shared" si="144"/>
        <v>441</v>
      </c>
      <c r="AA111" s="82">
        <f t="shared" si="144"/>
        <v>313</v>
      </c>
      <c r="AB111" s="82">
        <f t="shared" si="144"/>
        <v>315</v>
      </c>
      <c r="AC111" s="82">
        <f t="shared" si="144"/>
        <v>344</v>
      </c>
      <c r="AD111" s="82">
        <f t="shared" si="144"/>
        <v>27</v>
      </c>
      <c r="AE111" s="82">
        <f t="shared" si="144"/>
        <v>11389</v>
      </c>
      <c r="AF111" s="82">
        <f t="shared" si="144"/>
        <v>951</v>
      </c>
      <c r="AG111" s="82">
        <f t="shared" si="144"/>
        <v>1051</v>
      </c>
      <c r="AH111" s="82">
        <f t="shared" si="144"/>
        <v>5564</v>
      </c>
      <c r="AI111" s="82">
        <f t="shared" si="144"/>
        <v>468</v>
      </c>
      <c r="AJ111" s="47">
        <f>E110-SUM(F111:AB111)</f>
        <v>0</v>
      </c>
    </row>
    <row r="112" spans="1:36" ht="17.25">
      <c r="A112" s="79">
        <f>1+A111</f>
        <v>4</v>
      </c>
      <c r="B112" s="419"/>
      <c r="C112" s="80" t="s">
        <v>117</v>
      </c>
      <c r="D112" s="81">
        <v>0.04</v>
      </c>
      <c r="E112" s="390">
        <f t="shared" si="139"/>
        <v>3768</v>
      </c>
      <c r="F112" s="82">
        <f t="shared" ref="F112" si="145">ROUND($E$112*F107/100,0)</f>
        <v>57</v>
      </c>
      <c r="G112" s="82">
        <f t="shared" ref="G112:AI112" si="146">ROUND($E$112*G107/100,0)</f>
        <v>58</v>
      </c>
      <c r="H112" s="82">
        <f t="shared" si="146"/>
        <v>59</v>
      </c>
      <c r="I112" s="82">
        <f t="shared" si="146"/>
        <v>59</v>
      </c>
      <c r="J112" s="82">
        <f t="shared" si="146"/>
        <v>60</v>
      </c>
      <c r="K112" s="82">
        <f t="shared" si="146"/>
        <v>310</v>
      </c>
      <c r="L112" s="82">
        <f t="shared" si="146"/>
        <v>127</v>
      </c>
      <c r="M112" s="82">
        <f t="shared" si="146"/>
        <v>196</v>
      </c>
      <c r="N112" s="82">
        <f t="shared" si="146"/>
        <v>204</v>
      </c>
      <c r="O112" s="82">
        <f t="shared" si="146"/>
        <v>136</v>
      </c>
      <c r="P112" s="82">
        <f t="shared" si="146"/>
        <v>329</v>
      </c>
      <c r="Q112" s="82">
        <f t="shared" si="146"/>
        <v>332</v>
      </c>
      <c r="R112" s="82">
        <f t="shared" si="146"/>
        <v>322</v>
      </c>
      <c r="S112" s="82">
        <f t="shared" si="146"/>
        <v>279</v>
      </c>
      <c r="T112" s="82">
        <f t="shared" si="146"/>
        <v>244</v>
      </c>
      <c r="U112" s="82">
        <f t="shared" si="146"/>
        <v>211</v>
      </c>
      <c r="V112" s="82">
        <f t="shared" si="146"/>
        <v>187</v>
      </c>
      <c r="W112" s="82">
        <f t="shared" si="146"/>
        <v>173</v>
      </c>
      <c r="X112" s="82">
        <f t="shared" si="146"/>
        <v>138</v>
      </c>
      <c r="Y112" s="82">
        <f t="shared" si="146"/>
        <v>109</v>
      </c>
      <c r="Z112" s="82">
        <f t="shared" si="146"/>
        <v>73</v>
      </c>
      <c r="AA112" s="82">
        <f t="shared" si="146"/>
        <v>52</v>
      </c>
      <c r="AB112" s="82">
        <f t="shared" si="146"/>
        <v>53</v>
      </c>
      <c r="AC112" s="82">
        <f t="shared" si="146"/>
        <v>57</v>
      </c>
      <c r="AD112" s="82">
        <f t="shared" si="146"/>
        <v>4</v>
      </c>
      <c r="AE112" s="82">
        <f t="shared" si="146"/>
        <v>1898</v>
      </c>
      <c r="AF112" s="82">
        <f t="shared" si="146"/>
        <v>158</v>
      </c>
      <c r="AG112" s="82">
        <f t="shared" si="146"/>
        <v>175</v>
      </c>
      <c r="AH112" s="82">
        <f t="shared" si="146"/>
        <v>927</v>
      </c>
      <c r="AI112" s="82">
        <f t="shared" si="146"/>
        <v>78</v>
      </c>
      <c r="AJ112" s="47">
        <f>E112-SUM(F112:AB112)</f>
        <v>0</v>
      </c>
    </row>
    <row r="113" spans="1:36" ht="17.25">
      <c r="A113" s="79">
        <v>5</v>
      </c>
      <c r="B113" s="419"/>
      <c r="C113" s="80" t="s">
        <v>118</v>
      </c>
      <c r="D113" s="81">
        <v>0.06</v>
      </c>
      <c r="E113" s="390">
        <f t="shared" si="139"/>
        <v>5651</v>
      </c>
      <c r="F113" s="82">
        <f t="shared" ref="F113" si="147">ROUND($E$113*F107/100,0)</f>
        <v>86</v>
      </c>
      <c r="G113" s="82">
        <f t="shared" ref="G113:AI113" si="148">ROUND($E$113*G107/100,0)</f>
        <v>87</v>
      </c>
      <c r="H113" s="82">
        <f t="shared" si="148"/>
        <v>88</v>
      </c>
      <c r="I113" s="82">
        <f t="shared" si="148"/>
        <v>89</v>
      </c>
      <c r="J113" s="82">
        <f t="shared" si="148"/>
        <v>90</v>
      </c>
      <c r="K113" s="82">
        <f t="shared" si="148"/>
        <v>464</v>
      </c>
      <c r="L113" s="82">
        <f t="shared" si="148"/>
        <v>191</v>
      </c>
      <c r="M113" s="82">
        <f>ROUND($E$113*M107/100,0)+1</f>
        <v>295</v>
      </c>
      <c r="N113" s="82">
        <f t="shared" si="148"/>
        <v>306</v>
      </c>
      <c r="O113" s="82">
        <f t="shared" si="148"/>
        <v>203</v>
      </c>
      <c r="P113" s="82">
        <f t="shared" si="148"/>
        <v>493</v>
      </c>
      <c r="Q113" s="82">
        <f t="shared" si="148"/>
        <v>498</v>
      </c>
      <c r="R113" s="82">
        <f t="shared" si="148"/>
        <v>483</v>
      </c>
      <c r="S113" s="82">
        <f t="shared" si="148"/>
        <v>419</v>
      </c>
      <c r="T113" s="82">
        <f t="shared" si="148"/>
        <v>366</v>
      </c>
      <c r="U113" s="82">
        <f t="shared" si="148"/>
        <v>316</v>
      </c>
      <c r="V113" s="82">
        <f t="shared" si="148"/>
        <v>280</v>
      </c>
      <c r="W113" s="82">
        <f t="shared" si="148"/>
        <v>259</v>
      </c>
      <c r="X113" s="82">
        <f t="shared" si="148"/>
        <v>207</v>
      </c>
      <c r="Y113" s="82">
        <f t="shared" si="148"/>
        <v>164</v>
      </c>
      <c r="Z113" s="82">
        <f t="shared" si="148"/>
        <v>110</v>
      </c>
      <c r="AA113" s="82">
        <f t="shared" si="148"/>
        <v>78</v>
      </c>
      <c r="AB113" s="82">
        <f t="shared" si="148"/>
        <v>79</v>
      </c>
      <c r="AC113" s="82">
        <f t="shared" si="148"/>
        <v>86</v>
      </c>
      <c r="AD113" s="82">
        <f t="shared" si="148"/>
        <v>7</v>
      </c>
      <c r="AE113" s="82">
        <f t="shared" si="148"/>
        <v>2847</v>
      </c>
      <c r="AF113" s="82">
        <f t="shared" si="148"/>
        <v>238</v>
      </c>
      <c r="AG113" s="82">
        <f t="shared" si="148"/>
        <v>263</v>
      </c>
      <c r="AH113" s="82">
        <f t="shared" si="148"/>
        <v>1391</v>
      </c>
      <c r="AI113" s="82">
        <f t="shared" si="148"/>
        <v>117</v>
      </c>
      <c r="AJ113" s="47">
        <f>E113-SUM(F113:AB113)</f>
        <v>0</v>
      </c>
    </row>
    <row r="114" spans="1:36" ht="17.25">
      <c r="A114" s="58"/>
      <c r="B114" s="419"/>
      <c r="C114" s="80" t="s">
        <v>65</v>
      </c>
      <c r="D114" s="81">
        <v>0.16</v>
      </c>
      <c r="E114" s="390">
        <f t="shared" si="139"/>
        <v>15070</v>
      </c>
      <c r="F114" s="82">
        <f t="shared" ref="F114" si="149">+ROUND($E$114*F107/100,0)</f>
        <v>228</v>
      </c>
      <c r="G114" s="82">
        <f t="shared" ref="G114:AI114" si="150">+ROUND($E$114*G107/100,0)</f>
        <v>232</v>
      </c>
      <c r="H114" s="82">
        <f t="shared" si="150"/>
        <v>235</v>
      </c>
      <c r="I114" s="82">
        <f t="shared" si="150"/>
        <v>238</v>
      </c>
      <c r="J114" s="82">
        <f t="shared" si="150"/>
        <v>241</v>
      </c>
      <c r="K114" s="82">
        <f t="shared" si="150"/>
        <v>1238</v>
      </c>
      <c r="L114" s="82">
        <f>+ROUND($E$114*L107/100,0)+1</f>
        <v>510</v>
      </c>
      <c r="M114" s="82">
        <f t="shared" si="150"/>
        <v>785</v>
      </c>
      <c r="N114" s="82">
        <f t="shared" si="150"/>
        <v>815</v>
      </c>
      <c r="O114" s="82">
        <f t="shared" si="150"/>
        <v>542</v>
      </c>
      <c r="P114" s="82">
        <f t="shared" si="150"/>
        <v>1315</v>
      </c>
      <c r="Q114" s="82">
        <f t="shared" si="150"/>
        <v>1329</v>
      </c>
      <c r="R114" s="82">
        <f t="shared" si="150"/>
        <v>1289</v>
      </c>
      <c r="S114" s="82">
        <f t="shared" si="150"/>
        <v>1116</v>
      </c>
      <c r="T114" s="82">
        <f t="shared" si="150"/>
        <v>977</v>
      </c>
      <c r="U114" s="82">
        <f t="shared" si="150"/>
        <v>843</v>
      </c>
      <c r="V114" s="82">
        <f t="shared" si="150"/>
        <v>746</v>
      </c>
      <c r="W114" s="82">
        <f t="shared" si="150"/>
        <v>691</v>
      </c>
      <c r="X114" s="82">
        <f t="shared" si="150"/>
        <v>551</v>
      </c>
      <c r="Y114" s="82">
        <f t="shared" si="150"/>
        <v>436</v>
      </c>
      <c r="Z114" s="82">
        <f t="shared" si="150"/>
        <v>294</v>
      </c>
      <c r="AA114" s="82">
        <f t="shared" si="150"/>
        <v>209</v>
      </c>
      <c r="AB114" s="82">
        <f t="shared" si="150"/>
        <v>210</v>
      </c>
      <c r="AC114" s="82">
        <f t="shared" si="150"/>
        <v>229</v>
      </c>
      <c r="AD114" s="82">
        <f t="shared" si="150"/>
        <v>18</v>
      </c>
      <c r="AE114" s="82">
        <f t="shared" si="150"/>
        <v>7592</v>
      </c>
      <c r="AF114" s="82">
        <f t="shared" si="150"/>
        <v>634</v>
      </c>
      <c r="AG114" s="82">
        <f t="shared" si="150"/>
        <v>701</v>
      </c>
      <c r="AH114" s="82">
        <f t="shared" si="150"/>
        <v>3709</v>
      </c>
      <c r="AI114" s="82">
        <f t="shared" si="150"/>
        <v>312</v>
      </c>
      <c r="AJ114" s="47">
        <f>E114-SUM(F114:AB114)</f>
        <v>0</v>
      </c>
    </row>
    <row r="115" spans="1:36" ht="17.25" hidden="1">
      <c r="A115" s="58"/>
      <c r="B115" s="3"/>
      <c r="C115" s="80"/>
      <c r="D115" s="85">
        <f t="shared" ref="D115:AB115" si="151">SUM(D109:D114)</f>
        <v>1</v>
      </c>
      <c r="E115" s="392">
        <f t="shared" si="151"/>
        <v>94189</v>
      </c>
      <c r="F115" s="95">
        <f t="shared" si="151"/>
        <v>1428</v>
      </c>
      <c r="G115" s="87">
        <f t="shared" si="151"/>
        <v>1450</v>
      </c>
      <c r="H115" s="87">
        <f t="shared" si="151"/>
        <v>1468</v>
      </c>
      <c r="I115" s="87">
        <f t="shared" si="151"/>
        <v>1486</v>
      </c>
      <c r="J115" s="87">
        <f t="shared" si="151"/>
        <v>1505</v>
      </c>
      <c r="K115" s="87">
        <f t="shared" si="151"/>
        <v>7738</v>
      </c>
      <c r="L115" s="87">
        <f t="shared" si="151"/>
        <v>3184</v>
      </c>
      <c r="M115" s="87">
        <f t="shared" si="151"/>
        <v>4905</v>
      </c>
      <c r="N115" s="87">
        <f t="shared" si="151"/>
        <v>5095</v>
      </c>
      <c r="O115" s="87">
        <f t="shared" si="151"/>
        <v>3390</v>
      </c>
      <c r="P115" s="87">
        <f t="shared" si="151"/>
        <v>8222</v>
      </c>
      <c r="Q115" s="87">
        <f t="shared" si="151"/>
        <v>8308</v>
      </c>
      <c r="R115" s="87">
        <f t="shared" si="151"/>
        <v>8055</v>
      </c>
      <c r="S115" s="87">
        <f t="shared" si="151"/>
        <v>6976</v>
      </c>
      <c r="T115" s="87">
        <f t="shared" si="151"/>
        <v>6105</v>
      </c>
      <c r="U115" s="87">
        <f t="shared" si="151"/>
        <v>5268</v>
      </c>
      <c r="V115" s="87">
        <f t="shared" si="151"/>
        <v>4663</v>
      </c>
      <c r="W115" s="87">
        <f t="shared" si="151"/>
        <v>4317</v>
      </c>
      <c r="X115" s="87">
        <f t="shared" si="151"/>
        <v>3446</v>
      </c>
      <c r="Y115" s="87">
        <f t="shared" si="151"/>
        <v>2727</v>
      </c>
      <c r="Z115" s="87">
        <f t="shared" si="151"/>
        <v>1836</v>
      </c>
      <c r="AA115" s="87">
        <f t="shared" si="151"/>
        <v>1304</v>
      </c>
      <c r="AB115" s="129">
        <f t="shared" si="151"/>
        <v>1313</v>
      </c>
      <c r="AC115" s="96">
        <f>AC108-SUM(AC109:AC114)</f>
        <v>0</v>
      </c>
      <c r="AD115" s="96">
        <f t="shared" ref="AD115:AI115" si="152">AD108-SUM(AD109:AD114)</f>
        <v>0</v>
      </c>
      <c r="AE115" s="96">
        <f t="shared" si="152"/>
        <v>0</v>
      </c>
      <c r="AF115" s="96">
        <f t="shared" si="152"/>
        <v>0</v>
      </c>
      <c r="AG115" s="96">
        <f t="shared" si="152"/>
        <v>0</v>
      </c>
      <c r="AH115" s="96">
        <f t="shared" si="152"/>
        <v>0</v>
      </c>
      <c r="AI115" s="96">
        <f t="shared" si="152"/>
        <v>0</v>
      </c>
      <c r="AJ115" s="47">
        <f>E115-SUM(F115:AB115)</f>
        <v>0</v>
      </c>
    </row>
    <row r="116" spans="1:36" ht="17.25" hidden="1">
      <c r="A116" s="58"/>
      <c r="B116" s="3"/>
      <c r="C116" s="80"/>
      <c r="D116" s="50"/>
      <c r="E116" s="388"/>
      <c r="F116" s="116">
        <f t="shared" ref="F116:AI116" si="153">+F117*100/$E$117</f>
        <v>1.2482088839356791</v>
      </c>
      <c r="G116" s="117">
        <f t="shared" si="153"/>
        <v>1.3278140423499443</v>
      </c>
      <c r="H116" s="117">
        <f t="shared" si="153"/>
        <v>1.3914981690813564</v>
      </c>
      <c r="I116" s="117">
        <f t="shared" si="153"/>
        <v>1.4424454704664862</v>
      </c>
      <c r="J116" s="117">
        <f t="shared" si="153"/>
        <v>1.4774717401687629</v>
      </c>
      <c r="K116" s="117">
        <f t="shared" si="153"/>
        <v>7.6962267154911634</v>
      </c>
      <c r="L116" s="117">
        <f t="shared" si="153"/>
        <v>3.1109695908294857</v>
      </c>
      <c r="M116" s="117">
        <f t="shared" si="153"/>
        <v>4.7508358541633502</v>
      </c>
      <c r="N116" s="117">
        <f t="shared" si="153"/>
        <v>4.9992039484158575</v>
      </c>
      <c r="O116" s="117">
        <f t="shared" si="153"/>
        <v>3.2415220506288809</v>
      </c>
      <c r="P116" s="117">
        <f t="shared" si="153"/>
        <v>7.4223849705460916</v>
      </c>
      <c r="Q116" s="117">
        <f t="shared" si="153"/>
        <v>7.9477790160802417</v>
      </c>
      <c r="R116" s="117">
        <f t="shared" si="153"/>
        <v>7.960515841426524</v>
      </c>
      <c r="S116" s="117">
        <f t="shared" si="153"/>
        <v>7.4096481451998093</v>
      </c>
      <c r="T116" s="117">
        <f t="shared" si="153"/>
        <v>7.4192007642095206</v>
      </c>
      <c r="U116" s="117">
        <f t="shared" si="153"/>
        <v>6.8874383060022293</v>
      </c>
      <c r="V116" s="117">
        <f t="shared" si="153"/>
        <v>6.1487024359178477</v>
      </c>
      <c r="W116" s="117">
        <f t="shared" si="153"/>
        <v>5.6583346600859734</v>
      </c>
      <c r="X116" s="117">
        <f t="shared" si="153"/>
        <v>3.9738895080401209</v>
      </c>
      <c r="Y116" s="117">
        <f t="shared" si="153"/>
        <v>3.0727591147906383</v>
      </c>
      <c r="Z116" s="117">
        <f t="shared" si="153"/>
        <v>2.1620761025314441</v>
      </c>
      <c r="AA116" s="117">
        <f t="shared" si="153"/>
        <v>1.5698137239293106</v>
      </c>
      <c r="AB116" s="118">
        <f t="shared" si="153"/>
        <v>1.681260945709282</v>
      </c>
      <c r="AC116" s="119">
        <f t="shared" si="153"/>
        <v>1.2704983282916733</v>
      </c>
      <c r="AD116" s="120">
        <f t="shared" si="153"/>
        <v>9.8710396433688896E-2</v>
      </c>
      <c r="AE116" s="120">
        <f t="shared" si="153"/>
        <v>49.431619168922147</v>
      </c>
      <c r="AF116" s="120">
        <f t="shared" si="153"/>
        <v>3.5440216526030888</v>
      </c>
      <c r="AG116" s="119">
        <f t="shared" si="153"/>
        <v>4.2222576022926281</v>
      </c>
      <c r="AH116" s="119">
        <f t="shared" si="153"/>
        <v>24.266836491004618</v>
      </c>
      <c r="AI116" s="119">
        <f t="shared" si="153"/>
        <v>1.7481292787772649</v>
      </c>
      <c r="AJ116" s="47"/>
    </row>
    <row r="117" spans="1:36" ht="15.75">
      <c r="A117" s="74">
        <v>1</v>
      </c>
      <c r="B117" s="3"/>
      <c r="C117" s="76" t="s">
        <v>119</v>
      </c>
      <c r="D117" s="77">
        <v>1</v>
      </c>
      <c r="E117" s="391">
        <v>31405</v>
      </c>
      <c r="F117" s="51">
        <v>392</v>
      </c>
      <c r="G117" s="52">
        <v>417</v>
      </c>
      <c r="H117" s="52">
        <v>437</v>
      </c>
      <c r="I117" s="52">
        <v>453</v>
      </c>
      <c r="J117" s="52">
        <v>464</v>
      </c>
      <c r="K117" s="52">
        <v>2417</v>
      </c>
      <c r="L117" s="52">
        <v>977</v>
      </c>
      <c r="M117" s="52">
        <v>1492</v>
      </c>
      <c r="N117" s="52">
        <v>1570</v>
      </c>
      <c r="O117" s="52">
        <v>1018</v>
      </c>
      <c r="P117" s="52">
        <v>2331</v>
      </c>
      <c r="Q117" s="52">
        <v>2496</v>
      </c>
      <c r="R117" s="52">
        <v>2500</v>
      </c>
      <c r="S117" s="52">
        <v>2327</v>
      </c>
      <c r="T117" s="52">
        <v>2330</v>
      </c>
      <c r="U117" s="52">
        <v>2163</v>
      </c>
      <c r="V117" s="52">
        <v>1931</v>
      </c>
      <c r="W117" s="52">
        <v>1777</v>
      </c>
      <c r="X117" s="52">
        <v>1248</v>
      </c>
      <c r="Y117" s="52">
        <v>965</v>
      </c>
      <c r="Z117" s="52">
        <v>679</v>
      </c>
      <c r="AA117" s="52">
        <v>493</v>
      </c>
      <c r="AB117" s="78">
        <v>528</v>
      </c>
      <c r="AC117" s="66">
        <v>399</v>
      </c>
      <c r="AD117" s="67">
        <v>31</v>
      </c>
      <c r="AE117" s="66">
        <v>15524</v>
      </c>
      <c r="AF117" s="66">
        <v>1113</v>
      </c>
      <c r="AG117" s="66">
        <v>1326</v>
      </c>
      <c r="AH117" s="66">
        <v>7621</v>
      </c>
      <c r="AI117" s="66">
        <v>549</v>
      </c>
      <c r="AJ117" s="47">
        <f>E117-SUM(F117:AB117)</f>
        <v>0</v>
      </c>
    </row>
    <row r="118" spans="1:36" ht="17.25">
      <c r="A118" s="79">
        <v>1</v>
      </c>
      <c r="B118" s="419"/>
      <c r="C118" s="80" t="s">
        <v>120</v>
      </c>
      <c r="D118" s="81"/>
      <c r="E118" s="390">
        <f t="shared" ref="E118:AI118" si="154">E117</f>
        <v>31405</v>
      </c>
      <c r="F118" s="162">
        <f t="shared" si="154"/>
        <v>392</v>
      </c>
      <c r="G118" s="162">
        <f t="shared" si="154"/>
        <v>417</v>
      </c>
      <c r="H118" s="162">
        <f t="shared" si="154"/>
        <v>437</v>
      </c>
      <c r="I118" s="162">
        <f t="shared" si="154"/>
        <v>453</v>
      </c>
      <c r="J118" s="162">
        <f t="shared" si="154"/>
        <v>464</v>
      </c>
      <c r="K118" s="162">
        <f t="shared" si="154"/>
        <v>2417</v>
      </c>
      <c r="L118" s="162">
        <f t="shared" si="154"/>
        <v>977</v>
      </c>
      <c r="M118" s="162">
        <f t="shared" si="154"/>
        <v>1492</v>
      </c>
      <c r="N118" s="162">
        <f t="shared" si="154"/>
        <v>1570</v>
      </c>
      <c r="O118" s="162">
        <f t="shared" si="154"/>
        <v>1018</v>
      </c>
      <c r="P118" s="162">
        <f t="shared" si="154"/>
        <v>2331</v>
      </c>
      <c r="Q118" s="162">
        <f t="shared" si="154"/>
        <v>2496</v>
      </c>
      <c r="R118" s="162">
        <f t="shared" si="154"/>
        <v>2500</v>
      </c>
      <c r="S118" s="162">
        <f t="shared" si="154"/>
        <v>2327</v>
      </c>
      <c r="T118" s="162">
        <f t="shared" si="154"/>
        <v>2330</v>
      </c>
      <c r="U118" s="162">
        <f t="shared" si="154"/>
        <v>2163</v>
      </c>
      <c r="V118" s="162">
        <f t="shared" si="154"/>
        <v>1931</v>
      </c>
      <c r="W118" s="162">
        <f t="shared" si="154"/>
        <v>1777</v>
      </c>
      <c r="X118" s="162">
        <f t="shared" si="154"/>
        <v>1248</v>
      </c>
      <c r="Y118" s="162">
        <f t="shared" si="154"/>
        <v>965</v>
      </c>
      <c r="Z118" s="162">
        <f t="shared" si="154"/>
        <v>679</v>
      </c>
      <c r="AA118" s="162">
        <f t="shared" si="154"/>
        <v>493</v>
      </c>
      <c r="AB118" s="162">
        <f t="shared" si="154"/>
        <v>528</v>
      </c>
      <c r="AC118" s="162">
        <f t="shared" si="154"/>
        <v>399</v>
      </c>
      <c r="AD118" s="162">
        <f t="shared" si="154"/>
        <v>31</v>
      </c>
      <c r="AE118" s="162">
        <f t="shared" si="154"/>
        <v>15524</v>
      </c>
      <c r="AF118" s="162">
        <f t="shared" si="154"/>
        <v>1113</v>
      </c>
      <c r="AG118" s="162">
        <f t="shared" si="154"/>
        <v>1326</v>
      </c>
      <c r="AH118" s="162">
        <f t="shared" si="154"/>
        <v>7621</v>
      </c>
      <c r="AI118" s="162">
        <f t="shared" si="154"/>
        <v>549</v>
      </c>
      <c r="AJ118" s="163">
        <f>E118-SUM(F118:AB118)</f>
        <v>0</v>
      </c>
    </row>
    <row r="119" spans="1:36" ht="16.5" hidden="1">
      <c r="A119" s="79"/>
      <c r="B119" s="3"/>
      <c r="C119" s="80"/>
      <c r="D119" s="85"/>
      <c r="E119" s="392"/>
      <c r="F119" s="95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129"/>
      <c r="AC119" s="164"/>
      <c r="AD119" s="165"/>
      <c r="AE119" s="164"/>
      <c r="AF119" s="164"/>
      <c r="AG119" s="164"/>
      <c r="AH119" s="164"/>
      <c r="AI119" s="164"/>
      <c r="AJ119" s="163"/>
    </row>
    <row r="120" spans="1:36" ht="17.25" hidden="1">
      <c r="A120" s="58"/>
      <c r="B120" s="3"/>
      <c r="C120" s="80"/>
      <c r="D120" s="50"/>
      <c r="E120" s="388"/>
      <c r="F120" s="116">
        <f t="shared" ref="F120:AI120" si="155">+F121*100/$E$121</f>
        <v>0.92165898617511521</v>
      </c>
      <c r="G120" s="117">
        <f t="shared" si="155"/>
        <v>1.082413460507984</v>
      </c>
      <c r="H120" s="117">
        <f t="shared" si="155"/>
        <v>1.2110170399742792</v>
      </c>
      <c r="I120" s="117">
        <f t="shared" si="155"/>
        <v>1.2860357946629515</v>
      </c>
      <c r="J120" s="117">
        <f t="shared" si="155"/>
        <v>1.3396206194405744</v>
      </c>
      <c r="K120" s="117">
        <f t="shared" si="155"/>
        <v>7.4697245740006428</v>
      </c>
      <c r="L120" s="117">
        <f t="shared" si="155"/>
        <v>3.0864859071910833</v>
      </c>
      <c r="M120" s="117">
        <f t="shared" si="155"/>
        <v>4.5439931411424288</v>
      </c>
      <c r="N120" s="117">
        <f t="shared" si="155"/>
        <v>4.4475404565427068</v>
      </c>
      <c r="O120" s="117">
        <f t="shared" si="155"/>
        <v>2.7113921337477227</v>
      </c>
      <c r="P120" s="117">
        <f t="shared" si="155"/>
        <v>5.9264816204051014</v>
      </c>
      <c r="Q120" s="117">
        <f t="shared" si="155"/>
        <v>6.2587075340263638</v>
      </c>
      <c r="R120" s="117">
        <f t="shared" si="155"/>
        <v>6.6659522023362987</v>
      </c>
      <c r="S120" s="117">
        <f t="shared" si="155"/>
        <v>7.5554602936448401</v>
      </c>
      <c r="T120" s="117">
        <f t="shared" si="155"/>
        <v>7.8662522773550529</v>
      </c>
      <c r="U120" s="117">
        <f t="shared" si="155"/>
        <v>7.512592433822741</v>
      </c>
      <c r="V120" s="117">
        <f t="shared" si="155"/>
        <v>7.0410459757796593</v>
      </c>
      <c r="W120" s="117">
        <f t="shared" si="155"/>
        <v>5.9157646554495766</v>
      </c>
      <c r="X120" s="117">
        <f t="shared" si="155"/>
        <v>4.7047476154752976</v>
      </c>
      <c r="Y120" s="117">
        <f t="shared" si="155"/>
        <v>3.9759939984996251</v>
      </c>
      <c r="Z120" s="117">
        <f t="shared" si="155"/>
        <v>3.6437680848783622</v>
      </c>
      <c r="AA120" s="117">
        <f t="shared" si="155"/>
        <v>2.6256564141035259</v>
      </c>
      <c r="AB120" s="118">
        <f t="shared" si="155"/>
        <v>2.2076947808380667</v>
      </c>
      <c r="AC120" s="119">
        <f t="shared" si="155"/>
        <v>0.98596077590826281</v>
      </c>
      <c r="AD120" s="120">
        <f t="shared" si="155"/>
        <v>7.5018754688672168E-2</v>
      </c>
      <c r="AE120" s="120">
        <f t="shared" si="155"/>
        <v>48.987246811702924</v>
      </c>
      <c r="AF120" s="120">
        <f t="shared" si="155"/>
        <v>3.7616546993891329</v>
      </c>
      <c r="AG120" s="119">
        <f t="shared" si="155"/>
        <v>3.9116922087664774</v>
      </c>
      <c r="AH120" s="119">
        <f t="shared" si="155"/>
        <v>23.105776444111029</v>
      </c>
      <c r="AI120" s="119">
        <f t="shared" si="155"/>
        <v>1.3717715143071483</v>
      </c>
      <c r="AJ120" s="47"/>
    </row>
    <row r="121" spans="1:36" ht="15.75">
      <c r="A121" s="166">
        <v>1</v>
      </c>
      <c r="B121" s="3"/>
      <c r="C121" s="76" t="s">
        <v>121</v>
      </c>
      <c r="D121" s="77">
        <v>1</v>
      </c>
      <c r="E121" s="391">
        <v>9331</v>
      </c>
      <c r="F121" s="51">
        <v>86</v>
      </c>
      <c r="G121" s="52">
        <v>101</v>
      </c>
      <c r="H121" s="52">
        <v>113</v>
      </c>
      <c r="I121" s="52">
        <v>120</v>
      </c>
      <c r="J121" s="52">
        <v>125</v>
      </c>
      <c r="K121" s="52">
        <v>697</v>
      </c>
      <c r="L121" s="52">
        <v>288</v>
      </c>
      <c r="M121" s="52">
        <v>424</v>
      </c>
      <c r="N121" s="52">
        <v>415</v>
      </c>
      <c r="O121" s="52">
        <v>253</v>
      </c>
      <c r="P121" s="52">
        <v>553</v>
      </c>
      <c r="Q121" s="52">
        <v>584</v>
      </c>
      <c r="R121" s="52">
        <v>622</v>
      </c>
      <c r="S121" s="52">
        <v>705</v>
      </c>
      <c r="T121" s="52">
        <v>734</v>
      </c>
      <c r="U121" s="52">
        <v>701</v>
      </c>
      <c r="V121" s="52">
        <v>657</v>
      </c>
      <c r="W121" s="52">
        <v>552</v>
      </c>
      <c r="X121" s="52">
        <v>439</v>
      </c>
      <c r="Y121" s="52">
        <v>371</v>
      </c>
      <c r="Z121" s="52">
        <v>340</v>
      </c>
      <c r="AA121" s="52">
        <v>245</v>
      </c>
      <c r="AB121" s="78">
        <v>206</v>
      </c>
      <c r="AC121" s="66">
        <v>92</v>
      </c>
      <c r="AD121" s="67">
        <v>7</v>
      </c>
      <c r="AE121" s="66">
        <v>4571</v>
      </c>
      <c r="AF121" s="66">
        <v>351</v>
      </c>
      <c r="AG121" s="66">
        <v>365</v>
      </c>
      <c r="AH121" s="66">
        <v>2156</v>
      </c>
      <c r="AI121" s="66">
        <v>128</v>
      </c>
      <c r="AJ121" s="47">
        <f>E121-SUM(F121:AB121)</f>
        <v>0</v>
      </c>
    </row>
    <row r="122" spans="1:36" ht="17.25">
      <c r="A122" s="167" t="s">
        <v>122</v>
      </c>
      <c r="B122" s="419"/>
      <c r="C122" s="80" t="s">
        <v>123</v>
      </c>
      <c r="D122" s="81"/>
      <c r="E122" s="400">
        <f t="shared" ref="E122:AI122" si="156">E121</f>
        <v>9331</v>
      </c>
      <c r="F122" s="82">
        <f t="shared" si="156"/>
        <v>86</v>
      </c>
      <c r="G122" s="82">
        <f t="shared" si="156"/>
        <v>101</v>
      </c>
      <c r="H122" s="82">
        <f t="shared" si="156"/>
        <v>113</v>
      </c>
      <c r="I122" s="82">
        <f t="shared" si="156"/>
        <v>120</v>
      </c>
      <c r="J122" s="82">
        <f t="shared" si="156"/>
        <v>125</v>
      </c>
      <c r="K122" s="82">
        <f t="shared" si="156"/>
        <v>697</v>
      </c>
      <c r="L122" s="82">
        <f t="shared" si="156"/>
        <v>288</v>
      </c>
      <c r="M122" s="82">
        <f t="shared" si="156"/>
        <v>424</v>
      </c>
      <c r="N122" s="82">
        <f t="shared" si="156"/>
        <v>415</v>
      </c>
      <c r="O122" s="82">
        <f t="shared" si="156"/>
        <v>253</v>
      </c>
      <c r="P122" s="82">
        <f t="shared" si="156"/>
        <v>553</v>
      </c>
      <c r="Q122" s="82">
        <f t="shared" si="156"/>
        <v>584</v>
      </c>
      <c r="R122" s="82">
        <f t="shared" si="156"/>
        <v>622</v>
      </c>
      <c r="S122" s="82">
        <f t="shared" si="156"/>
        <v>705</v>
      </c>
      <c r="T122" s="82">
        <f t="shared" si="156"/>
        <v>734</v>
      </c>
      <c r="U122" s="82">
        <f t="shared" si="156"/>
        <v>701</v>
      </c>
      <c r="V122" s="82">
        <f t="shared" si="156"/>
        <v>657</v>
      </c>
      <c r="W122" s="82">
        <f t="shared" si="156"/>
        <v>552</v>
      </c>
      <c r="X122" s="82">
        <f t="shared" si="156"/>
        <v>439</v>
      </c>
      <c r="Y122" s="82">
        <f t="shared" si="156"/>
        <v>371</v>
      </c>
      <c r="Z122" s="82">
        <f t="shared" si="156"/>
        <v>340</v>
      </c>
      <c r="AA122" s="82">
        <f t="shared" si="156"/>
        <v>245</v>
      </c>
      <c r="AB122" s="82">
        <f t="shared" si="156"/>
        <v>206</v>
      </c>
      <c r="AC122" s="82">
        <f t="shared" si="156"/>
        <v>92</v>
      </c>
      <c r="AD122" s="82">
        <f t="shared" si="156"/>
        <v>7</v>
      </c>
      <c r="AE122" s="82">
        <f t="shared" si="156"/>
        <v>4571</v>
      </c>
      <c r="AF122" s="82">
        <f t="shared" si="156"/>
        <v>351</v>
      </c>
      <c r="AG122" s="82">
        <f t="shared" si="156"/>
        <v>365</v>
      </c>
      <c r="AH122" s="82">
        <f t="shared" si="156"/>
        <v>2156</v>
      </c>
      <c r="AI122" s="82">
        <f t="shared" si="156"/>
        <v>128</v>
      </c>
      <c r="AJ122" s="47"/>
    </row>
    <row r="123" spans="1:36" ht="17.25" hidden="1">
      <c r="A123" s="58"/>
      <c r="B123" s="3"/>
      <c r="C123" s="80"/>
      <c r="D123" s="50"/>
      <c r="E123" s="388"/>
      <c r="F123" s="116">
        <f t="shared" ref="F123:AI123" si="157">+F124*100/$E$124</f>
        <v>1.0900331225534479</v>
      </c>
      <c r="G123" s="117">
        <f t="shared" si="157"/>
        <v>1.084010840108401</v>
      </c>
      <c r="H123" s="117">
        <f t="shared" si="157"/>
        <v>1.0900331225534479</v>
      </c>
      <c r="I123" s="117">
        <f t="shared" si="157"/>
        <v>1.1020776874435412</v>
      </c>
      <c r="J123" s="117">
        <f t="shared" si="157"/>
        <v>1.1502559470039144</v>
      </c>
      <c r="K123" s="117">
        <f t="shared" si="157"/>
        <v>6.6787112315567603</v>
      </c>
      <c r="L123" s="117">
        <f t="shared" si="157"/>
        <v>3.2038542607648299</v>
      </c>
      <c r="M123" s="117">
        <f t="shared" si="157"/>
        <v>5.1972297500752784</v>
      </c>
      <c r="N123" s="117">
        <f t="shared" si="157"/>
        <v>5.275519421860885</v>
      </c>
      <c r="O123" s="117">
        <f t="shared" si="157"/>
        <v>3.1797651309846433</v>
      </c>
      <c r="P123" s="117">
        <f t="shared" si="157"/>
        <v>6.3956639566395665</v>
      </c>
      <c r="Q123" s="117">
        <f t="shared" si="157"/>
        <v>6.0523938572719063</v>
      </c>
      <c r="R123" s="117">
        <f t="shared" si="157"/>
        <v>6.6184884071062937</v>
      </c>
      <c r="S123" s="117">
        <f t="shared" si="157"/>
        <v>6.5341764528756396</v>
      </c>
      <c r="T123" s="117">
        <f t="shared" si="157"/>
        <v>6.8894911171333932</v>
      </c>
      <c r="U123" s="117">
        <f t="shared" si="157"/>
        <v>6.1909063535079794</v>
      </c>
      <c r="V123" s="117">
        <f t="shared" si="157"/>
        <v>6.3956639566395665</v>
      </c>
      <c r="W123" s="117">
        <f t="shared" si="157"/>
        <v>5.8958145137006923</v>
      </c>
      <c r="X123" s="117">
        <f t="shared" si="157"/>
        <v>5.5645889792231253</v>
      </c>
      <c r="Y123" s="117">
        <f t="shared" si="157"/>
        <v>4.9141824751580847</v>
      </c>
      <c r="Z123" s="117">
        <f t="shared" si="157"/>
        <v>3.9686841312857575</v>
      </c>
      <c r="AA123" s="117">
        <f t="shared" si="157"/>
        <v>2.8485395965070763</v>
      </c>
      <c r="AB123" s="118">
        <f t="shared" si="157"/>
        <v>2.6799156880457695</v>
      </c>
      <c r="AC123" s="119">
        <f t="shared" si="157"/>
        <v>1.1321890996687745</v>
      </c>
      <c r="AD123" s="120">
        <f t="shared" si="157"/>
        <v>0.10840108401084012</v>
      </c>
      <c r="AE123" s="120">
        <f t="shared" si="157"/>
        <v>49.623607347184581</v>
      </c>
      <c r="AF123" s="120">
        <f t="shared" si="157"/>
        <v>4.3119542306534173</v>
      </c>
      <c r="AG123" s="119">
        <f t="shared" si="157"/>
        <v>4.0590183679614578</v>
      </c>
      <c r="AH123" s="119">
        <f t="shared" si="157"/>
        <v>21.240590183679615</v>
      </c>
      <c r="AI123" s="119">
        <f t="shared" si="157"/>
        <v>1.5718157181571815</v>
      </c>
      <c r="AJ123" s="47"/>
    </row>
    <row r="124" spans="1:36" ht="15.75">
      <c r="A124" s="74">
        <v>3</v>
      </c>
      <c r="B124" s="3"/>
      <c r="C124" s="76" t="s">
        <v>124</v>
      </c>
      <c r="D124" s="77">
        <v>1</v>
      </c>
      <c r="E124" s="391">
        <v>16605</v>
      </c>
      <c r="F124" s="51">
        <v>181</v>
      </c>
      <c r="G124" s="52">
        <v>180</v>
      </c>
      <c r="H124" s="52">
        <v>181</v>
      </c>
      <c r="I124" s="52">
        <v>183</v>
      </c>
      <c r="J124" s="52">
        <v>191</v>
      </c>
      <c r="K124" s="52">
        <v>1109</v>
      </c>
      <c r="L124" s="52">
        <v>532</v>
      </c>
      <c r="M124" s="52">
        <v>863</v>
      </c>
      <c r="N124" s="52">
        <v>876</v>
      </c>
      <c r="O124" s="52">
        <v>528</v>
      </c>
      <c r="P124" s="52">
        <v>1062</v>
      </c>
      <c r="Q124" s="52">
        <v>1005</v>
      </c>
      <c r="R124" s="52">
        <v>1099</v>
      </c>
      <c r="S124" s="52">
        <v>1085</v>
      </c>
      <c r="T124" s="52">
        <v>1144</v>
      </c>
      <c r="U124" s="52">
        <v>1028</v>
      </c>
      <c r="V124" s="52">
        <v>1062</v>
      </c>
      <c r="W124" s="52">
        <v>979</v>
      </c>
      <c r="X124" s="52">
        <v>924</v>
      </c>
      <c r="Y124" s="52">
        <v>816</v>
      </c>
      <c r="Z124" s="52">
        <v>659</v>
      </c>
      <c r="AA124" s="52">
        <v>473</v>
      </c>
      <c r="AB124" s="78">
        <v>445</v>
      </c>
      <c r="AC124" s="66">
        <v>188</v>
      </c>
      <c r="AD124" s="67">
        <v>18</v>
      </c>
      <c r="AE124" s="66">
        <v>8240</v>
      </c>
      <c r="AF124" s="66">
        <v>716</v>
      </c>
      <c r="AG124" s="66">
        <v>674</v>
      </c>
      <c r="AH124" s="66">
        <v>3527</v>
      </c>
      <c r="AI124" s="66">
        <v>261</v>
      </c>
      <c r="AJ124" s="47">
        <f>E124-SUM(F124:AB124)</f>
        <v>0</v>
      </c>
    </row>
    <row r="125" spans="1:36" ht="17.25">
      <c r="A125" s="79">
        <v>1</v>
      </c>
      <c r="B125" s="419"/>
      <c r="C125" s="80" t="s">
        <v>125</v>
      </c>
      <c r="D125" s="81">
        <v>0.52</v>
      </c>
      <c r="E125" s="390">
        <f>ROUND($E$124*D125,0)</f>
        <v>8635</v>
      </c>
      <c r="F125" s="82">
        <f>ROUND($E$125*F123/100,0)</f>
        <v>94</v>
      </c>
      <c r="G125" s="82">
        <f t="shared" ref="G125:AI125" si="158">ROUND($E$125*G123/100,0)</f>
        <v>94</v>
      </c>
      <c r="H125" s="82">
        <f>ROUND($E$125*H123/100,0)+1</f>
        <v>95</v>
      </c>
      <c r="I125" s="82">
        <f t="shared" si="158"/>
        <v>95</v>
      </c>
      <c r="J125" s="82">
        <f>ROUND($E$125*J123/100,0)+1</f>
        <v>100</v>
      </c>
      <c r="K125" s="82">
        <f>ROUND($E$125*K123/100,0)-1</f>
        <v>576</v>
      </c>
      <c r="L125" s="82">
        <f>ROUND($E$125*L123/100,0)-1</f>
        <v>276</v>
      </c>
      <c r="M125" s="82">
        <f>ROUND($E$125*M123/100,0)-1</f>
        <v>448</v>
      </c>
      <c r="N125" s="82">
        <f t="shared" si="158"/>
        <v>456</v>
      </c>
      <c r="O125" s="82">
        <f t="shared" si="158"/>
        <v>275</v>
      </c>
      <c r="P125" s="82">
        <f t="shared" si="158"/>
        <v>552</v>
      </c>
      <c r="Q125" s="82">
        <f t="shared" si="158"/>
        <v>523</v>
      </c>
      <c r="R125" s="82">
        <f>ROUND($E$125*R123/100,0)-1</f>
        <v>571</v>
      </c>
      <c r="S125" s="82">
        <f t="shared" si="158"/>
        <v>564</v>
      </c>
      <c r="T125" s="82">
        <f t="shared" si="158"/>
        <v>595</v>
      </c>
      <c r="U125" s="82">
        <f t="shared" si="158"/>
        <v>535</v>
      </c>
      <c r="V125" s="82">
        <f t="shared" si="158"/>
        <v>552</v>
      </c>
      <c r="W125" s="82">
        <f t="shared" si="158"/>
        <v>509</v>
      </c>
      <c r="X125" s="82">
        <f t="shared" si="158"/>
        <v>481</v>
      </c>
      <c r="Y125" s="82">
        <f>ROUND($E$125*Y123/100,0)+1</f>
        <v>425</v>
      </c>
      <c r="Z125" s="82">
        <f t="shared" si="158"/>
        <v>343</v>
      </c>
      <c r="AA125" s="82">
        <f>ROUND($E$125*AA123/100,0)-1</f>
        <v>245</v>
      </c>
      <c r="AB125" s="82">
        <f t="shared" si="158"/>
        <v>231</v>
      </c>
      <c r="AC125" s="82">
        <f t="shared" si="158"/>
        <v>98</v>
      </c>
      <c r="AD125" s="82">
        <f t="shared" si="158"/>
        <v>9</v>
      </c>
      <c r="AE125" s="82">
        <f t="shared" si="158"/>
        <v>4285</v>
      </c>
      <c r="AF125" s="82">
        <f>ROUND($E$125*AF123/100,0)+1</f>
        <v>373</v>
      </c>
      <c r="AG125" s="82">
        <f t="shared" si="158"/>
        <v>350</v>
      </c>
      <c r="AH125" s="82">
        <f>ROUND($E$125*AH123/100,0)+1</f>
        <v>1835</v>
      </c>
      <c r="AI125" s="82">
        <f t="shared" si="158"/>
        <v>136</v>
      </c>
      <c r="AJ125" s="47">
        <f>E125-SUM(F125:AB125)</f>
        <v>0</v>
      </c>
    </row>
    <row r="126" spans="1:36" ht="17.25">
      <c r="A126" s="79">
        <v>2</v>
      </c>
      <c r="B126" s="419"/>
      <c r="C126" s="80" t="s">
        <v>126</v>
      </c>
      <c r="D126" s="81">
        <v>0.08</v>
      </c>
      <c r="E126" s="390">
        <f>ROUND($E$124*D126,0)</f>
        <v>1328</v>
      </c>
      <c r="F126" s="82">
        <f>ROUND($E$126*F123/100,0)+1</f>
        <v>15</v>
      </c>
      <c r="G126" s="82">
        <f t="shared" ref="G126:AI126" si="159">ROUND($E$126*G123/100,0)</f>
        <v>14</v>
      </c>
      <c r="H126" s="82">
        <f t="shared" si="159"/>
        <v>14</v>
      </c>
      <c r="I126" s="82">
        <f t="shared" si="159"/>
        <v>15</v>
      </c>
      <c r="J126" s="82">
        <f t="shared" si="159"/>
        <v>15</v>
      </c>
      <c r="K126" s="82">
        <f t="shared" si="159"/>
        <v>89</v>
      </c>
      <c r="L126" s="82">
        <f t="shared" si="159"/>
        <v>43</v>
      </c>
      <c r="M126" s="82">
        <f t="shared" si="159"/>
        <v>69</v>
      </c>
      <c r="N126" s="82">
        <f t="shared" si="159"/>
        <v>70</v>
      </c>
      <c r="O126" s="82">
        <f t="shared" si="159"/>
        <v>42</v>
      </c>
      <c r="P126" s="82">
        <f t="shared" si="159"/>
        <v>85</v>
      </c>
      <c r="Q126" s="82">
        <f t="shared" si="159"/>
        <v>80</v>
      </c>
      <c r="R126" s="82">
        <f t="shared" si="159"/>
        <v>88</v>
      </c>
      <c r="S126" s="82">
        <f t="shared" si="159"/>
        <v>87</v>
      </c>
      <c r="T126" s="82">
        <f t="shared" si="159"/>
        <v>91</v>
      </c>
      <c r="U126" s="82">
        <f t="shared" si="159"/>
        <v>82</v>
      </c>
      <c r="V126" s="82">
        <f t="shared" si="159"/>
        <v>85</v>
      </c>
      <c r="W126" s="82">
        <f t="shared" si="159"/>
        <v>78</v>
      </c>
      <c r="X126" s="82">
        <f t="shared" si="159"/>
        <v>74</v>
      </c>
      <c r="Y126" s="82">
        <f t="shared" si="159"/>
        <v>65</v>
      </c>
      <c r="Z126" s="82">
        <f t="shared" si="159"/>
        <v>53</v>
      </c>
      <c r="AA126" s="82">
        <f t="shared" si="159"/>
        <v>38</v>
      </c>
      <c r="AB126" s="82">
        <f t="shared" si="159"/>
        <v>36</v>
      </c>
      <c r="AC126" s="82">
        <f t="shared" si="159"/>
        <v>15</v>
      </c>
      <c r="AD126" s="82">
        <f t="shared" si="159"/>
        <v>1</v>
      </c>
      <c r="AE126" s="82">
        <f t="shared" si="159"/>
        <v>659</v>
      </c>
      <c r="AF126" s="82">
        <f t="shared" si="159"/>
        <v>57</v>
      </c>
      <c r="AG126" s="82">
        <f t="shared" si="159"/>
        <v>54</v>
      </c>
      <c r="AH126" s="82">
        <f t="shared" si="159"/>
        <v>282</v>
      </c>
      <c r="AI126" s="82">
        <f t="shared" si="159"/>
        <v>21</v>
      </c>
      <c r="AJ126" s="47">
        <f>E126-SUM(F126:AB126)</f>
        <v>0</v>
      </c>
    </row>
    <row r="127" spans="1:36" ht="17.25">
      <c r="A127" s="79">
        <v>3</v>
      </c>
      <c r="B127" s="419"/>
      <c r="C127" s="80" t="s">
        <v>127</v>
      </c>
      <c r="D127" s="81">
        <v>0.09</v>
      </c>
      <c r="E127" s="390">
        <f>ROUND($E$124*D127,0)</f>
        <v>1494</v>
      </c>
      <c r="F127" s="82">
        <f t="shared" ref="F127" si="160">ROUND($E$127*F123/100,0)</f>
        <v>16</v>
      </c>
      <c r="G127" s="82">
        <f t="shared" ref="G127:AI127" si="161">ROUND($E$127*G123/100,0)</f>
        <v>16</v>
      </c>
      <c r="H127" s="82">
        <f t="shared" si="161"/>
        <v>16</v>
      </c>
      <c r="I127" s="82">
        <f t="shared" si="161"/>
        <v>16</v>
      </c>
      <c r="J127" s="82">
        <f t="shared" si="161"/>
        <v>17</v>
      </c>
      <c r="K127" s="82">
        <f t="shared" si="161"/>
        <v>100</v>
      </c>
      <c r="L127" s="82">
        <f t="shared" si="161"/>
        <v>48</v>
      </c>
      <c r="M127" s="82">
        <f t="shared" si="161"/>
        <v>78</v>
      </c>
      <c r="N127" s="82">
        <f t="shared" si="161"/>
        <v>79</v>
      </c>
      <c r="O127" s="82">
        <f t="shared" si="161"/>
        <v>48</v>
      </c>
      <c r="P127" s="82">
        <f t="shared" si="161"/>
        <v>96</v>
      </c>
      <c r="Q127" s="82">
        <f t="shared" si="161"/>
        <v>90</v>
      </c>
      <c r="R127" s="82">
        <f t="shared" si="161"/>
        <v>99</v>
      </c>
      <c r="S127" s="82">
        <f t="shared" si="161"/>
        <v>98</v>
      </c>
      <c r="T127" s="82">
        <f t="shared" si="161"/>
        <v>103</v>
      </c>
      <c r="U127" s="82">
        <f t="shared" si="161"/>
        <v>92</v>
      </c>
      <c r="V127" s="82">
        <f t="shared" si="161"/>
        <v>96</v>
      </c>
      <c r="W127" s="82">
        <f t="shared" si="161"/>
        <v>88</v>
      </c>
      <c r="X127" s="82">
        <f t="shared" si="161"/>
        <v>83</v>
      </c>
      <c r="Y127" s="82">
        <f t="shared" si="161"/>
        <v>73</v>
      </c>
      <c r="Z127" s="82">
        <f t="shared" si="161"/>
        <v>59</v>
      </c>
      <c r="AA127" s="82">
        <f t="shared" si="161"/>
        <v>43</v>
      </c>
      <c r="AB127" s="82">
        <f t="shared" si="161"/>
        <v>40</v>
      </c>
      <c r="AC127" s="82">
        <f t="shared" si="161"/>
        <v>17</v>
      </c>
      <c r="AD127" s="82">
        <f t="shared" si="161"/>
        <v>2</v>
      </c>
      <c r="AE127" s="82">
        <f t="shared" si="161"/>
        <v>741</v>
      </c>
      <c r="AF127" s="82">
        <f t="shared" si="161"/>
        <v>64</v>
      </c>
      <c r="AG127" s="82">
        <f t="shared" si="161"/>
        <v>61</v>
      </c>
      <c r="AH127" s="82">
        <f t="shared" si="161"/>
        <v>317</v>
      </c>
      <c r="AI127" s="82">
        <f t="shared" si="161"/>
        <v>23</v>
      </c>
      <c r="AJ127" s="47">
        <f>E127-SUM(F127:AB127)</f>
        <v>0</v>
      </c>
    </row>
    <row r="128" spans="1:36" ht="17.25">
      <c r="A128" s="58"/>
      <c r="B128" s="419"/>
      <c r="C128" s="80" t="s">
        <v>65</v>
      </c>
      <c r="D128" s="81">
        <v>0.31</v>
      </c>
      <c r="E128" s="390">
        <f>ROUND($E$124*D128,0)</f>
        <v>5148</v>
      </c>
      <c r="F128" s="82">
        <f t="shared" ref="F128" si="162">ROUND($E$128*F123/100,0)</f>
        <v>56</v>
      </c>
      <c r="G128" s="82">
        <f t="shared" ref="G128:AI128" si="163">ROUND($E$128*G123/100,0)</f>
        <v>56</v>
      </c>
      <c r="H128" s="82">
        <f t="shared" si="163"/>
        <v>56</v>
      </c>
      <c r="I128" s="82">
        <f t="shared" si="163"/>
        <v>57</v>
      </c>
      <c r="J128" s="82">
        <f t="shared" si="163"/>
        <v>59</v>
      </c>
      <c r="K128" s="82">
        <f t="shared" si="163"/>
        <v>344</v>
      </c>
      <c r="L128" s="82">
        <f t="shared" si="163"/>
        <v>165</v>
      </c>
      <c r="M128" s="82">
        <f t="shared" si="163"/>
        <v>268</v>
      </c>
      <c r="N128" s="82">
        <f>ROUND($E$128*N123/100,0)-1</f>
        <v>271</v>
      </c>
      <c r="O128" s="82">
        <f>ROUND($E$128*O123/100,0)-1</f>
        <v>163</v>
      </c>
      <c r="P128" s="82">
        <f t="shared" si="163"/>
        <v>329</v>
      </c>
      <c r="Q128" s="82">
        <f t="shared" si="163"/>
        <v>312</v>
      </c>
      <c r="R128" s="82">
        <f t="shared" si="163"/>
        <v>341</v>
      </c>
      <c r="S128" s="82">
        <f t="shared" si="163"/>
        <v>336</v>
      </c>
      <c r="T128" s="82">
        <f t="shared" si="163"/>
        <v>355</v>
      </c>
      <c r="U128" s="82">
        <f t="shared" si="163"/>
        <v>319</v>
      </c>
      <c r="V128" s="82">
        <f t="shared" si="163"/>
        <v>329</v>
      </c>
      <c r="W128" s="82">
        <f t="shared" si="163"/>
        <v>304</v>
      </c>
      <c r="X128" s="82">
        <f t="shared" si="163"/>
        <v>286</v>
      </c>
      <c r="Y128" s="82">
        <f t="shared" si="163"/>
        <v>253</v>
      </c>
      <c r="Z128" s="82">
        <f t="shared" si="163"/>
        <v>204</v>
      </c>
      <c r="AA128" s="82">
        <f t="shared" si="163"/>
        <v>147</v>
      </c>
      <c r="AB128" s="82">
        <f t="shared" si="163"/>
        <v>138</v>
      </c>
      <c r="AC128" s="82">
        <f t="shared" si="163"/>
        <v>58</v>
      </c>
      <c r="AD128" s="82">
        <f t="shared" si="163"/>
        <v>6</v>
      </c>
      <c r="AE128" s="82">
        <f t="shared" si="163"/>
        <v>2555</v>
      </c>
      <c r="AF128" s="82">
        <f t="shared" si="163"/>
        <v>222</v>
      </c>
      <c r="AG128" s="82">
        <f t="shared" si="163"/>
        <v>209</v>
      </c>
      <c r="AH128" s="82">
        <f t="shared" si="163"/>
        <v>1093</v>
      </c>
      <c r="AI128" s="82">
        <f t="shared" si="163"/>
        <v>81</v>
      </c>
      <c r="AJ128" s="47">
        <f>E128-SUM(F128:AB128)</f>
        <v>0</v>
      </c>
    </row>
    <row r="129" spans="1:36" ht="17.25" hidden="1">
      <c r="A129" s="58"/>
      <c r="B129" s="3"/>
      <c r="C129" s="84"/>
      <c r="D129" s="85">
        <f t="shared" ref="D129:AJ129" si="164">SUM(D125:D128)</f>
        <v>1</v>
      </c>
      <c r="E129" s="392">
        <f t="shared" si="164"/>
        <v>16605</v>
      </c>
      <c r="F129" s="95">
        <f t="shared" si="164"/>
        <v>181</v>
      </c>
      <c r="G129" s="95">
        <f t="shared" si="164"/>
        <v>180</v>
      </c>
      <c r="H129" s="95">
        <f t="shared" si="164"/>
        <v>181</v>
      </c>
      <c r="I129" s="95">
        <f t="shared" si="164"/>
        <v>183</v>
      </c>
      <c r="J129" s="95">
        <f t="shared" si="164"/>
        <v>191</v>
      </c>
      <c r="K129" s="95">
        <f t="shared" si="164"/>
        <v>1109</v>
      </c>
      <c r="L129" s="95">
        <f t="shared" si="164"/>
        <v>532</v>
      </c>
      <c r="M129" s="95">
        <f t="shared" si="164"/>
        <v>863</v>
      </c>
      <c r="N129" s="95">
        <f t="shared" si="164"/>
        <v>876</v>
      </c>
      <c r="O129" s="95">
        <f t="shared" si="164"/>
        <v>528</v>
      </c>
      <c r="P129" s="95">
        <f t="shared" si="164"/>
        <v>1062</v>
      </c>
      <c r="Q129" s="95">
        <f t="shared" si="164"/>
        <v>1005</v>
      </c>
      <c r="R129" s="95">
        <f t="shared" si="164"/>
        <v>1099</v>
      </c>
      <c r="S129" s="95">
        <f t="shared" si="164"/>
        <v>1085</v>
      </c>
      <c r="T129" s="95">
        <f t="shared" si="164"/>
        <v>1144</v>
      </c>
      <c r="U129" s="95">
        <f t="shared" si="164"/>
        <v>1028</v>
      </c>
      <c r="V129" s="95">
        <f t="shared" si="164"/>
        <v>1062</v>
      </c>
      <c r="W129" s="95">
        <f t="shared" si="164"/>
        <v>979</v>
      </c>
      <c r="X129" s="95">
        <f t="shared" si="164"/>
        <v>924</v>
      </c>
      <c r="Y129" s="95">
        <f t="shared" si="164"/>
        <v>816</v>
      </c>
      <c r="Z129" s="95">
        <f t="shared" si="164"/>
        <v>659</v>
      </c>
      <c r="AA129" s="95">
        <f t="shared" si="164"/>
        <v>473</v>
      </c>
      <c r="AB129" s="138">
        <f t="shared" si="164"/>
        <v>445</v>
      </c>
      <c r="AC129" s="96">
        <f>AC124-SUM(AC125:AC128)</f>
        <v>0</v>
      </c>
      <c r="AD129" s="96">
        <f t="shared" ref="AD129:AI129" si="165">AD124-SUM(AD125:AD128)</f>
        <v>0</v>
      </c>
      <c r="AE129" s="96">
        <f t="shared" si="165"/>
        <v>0</v>
      </c>
      <c r="AF129" s="96">
        <f t="shared" si="165"/>
        <v>0</v>
      </c>
      <c r="AG129" s="96">
        <f t="shared" si="165"/>
        <v>0</v>
      </c>
      <c r="AH129" s="96">
        <f t="shared" si="165"/>
        <v>0</v>
      </c>
      <c r="AI129" s="96">
        <f t="shared" si="165"/>
        <v>0</v>
      </c>
      <c r="AJ129" s="95">
        <f t="shared" si="164"/>
        <v>0</v>
      </c>
    </row>
    <row r="130" spans="1:36" ht="17.25" hidden="1">
      <c r="A130" s="58"/>
      <c r="B130" s="3"/>
      <c r="C130" s="80"/>
      <c r="D130" s="50"/>
      <c r="E130" s="388"/>
      <c r="F130" s="116">
        <f t="shared" ref="F130:AI130" si="166">+F131*100/$E$131</f>
        <v>1.5073850476515929</v>
      </c>
      <c r="G130" s="117">
        <f t="shared" si="166"/>
        <v>1.4997911683183354</v>
      </c>
      <c r="H130" s="117">
        <f t="shared" si="166"/>
        <v>1.4921972889850781</v>
      </c>
      <c r="I130" s="117">
        <f t="shared" si="166"/>
        <v>1.4846034096518206</v>
      </c>
      <c r="J130" s="117">
        <f t="shared" si="166"/>
        <v>1.4808064699851919</v>
      </c>
      <c r="K130" s="117">
        <f t="shared" si="166"/>
        <v>7.5976762729240228</v>
      </c>
      <c r="L130" s="117">
        <f t="shared" si="166"/>
        <v>3.1628507423017047</v>
      </c>
      <c r="M130" s="117">
        <f t="shared" si="166"/>
        <v>4.8942552302843909</v>
      </c>
      <c r="N130" s="117">
        <f t="shared" si="166"/>
        <v>5.0765083342825683</v>
      </c>
      <c r="O130" s="117">
        <f t="shared" si="166"/>
        <v>3.3071344496335953</v>
      </c>
      <c r="P130" s="117">
        <f t="shared" si="166"/>
        <v>7.8482742909215171</v>
      </c>
      <c r="Q130" s="117">
        <f t="shared" si="166"/>
        <v>7.6698181265899681</v>
      </c>
      <c r="R130" s="117">
        <f t="shared" si="166"/>
        <v>7.2103884269278957</v>
      </c>
      <c r="S130" s="117">
        <f t="shared" si="166"/>
        <v>7.3167027375934994</v>
      </c>
      <c r="T130" s="117">
        <f t="shared" si="166"/>
        <v>7.2597486425940696</v>
      </c>
      <c r="U130" s="117">
        <f t="shared" si="166"/>
        <v>6.3029198466036371</v>
      </c>
      <c r="V130" s="117">
        <f t="shared" si="166"/>
        <v>5.9080381212742532</v>
      </c>
      <c r="W130" s="117">
        <f t="shared" si="166"/>
        <v>5.0157572996165092</v>
      </c>
      <c r="X130" s="117">
        <f t="shared" si="166"/>
        <v>4.0968979002923644</v>
      </c>
      <c r="Y130" s="117">
        <f t="shared" si="166"/>
        <v>3.6260773816304059</v>
      </c>
      <c r="Z130" s="117">
        <f t="shared" si="166"/>
        <v>2.7262026806394046</v>
      </c>
      <c r="AA130" s="117">
        <f t="shared" si="166"/>
        <v>1.7997494019820026</v>
      </c>
      <c r="AB130" s="118">
        <f t="shared" si="166"/>
        <v>1.7162167293161712</v>
      </c>
      <c r="AC130" s="119">
        <f t="shared" si="166"/>
        <v>1.5225728063181077</v>
      </c>
      <c r="AD130" s="120">
        <f t="shared" si="166"/>
        <v>0.11770512966548961</v>
      </c>
      <c r="AE130" s="120">
        <f t="shared" si="166"/>
        <v>50.461328169495388</v>
      </c>
      <c r="AF130" s="120">
        <f t="shared" si="166"/>
        <v>4.0893040209591067</v>
      </c>
      <c r="AG130" s="119">
        <f t="shared" si="166"/>
        <v>4.3247142802900864</v>
      </c>
      <c r="AH130" s="119">
        <f t="shared" si="166"/>
        <v>24.083988305425827</v>
      </c>
      <c r="AI130" s="119">
        <f t="shared" si="166"/>
        <v>2.1073015149789271</v>
      </c>
      <c r="AJ130" s="47"/>
    </row>
    <row r="131" spans="1:36" ht="15.75">
      <c r="A131" s="74">
        <v>3</v>
      </c>
      <c r="B131" s="3"/>
      <c r="C131" s="76" t="s">
        <v>128</v>
      </c>
      <c r="D131" s="77">
        <v>1</v>
      </c>
      <c r="E131" s="391">
        <v>26337</v>
      </c>
      <c r="F131" s="51">
        <v>397</v>
      </c>
      <c r="G131" s="52">
        <v>395</v>
      </c>
      <c r="H131" s="52">
        <v>393</v>
      </c>
      <c r="I131" s="52">
        <v>391</v>
      </c>
      <c r="J131" s="52">
        <v>390</v>
      </c>
      <c r="K131" s="52">
        <v>2001</v>
      </c>
      <c r="L131" s="52">
        <v>833</v>
      </c>
      <c r="M131" s="52">
        <v>1289</v>
      </c>
      <c r="N131" s="52">
        <v>1337</v>
      </c>
      <c r="O131" s="52">
        <v>871</v>
      </c>
      <c r="P131" s="52">
        <v>2067</v>
      </c>
      <c r="Q131" s="52">
        <v>2020</v>
      </c>
      <c r="R131" s="52">
        <v>1899</v>
      </c>
      <c r="S131" s="52">
        <v>1927</v>
      </c>
      <c r="T131" s="52">
        <v>1912</v>
      </c>
      <c r="U131" s="52">
        <v>1660</v>
      </c>
      <c r="V131" s="52">
        <v>1556</v>
      </c>
      <c r="W131" s="52">
        <v>1321</v>
      </c>
      <c r="X131" s="52">
        <v>1079</v>
      </c>
      <c r="Y131" s="52">
        <v>955</v>
      </c>
      <c r="Z131" s="52">
        <v>718</v>
      </c>
      <c r="AA131" s="52">
        <v>474</v>
      </c>
      <c r="AB131" s="168">
        <v>452</v>
      </c>
      <c r="AC131" s="52">
        <v>401</v>
      </c>
      <c r="AD131" s="52">
        <v>31</v>
      </c>
      <c r="AE131" s="65">
        <v>13290</v>
      </c>
      <c r="AF131" s="65">
        <v>1077</v>
      </c>
      <c r="AG131" s="65">
        <v>1139</v>
      </c>
      <c r="AH131" s="66">
        <v>6343</v>
      </c>
      <c r="AI131" s="66">
        <v>555</v>
      </c>
      <c r="AJ131" s="47">
        <f>E131-SUM(F131:AB131)</f>
        <v>0</v>
      </c>
    </row>
    <row r="132" spans="1:36" ht="17.25">
      <c r="A132" s="48" t="s">
        <v>122</v>
      </c>
      <c r="B132" s="419"/>
      <c r="C132" s="80" t="s">
        <v>129</v>
      </c>
      <c r="D132" s="81">
        <v>7.0000000000000007E-2</v>
      </c>
      <c r="E132" s="390">
        <f>ROUND($E$131*D132,0)</f>
        <v>1844</v>
      </c>
      <c r="F132" s="82">
        <f t="shared" ref="F132" si="167">ROUND($E$132*F130/100,0)</f>
        <v>28</v>
      </c>
      <c r="G132" s="82">
        <f t="shared" ref="G132:AI132" si="168">ROUND($E$132*G130/100,0)</f>
        <v>28</v>
      </c>
      <c r="H132" s="82">
        <f>ROUND($E$132*H130/100,0)-1</f>
        <v>27</v>
      </c>
      <c r="I132" s="82">
        <f t="shared" si="168"/>
        <v>27</v>
      </c>
      <c r="J132" s="82">
        <f t="shared" si="168"/>
        <v>27</v>
      </c>
      <c r="K132" s="82">
        <f t="shared" si="168"/>
        <v>140</v>
      </c>
      <c r="L132" s="82">
        <f t="shared" si="168"/>
        <v>58</v>
      </c>
      <c r="M132" s="82">
        <f t="shared" si="168"/>
        <v>90</v>
      </c>
      <c r="N132" s="82">
        <f t="shared" si="168"/>
        <v>94</v>
      </c>
      <c r="O132" s="82">
        <f t="shared" si="168"/>
        <v>61</v>
      </c>
      <c r="P132" s="82">
        <f t="shared" si="168"/>
        <v>145</v>
      </c>
      <c r="Q132" s="82">
        <f t="shared" si="168"/>
        <v>141</v>
      </c>
      <c r="R132" s="82">
        <f t="shared" si="168"/>
        <v>133</v>
      </c>
      <c r="S132" s="82">
        <f t="shared" si="168"/>
        <v>135</v>
      </c>
      <c r="T132" s="82">
        <f t="shared" si="168"/>
        <v>134</v>
      </c>
      <c r="U132" s="82">
        <f t="shared" si="168"/>
        <v>116</v>
      </c>
      <c r="V132" s="82">
        <f t="shared" si="168"/>
        <v>109</v>
      </c>
      <c r="W132" s="82">
        <f>ROUND($E$132*W130/100,0)+1</f>
        <v>93</v>
      </c>
      <c r="X132" s="82">
        <f>ROUND($E$132*X130/100,0)-1</f>
        <v>75</v>
      </c>
      <c r="Y132" s="82">
        <f t="shared" si="168"/>
        <v>67</v>
      </c>
      <c r="Z132" s="82">
        <f>ROUND($E$132*Z130/100,0)+1</f>
        <v>51</v>
      </c>
      <c r="AA132" s="82">
        <f t="shared" si="168"/>
        <v>33</v>
      </c>
      <c r="AB132" s="82">
        <f t="shared" si="168"/>
        <v>32</v>
      </c>
      <c r="AC132" s="82">
        <f t="shared" si="168"/>
        <v>28</v>
      </c>
      <c r="AD132" s="82">
        <f t="shared" si="168"/>
        <v>2</v>
      </c>
      <c r="AE132" s="82">
        <f>ROUND($E$132*AE130/100,0)-1</f>
        <v>930</v>
      </c>
      <c r="AF132" s="82">
        <f t="shared" si="168"/>
        <v>75</v>
      </c>
      <c r="AG132" s="82">
        <f>ROUND($E$132*AG130/100,0)-1</f>
        <v>79</v>
      </c>
      <c r="AH132" s="82">
        <f t="shared" si="168"/>
        <v>444</v>
      </c>
      <c r="AI132" s="82">
        <f t="shared" si="168"/>
        <v>39</v>
      </c>
      <c r="AJ132" s="47">
        <f>E132-SUM(F132:AB132)</f>
        <v>0</v>
      </c>
    </row>
    <row r="133" spans="1:36" ht="17.25">
      <c r="A133" s="48" t="s">
        <v>130</v>
      </c>
      <c r="B133" s="419"/>
      <c r="C133" s="80" t="s">
        <v>131</v>
      </c>
      <c r="D133" s="81">
        <v>0.35</v>
      </c>
      <c r="E133" s="390">
        <f>ROUND($E$131*D133,0)</f>
        <v>9218</v>
      </c>
      <c r="F133" s="82">
        <f>ROUND($E$133*F130/100,0)</f>
        <v>139</v>
      </c>
      <c r="G133" s="82">
        <f t="shared" ref="G133:AI133" si="169">ROUND($E$133*G130/100,0)</f>
        <v>138</v>
      </c>
      <c r="H133" s="82">
        <f t="shared" si="169"/>
        <v>138</v>
      </c>
      <c r="I133" s="82">
        <f t="shared" si="169"/>
        <v>137</v>
      </c>
      <c r="J133" s="82">
        <f t="shared" si="169"/>
        <v>137</v>
      </c>
      <c r="K133" s="82">
        <f t="shared" si="169"/>
        <v>700</v>
      </c>
      <c r="L133" s="82">
        <f t="shared" si="169"/>
        <v>292</v>
      </c>
      <c r="M133" s="82">
        <f t="shared" si="169"/>
        <v>451</v>
      </c>
      <c r="N133" s="82">
        <f t="shared" si="169"/>
        <v>468</v>
      </c>
      <c r="O133" s="82">
        <f t="shared" si="169"/>
        <v>305</v>
      </c>
      <c r="P133" s="82">
        <f t="shared" si="169"/>
        <v>723</v>
      </c>
      <c r="Q133" s="82">
        <f t="shared" si="169"/>
        <v>707</v>
      </c>
      <c r="R133" s="82">
        <f t="shared" si="169"/>
        <v>665</v>
      </c>
      <c r="S133" s="82">
        <f t="shared" si="169"/>
        <v>674</v>
      </c>
      <c r="T133" s="82">
        <f t="shared" si="169"/>
        <v>669</v>
      </c>
      <c r="U133" s="82">
        <f t="shared" si="169"/>
        <v>581</v>
      </c>
      <c r="V133" s="82">
        <f t="shared" si="169"/>
        <v>545</v>
      </c>
      <c r="W133" s="82">
        <f t="shared" si="169"/>
        <v>462</v>
      </c>
      <c r="X133" s="82">
        <f t="shared" si="169"/>
        <v>378</v>
      </c>
      <c r="Y133" s="82">
        <f t="shared" si="169"/>
        <v>334</v>
      </c>
      <c r="Z133" s="82">
        <f t="shared" si="169"/>
        <v>251</v>
      </c>
      <c r="AA133" s="82">
        <f t="shared" si="169"/>
        <v>166</v>
      </c>
      <c r="AB133" s="82">
        <f t="shared" si="169"/>
        <v>158</v>
      </c>
      <c r="AC133" s="82">
        <f t="shared" si="169"/>
        <v>140</v>
      </c>
      <c r="AD133" s="82">
        <f t="shared" si="169"/>
        <v>11</v>
      </c>
      <c r="AE133" s="82">
        <f t="shared" si="169"/>
        <v>4652</v>
      </c>
      <c r="AF133" s="82">
        <f t="shared" si="169"/>
        <v>377</v>
      </c>
      <c r="AG133" s="82">
        <f t="shared" si="169"/>
        <v>399</v>
      </c>
      <c r="AH133" s="82">
        <f t="shared" si="169"/>
        <v>2220</v>
      </c>
      <c r="AI133" s="82">
        <f t="shared" si="169"/>
        <v>194</v>
      </c>
      <c r="AJ133" s="47">
        <f>E133-SUM(F133:AB133)</f>
        <v>0</v>
      </c>
    </row>
    <row r="134" spans="1:36" ht="18" thickBot="1">
      <c r="A134" s="48">
        <v>3</v>
      </c>
      <c r="B134" s="419"/>
      <c r="C134" s="80" t="s">
        <v>132</v>
      </c>
      <c r="D134" s="81">
        <v>0.57999999999999996</v>
      </c>
      <c r="E134" s="390">
        <f>ROUND($E$131*D134,0)</f>
        <v>15275</v>
      </c>
      <c r="F134" s="82">
        <f t="shared" ref="F134" si="170">ROUND($E$134*F130/100,0)</f>
        <v>230</v>
      </c>
      <c r="G134" s="82">
        <f t="shared" ref="G134:AI134" si="171">ROUND($E$134*G130/100,0)</f>
        <v>229</v>
      </c>
      <c r="H134" s="82">
        <f t="shared" si="171"/>
        <v>228</v>
      </c>
      <c r="I134" s="82">
        <f t="shared" si="171"/>
        <v>227</v>
      </c>
      <c r="J134" s="82">
        <f t="shared" si="171"/>
        <v>226</v>
      </c>
      <c r="K134" s="82">
        <f t="shared" si="171"/>
        <v>1161</v>
      </c>
      <c r="L134" s="82">
        <f t="shared" si="171"/>
        <v>483</v>
      </c>
      <c r="M134" s="82">
        <f t="shared" si="171"/>
        <v>748</v>
      </c>
      <c r="N134" s="82">
        <f t="shared" si="171"/>
        <v>775</v>
      </c>
      <c r="O134" s="82">
        <f t="shared" si="171"/>
        <v>505</v>
      </c>
      <c r="P134" s="82">
        <f t="shared" si="171"/>
        <v>1199</v>
      </c>
      <c r="Q134" s="82">
        <f t="shared" si="171"/>
        <v>1172</v>
      </c>
      <c r="R134" s="82">
        <f t="shared" si="171"/>
        <v>1101</v>
      </c>
      <c r="S134" s="82">
        <f t="shared" si="171"/>
        <v>1118</v>
      </c>
      <c r="T134" s="82">
        <f t="shared" si="171"/>
        <v>1109</v>
      </c>
      <c r="U134" s="82">
        <f t="shared" si="171"/>
        <v>963</v>
      </c>
      <c r="V134" s="82">
        <f t="shared" si="171"/>
        <v>902</v>
      </c>
      <c r="W134" s="82">
        <f t="shared" si="171"/>
        <v>766</v>
      </c>
      <c r="X134" s="82">
        <f t="shared" si="171"/>
        <v>626</v>
      </c>
      <c r="Y134" s="82">
        <f t="shared" si="171"/>
        <v>554</v>
      </c>
      <c r="Z134" s="82">
        <f t="shared" si="171"/>
        <v>416</v>
      </c>
      <c r="AA134" s="82">
        <f t="shared" si="171"/>
        <v>275</v>
      </c>
      <c r="AB134" s="82">
        <f t="shared" si="171"/>
        <v>262</v>
      </c>
      <c r="AC134" s="82">
        <f t="shared" si="171"/>
        <v>233</v>
      </c>
      <c r="AD134" s="82">
        <f t="shared" si="171"/>
        <v>18</v>
      </c>
      <c r="AE134" s="82">
        <f t="shared" si="171"/>
        <v>7708</v>
      </c>
      <c r="AF134" s="82">
        <f t="shared" si="171"/>
        <v>625</v>
      </c>
      <c r="AG134" s="82">
        <f t="shared" si="171"/>
        <v>661</v>
      </c>
      <c r="AH134" s="82">
        <f t="shared" si="171"/>
        <v>3679</v>
      </c>
      <c r="AI134" s="82">
        <f t="shared" si="171"/>
        <v>322</v>
      </c>
      <c r="AJ134" s="47">
        <f>E134-SUM(F134:AB134)</f>
        <v>0</v>
      </c>
    </row>
    <row r="135" spans="1:36" ht="17.25" hidden="1">
      <c r="A135" s="79"/>
      <c r="B135" s="3"/>
      <c r="C135" s="135"/>
      <c r="D135" s="85">
        <f t="shared" ref="D135:AB135" si="172">SUM(D132:D134)</f>
        <v>1</v>
      </c>
      <c r="E135" s="392">
        <f t="shared" si="172"/>
        <v>26337</v>
      </c>
      <c r="F135" s="95">
        <f t="shared" si="172"/>
        <v>397</v>
      </c>
      <c r="G135" s="87">
        <f t="shared" si="172"/>
        <v>395</v>
      </c>
      <c r="H135" s="87">
        <f t="shared" si="172"/>
        <v>393</v>
      </c>
      <c r="I135" s="87">
        <f t="shared" si="172"/>
        <v>391</v>
      </c>
      <c r="J135" s="87">
        <f t="shared" si="172"/>
        <v>390</v>
      </c>
      <c r="K135" s="87">
        <f t="shared" si="172"/>
        <v>2001</v>
      </c>
      <c r="L135" s="87">
        <f t="shared" si="172"/>
        <v>833</v>
      </c>
      <c r="M135" s="87">
        <f t="shared" si="172"/>
        <v>1289</v>
      </c>
      <c r="N135" s="87">
        <f t="shared" si="172"/>
        <v>1337</v>
      </c>
      <c r="O135" s="87">
        <f t="shared" si="172"/>
        <v>871</v>
      </c>
      <c r="P135" s="87">
        <f t="shared" si="172"/>
        <v>2067</v>
      </c>
      <c r="Q135" s="87">
        <f t="shared" si="172"/>
        <v>2020</v>
      </c>
      <c r="R135" s="87">
        <f t="shared" si="172"/>
        <v>1899</v>
      </c>
      <c r="S135" s="87">
        <f t="shared" si="172"/>
        <v>1927</v>
      </c>
      <c r="T135" s="87">
        <f t="shared" si="172"/>
        <v>1912</v>
      </c>
      <c r="U135" s="87">
        <f t="shared" si="172"/>
        <v>1660</v>
      </c>
      <c r="V135" s="87">
        <f t="shared" si="172"/>
        <v>1556</v>
      </c>
      <c r="W135" s="87">
        <f t="shared" si="172"/>
        <v>1321</v>
      </c>
      <c r="X135" s="87">
        <f t="shared" si="172"/>
        <v>1079</v>
      </c>
      <c r="Y135" s="87">
        <f t="shared" si="172"/>
        <v>955</v>
      </c>
      <c r="Z135" s="87">
        <f t="shared" si="172"/>
        <v>718</v>
      </c>
      <c r="AA135" s="87">
        <f t="shared" si="172"/>
        <v>474</v>
      </c>
      <c r="AB135" s="169">
        <f t="shared" si="172"/>
        <v>452</v>
      </c>
      <c r="AC135" s="96">
        <f>AC131-SUM(AC132:AC134)</f>
        <v>0</v>
      </c>
      <c r="AD135" s="96">
        <f t="shared" ref="AD135:AI135" si="173">AD131-SUM(AD132:AD134)</f>
        <v>0</v>
      </c>
      <c r="AE135" s="96">
        <f t="shared" si="173"/>
        <v>0</v>
      </c>
      <c r="AF135" s="96">
        <f t="shared" si="173"/>
        <v>0</v>
      </c>
      <c r="AG135" s="96">
        <f t="shared" si="173"/>
        <v>0</v>
      </c>
      <c r="AH135" s="96">
        <f t="shared" si="173"/>
        <v>0</v>
      </c>
      <c r="AI135" s="96">
        <f t="shared" si="173"/>
        <v>0</v>
      </c>
      <c r="AJ135" s="47">
        <f>E135-SUM(F135:AB135)</f>
        <v>0</v>
      </c>
    </row>
    <row r="136" spans="1:36" ht="18" hidden="1" thickBot="1">
      <c r="A136" s="58"/>
      <c r="B136" s="3"/>
      <c r="C136" s="80"/>
      <c r="D136" s="50"/>
      <c r="E136" s="388"/>
      <c r="F136" s="116">
        <f t="shared" ref="F136:AI136" si="174">+F137*100/$E$137</f>
        <v>1.494454673917698</v>
      </c>
      <c r="G136" s="117">
        <f t="shared" si="174"/>
        <v>1.4730441485034043</v>
      </c>
      <c r="H136" s="117">
        <f t="shared" si="174"/>
        <v>1.4345052027576757</v>
      </c>
      <c r="I136" s="117">
        <f t="shared" si="174"/>
        <v>1.4302230976748169</v>
      </c>
      <c r="J136" s="117">
        <f t="shared" si="174"/>
        <v>1.4130946773433819</v>
      </c>
      <c r="K136" s="117">
        <f t="shared" si="174"/>
        <v>7.3951954780970324</v>
      </c>
      <c r="L136" s="117">
        <f t="shared" si="174"/>
        <v>3.1687577613154625</v>
      </c>
      <c r="M136" s="117">
        <f t="shared" si="174"/>
        <v>4.8344966385475097</v>
      </c>
      <c r="N136" s="117">
        <f t="shared" si="174"/>
        <v>4.6674945403160191</v>
      </c>
      <c r="O136" s="117">
        <f t="shared" si="174"/>
        <v>3.0445767139125595</v>
      </c>
      <c r="P136" s="117">
        <f t="shared" si="174"/>
        <v>7.5493512610799467</v>
      </c>
      <c r="Q136" s="117">
        <f t="shared" si="174"/>
        <v>8.1574101828458865</v>
      </c>
      <c r="R136" s="117">
        <f t="shared" si="174"/>
        <v>8.093178606603006</v>
      </c>
      <c r="S136" s="117">
        <f t="shared" si="174"/>
        <v>7.1810902239540955</v>
      </c>
      <c r="T136" s="117">
        <f t="shared" si="174"/>
        <v>7.2710144306941293</v>
      </c>
      <c r="U136" s="117">
        <f t="shared" si="174"/>
        <v>6.2604376311394683</v>
      </c>
      <c r="V136" s="117">
        <f t="shared" si="174"/>
        <v>5.9007408041793346</v>
      </c>
      <c r="W136" s="117">
        <f t="shared" si="174"/>
        <v>5.1556545197619146</v>
      </c>
      <c r="X136" s="117">
        <f t="shared" si="174"/>
        <v>4.1921808761186998</v>
      </c>
      <c r="Y136" s="117">
        <f t="shared" si="174"/>
        <v>3.6826103712585105</v>
      </c>
      <c r="Z136" s="117">
        <f t="shared" si="174"/>
        <v>2.6163662056266861</v>
      </c>
      <c r="AA136" s="117">
        <f t="shared" si="174"/>
        <v>1.7428167687235046</v>
      </c>
      <c r="AB136" s="170">
        <f t="shared" si="174"/>
        <v>1.8413051856292553</v>
      </c>
      <c r="AC136" s="119">
        <f t="shared" si="174"/>
        <v>1.5244294094977091</v>
      </c>
      <c r="AD136" s="171">
        <f t="shared" si="174"/>
        <v>0.11989894232004453</v>
      </c>
      <c r="AE136" s="171">
        <f t="shared" si="174"/>
        <v>49.132873720721108</v>
      </c>
      <c r="AF136" s="171">
        <f t="shared" si="174"/>
        <v>3.7254314220870981</v>
      </c>
      <c r="AG136" s="119">
        <f t="shared" si="174"/>
        <v>3.9566650965614696</v>
      </c>
      <c r="AH136" s="119">
        <f t="shared" si="174"/>
        <v>23.66719479296022</v>
      </c>
      <c r="AI136" s="119">
        <f t="shared" si="174"/>
        <v>2.0896672804350618</v>
      </c>
      <c r="AJ136" s="47"/>
    </row>
    <row r="137" spans="1:36" ht="15.75">
      <c r="A137" s="172">
        <v>2</v>
      </c>
      <c r="B137" s="3"/>
      <c r="C137" s="173" t="s">
        <v>133</v>
      </c>
      <c r="D137" s="81">
        <v>1</v>
      </c>
      <c r="E137" s="398">
        <v>23353</v>
      </c>
      <c r="F137" s="51">
        <v>349</v>
      </c>
      <c r="G137" s="52">
        <v>344</v>
      </c>
      <c r="H137" s="52">
        <v>335</v>
      </c>
      <c r="I137" s="52">
        <v>334</v>
      </c>
      <c r="J137" s="52">
        <v>330</v>
      </c>
      <c r="K137" s="52">
        <v>1727</v>
      </c>
      <c r="L137" s="52">
        <v>740</v>
      </c>
      <c r="M137" s="52">
        <v>1129</v>
      </c>
      <c r="N137" s="52">
        <v>1090</v>
      </c>
      <c r="O137" s="52">
        <v>711</v>
      </c>
      <c r="P137" s="52">
        <v>1763</v>
      </c>
      <c r="Q137" s="52">
        <v>1905</v>
      </c>
      <c r="R137" s="52">
        <v>1890</v>
      </c>
      <c r="S137" s="52">
        <v>1677</v>
      </c>
      <c r="T137" s="52">
        <v>1698</v>
      </c>
      <c r="U137" s="52">
        <v>1462</v>
      </c>
      <c r="V137" s="52">
        <v>1378</v>
      </c>
      <c r="W137" s="52">
        <v>1204</v>
      </c>
      <c r="X137" s="52">
        <v>979</v>
      </c>
      <c r="Y137" s="52">
        <v>860</v>
      </c>
      <c r="Z137" s="52">
        <v>611</v>
      </c>
      <c r="AA137" s="52">
        <v>407</v>
      </c>
      <c r="AB137" s="168">
        <v>430</v>
      </c>
      <c r="AC137" s="66">
        <v>356</v>
      </c>
      <c r="AD137" s="154">
        <v>28</v>
      </c>
      <c r="AE137" s="66">
        <v>11474</v>
      </c>
      <c r="AF137" s="66">
        <v>870</v>
      </c>
      <c r="AG137" s="66">
        <v>924</v>
      </c>
      <c r="AH137" s="66">
        <v>5527</v>
      </c>
      <c r="AI137" s="66">
        <v>488</v>
      </c>
      <c r="AJ137" s="47">
        <f>E137-SUM(F137:AB137)</f>
        <v>0</v>
      </c>
    </row>
    <row r="138" spans="1:36" ht="17.25">
      <c r="A138" s="174" t="s">
        <v>122</v>
      </c>
      <c r="B138" s="419"/>
      <c r="C138" s="175" t="s">
        <v>134</v>
      </c>
      <c r="D138" s="81">
        <v>0.55000000000000004</v>
      </c>
      <c r="E138" s="401">
        <f>ROUND($E$137*D138,0)</f>
        <v>12844</v>
      </c>
      <c r="F138" s="82">
        <f t="shared" ref="F138" si="175">ROUND($E$138*F136/100,0)</f>
        <v>192</v>
      </c>
      <c r="G138" s="82">
        <f t="shared" ref="G138:AI138" si="176">ROUND($E$138*G136/100,0)</f>
        <v>189</v>
      </c>
      <c r="H138" s="82">
        <f>ROUND($E$138*H136/100,0)+1</f>
        <v>185</v>
      </c>
      <c r="I138" s="82">
        <f t="shared" si="176"/>
        <v>184</v>
      </c>
      <c r="J138" s="82">
        <f>ROUND($E$138*J136/100,0)+1</f>
        <v>182</v>
      </c>
      <c r="K138" s="82">
        <f t="shared" si="176"/>
        <v>950</v>
      </c>
      <c r="L138" s="82">
        <f t="shared" si="176"/>
        <v>407</v>
      </c>
      <c r="M138" s="82">
        <f t="shared" si="176"/>
        <v>621</v>
      </c>
      <c r="N138" s="82">
        <f t="shared" si="176"/>
        <v>599</v>
      </c>
      <c r="O138" s="82">
        <f t="shared" si="176"/>
        <v>391</v>
      </c>
      <c r="P138" s="82">
        <f t="shared" si="176"/>
        <v>970</v>
      </c>
      <c r="Q138" s="82">
        <f t="shared" si="176"/>
        <v>1048</v>
      </c>
      <c r="R138" s="82">
        <f t="shared" si="176"/>
        <v>1039</v>
      </c>
      <c r="S138" s="82">
        <f t="shared" si="176"/>
        <v>922</v>
      </c>
      <c r="T138" s="82">
        <f t="shared" si="176"/>
        <v>934</v>
      </c>
      <c r="U138" s="82">
        <f t="shared" si="176"/>
        <v>804</v>
      </c>
      <c r="V138" s="82">
        <f t="shared" si="176"/>
        <v>758</v>
      </c>
      <c r="W138" s="82">
        <f t="shared" si="176"/>
        <v>662</v>
      </c>
      <c r="X138" s="82">
        <f t="shared" si="176"/>
        <v>538</v>
      </c>
      <c r="Y138" s="82">
        <f t="shared" si="176"/>
        <v>473</v>
      </c>
      <c r="Z138" s="82">
        <f t="shared" si="176"/>
        <v>336</v>
      </c>
      <c r="AA138" s="82">
        <f t="shared" si="176"/>
        <v>224</v>
      </c>
      <c r="AB138" s="82">
        <f t="shared" si="176"/>
        <v>236</v>
      </c>
      <c r="AC138" s="82">
        <f t="shared" si="176"/>
        <v>196</v>
      </c>
      <c r="AD138" s="82">
        <f t="shared" si="176"/>
        <v>15</v>
      </c>
      <c r="AE138" s="82">
        <f>ROUND($E$138*AE136/100,0)-1</f>
        <v>6310</v>
      </c>
      <c r="AF138" s="82">
        <f t="shared" si="176"/>
        <v>478</v>
      </c>
      <c r="AG138" s="82">
        <f>ROUND($E$138*AG136/100,0)+1</f>
        <v>509</v>
      </c>
      <c r="AH138" s="82">
        <f t="shared" si="176"/>
        <v>3040</v>
      </c>
      <c r="AI138" s="82">
        <f t="shared" si="176"/>
        <v>268</v>
      </c>
      <c r="AJ138" s="47">
        <f>E138-SUM(F138:AB138)</f>
        <v>0</v>
      </c>
    </row>
    <row r="139" spans="1:36" ht="17.25">
      <c r="A139" s="174" t="s">
        <v>130</v>
      </c>
      <c r="B139" s="419"/>
      <c r="C139" s="175" t="s">
        <v>135</v>
      </c>
      <c r="D139" s="176">
        <v>0.18</v>
      </c>
      <c r="E139" s="402">
        <f>ROUND($E$137*D139,0)</f>
        <v>4204</v>
      </c>
      <c r="F139" s="82">
        <f t="shared" ref="F139:AI139" si="177">ROUND($E$139*F136/100,0)</f>
        <v>63</v>
      </c>
      <c r="G139" s="82">
        <f t="shared" si="177"/>
        <v>62</v>
      </c>
      <c r="H139" s="82">
        <f t="shared" si="177"/>
        <v>60</v>
      </c>
      <c r="I139" s="82">
        <f t="shared" si="177"/>
        <v>60</v>
      </c>
      <c r="J139" s="82">
        <f t="shared" si="177"/>
        <v>59</v>
      </c>
      <c r="K139" s="82">
        <f t="shared" si="177"/>
        <v>311</v>
      </c>
      <c r="L139" s="82">
        <f t="shared" si="177"/>
        <v>133</v>
      </c>
      <c r="M139" s="82">
        <f t="shared" si="177"/>
        <v>203</v>
      </c>
      <c r="N139" s="82">
        <f t="shared" si="177"/>
        <v>196</v>
      </c>
      <c r="O139" s="82">
        <f t="shared" si="177"/>
        <v>128</v>
      </c>
      <c r="P139" s="82">
        <f t="shared" si="177"/>
        <v>317</v>
      </c>
      <c r="Q139" s="82">
        <f t="shared" si="177"/>
        <v>343</v>
      </c>
      <c r="R139" s="82">
        <f t="shared" si="177"/>
        <v>340</v>
      </c>
      <c r="S139" s="82">
        <f t="shared" si="177"/>
        <v>302</v>
      </c>
      <c r="T139" s="82">
        <f t="shared" si="177"/>
        <v>306</v>
      </c>
      <c r="U139" s="82">
        <f t="shared" si="177"/>
        <v>263</v>
      </c>
      <c r="V139" s="82">
        <f t="shared" si="177"/>
        <v>248</v>
      </c>
      <c r="W139" s="82">
        <f>ROUND($E$139*W136/100,0)</f>
        <v>217</v>
      </c>
      <c r="X139" s="82">
        <f>ROUND($E$139*X136/100,0)+1</f>
        <v>177</v>
      </c>
      <c r="Y139" s="82">
        <f t="shared" si="177"/>
        <v>155</v>
      </c>
      <c r="Z139" s="82">
        <f t="shared" si="177"/>
        <v>110</v>
      </c>
      <c r="AA139" s="82">
        <f t="shared" si="177"/>
        <v>73</v>
      </c>
      <c r="AB139" s="82">
        <f>ROUND($E$139*AB136/100,0)+1</f>
        <v>78</v>
      </c>
      <c r="AC139" s="82">
        <f t="shared" si="177"/>
        <v>64</v>
      </c>
      <c r="AD139" s="82">
        <f t="shared" si="177"/>
        <v>5</v>
      </c>
      <c r="AE139" s="82">
        <f t="shared" si="177"/>
        <v>2066</v>
      </c>
      <c r="AF139" s="82">
        <f t="shared" si="177"/>
        <v>157</v>
      </c>
      <c r="AG139" s="82">
        <f t="shared" si="177"/>
        <v>166</v>
      </c>
      <c r="AH139" s="82">
        <f t="shared" si="177"/>
        <v>995</v>
      </c>
      <c r="AI139" s="82">
        <f t="shared" si="177"/>
        <v>88</v>
      </c>
      <c r="AJ139" s="47">
        <f>E139-SUM(F139:AB139)</f>
        <v>0</v>
      </c>
    </row>
    <row r="140" spans="1:36" ht="18" thickBot="1">
      <c r="A140" s="177"/>
      <c r="B140" s="419"/>
      <c r="C140" s="179" t="s">
        <v>136</v>
      </c>
      <c r="D140" s="180">
        <v>0.27</v>
      </c>
      <c r="E140" s="403">
        <f>ROUND($E$137*D140,0)</f>
        <v>6305</v>
      </c>
      <c r="F140" s="115">
        <f t="shared" ref="F140" si="178">ROUND($E$140*F136/100,0)</f>
        <v>94</v>
      </c>
      <c r="G140" s="115">
        <f t="shared" ref="G140:AI140" si="179">ROUND($E$140*G136/100,0)</f>
        <v>93</v>
      </c>
      <c r="H140" s="115">
        <f t="shared" si="179"/>
        <v>90</v>
      </c>
      <c r="I140" s="115">
        <f t="shared" si="179"/>
        <v>90</v>
      </c>
      <c r="J140" s="115">
        <f t="shared" si="179"/>
        <v>89</v>
      </c>
      <c r="K140" s="115">
        <f t="shared" si="179"/>
        <v>466</v>
      </c>
      <c r="L140" s="115">
        <f t="shared" si="179"/>
        <v>200</v>
      </c>
      <c r="M140" s="115">
        <f t="shared" si="179"/>
        <v>305</v>
      </c>
      <c r="N140" s="115">
        <f>ROUND($E$140*N136/100,0)+1</f>
        <v>295</v>
      </c>
      <c r="O140" s="115">
        <f t="shared" si="179"/>
        <v>192</v>
      </c>
      <c r="P140" s="115">
        <f t="shared" si="179"/>
        <v>476</v>
      </c>
      <c r="Q140" s="115">
        <f t="shared" si="179"/>
        <v>514</v>
      </c>
      <c r="R140" s="115">
        <f>ROUND($E$140*R136/100,0)+1</f>
        <v>511</v>
      </c>
      <c r="S140" s="115">
        <f t="shared" si="179"/>
        <v>453</v>
      </c>
      <c r="T140" s="115">
        <f t="shared" si="179"/>
        <v>458</v>
      </c>
      <c r="U140" s="115">
        <f t="shared" si="179"/>
        <v>395</v>
      </c>
      <c r="V140" s="115">
        <f t="shared" si="179"/>
        <v>372</v>
      </c>
      <c r="W140" s="115">
        <f t="shared" si="179"/>
        <v>325</v>
      </c>
      <c r="X140" s="115">
        <f t="shared" si="179"/>
        <v>264</v>
      </c>
      <c r="Y140" s="115">
        <f t="shared" si="179"/>
        <v>232</v>
      </c>
      <c r="Z140" s="115">
        <f t="shared" si="179"/>
        <v>165</v>
      </c>
      <c r="AA140" s="115">
        <f t="shared" si="179"/>
        <v>110</v>
      </c>
      <c r="AB140" s="115">
        <f t="shared" si="179"/>
        <v>116</v>
      </c>
      <c r="AC140" s="115">
        <f t="shared" si="179"/>
        <v>96</v>
      </c>
      <c r="AD140" s="115">
        <f t="shared" si="179"/>
        <v>8</v>
      </c>
      <c r="AE140" s="115">
        <f t="shared" si="179"/>
        <v>3098</v>
      </c>
      <c r="AF140" s="115">
        <f t="shared" si="179"/>
        <v>235</v>
      </c>
      <c r="AG140" s="115">
        <f t="shared" si="179"/>
        <v>249</v>
      </c>
      <c r="AH140" s="115">
        <f t="shared" si="179"/>
        <v>1492</v>
      </c>
      <c r="AI140" s="115">
        <f t="shared" si="179"/>
        <v>132</v>
      </c>
      <c r="AJ140" s="47">
        <f>E140-SUM(F140:AB140)</f>
        <v>0</v>
      </c>
    </row>
    <row r="141" spans="1:36" ht="18" hidden="1" thickBot="1">
      <c r="A141" s="181"/>
      <c r="B141" s="178"/>
      <c r="C141" s="182"/>
      <c r="D141" s="183">
        <f t="shared" ref="D141:AJ141" si="180">SUM(D138:D140)</f>
        <v>1</v>
      </c>
      <c r="E141" s="404">
        <f t="shared" si="180"/>
        <v>23353</v>
      </c>
      <c r="F141" s="184">
        <f t="shared" si="180"/>
        <v>349</v>
      </c>
      <c r="G141" s="185">
        <f t="shared" si="180"/>
        <v>344</v>
      </c>
      <c r="H141" s="185">
        <f t="shared" si="180"/>
        <v>335</v>
      </c>
      <c r="I141" s="185">
        <f t="shared" si="180"/>
        <v>334</v>
      </c>
      <c r="J141" s="185">
        <f t="shared" si="180"/>
        <v>330</v>
      </c>
      <c r="K141" s="185">
        <f t="shared" si="180"/>
        <v>1727</v>
      </c>
      <c r="L141" s="185">
        <f t="shared" si="180"/>
        <v>740</v>
      </c>
      <c r="M141" s="185">
        <f t="shared" si="180"/>
        <v>1129</v>
      </c>
      <c r="N141" s="185">
        <f t="shared" si="180"/>
        <v>1090</v>
      </c>
      <c r="O141" s="185">
        <f t="shared" si="180"/>
        <v>711</v>
      </c>
      <c r="P141" s="185">
        <f t="shared" si="180"/>
        <v>1763</v>
      </c>
      <c r="Q141" s="185">
        <f t="shared" si="180"/>
        <v>1905</v>
      </c>
      <c r="R141" s="185">
        <f t="shared" si="180"/>
        <v>1890</v>
      </c>
      <c r="S141" s="185">
        <f t="shared" si="180"/>
        <v>1677</v>
      </c>
      <c r="T141" s="185">
        <f t="shared" si="180"/>
        <v>1698</v>
      </c>
      <c r="U141" s="185">
        <f t="shared" si="180"/>
        <v>1462</v>
      </c>
      <c r="V141" s="185">
        <f t="shared" si="180"/>
        <v>1378</v>
      </c>
      <c r="W141" s="185">
        <f t="shared" si="180"/>
        <v>1204</v>
      </c>
      <c r="X141" s="185">
        <f t="shared" si="180"/>
        <v>979</v>
      </c>
      <c r="Y141" s="185">
        <f t="shared" si="180"/>
        <v>860</v>
      </c>
      <c r="Z141" s="185">
        <f t="shared" si="180"/>
        <v>611</v>
      </c>
      <c r="AA141" s="185">
        <f t="shared" si="180"/>
        <v>407</v>
      </c>
      <c r="AB141" s="185">
        <f t="shared" si="180"/>
        <v>430</v>
      </c>
      <c r="AC141" s="96">
        <f>AC137-SUM(AC138:AC140)</f>
        <v>0</v>
      </c>
      <c r="AD141" s="96">
        <f t="shared" ref="AD141:AI141" si="181">AD137-SUM(AD138:AD140)</f>
        <v>0</v>
      </c>
      <c r="AE141" s="96">
        <f t="shared" si="181"/>
        <v>0</v>
      </c>
      <c r="AF141" s="96">
        <f t="shared" si="181"/>
        <v>0</v>
      </c>
      <c r="AG141" s="96">
        <f t="shared" si="181"/>
        <v>0</v>
      </c>
      <c r="AH141" s="96">
        <f t="shared" si="181"/>
        <v>0</v>
      </c>
      <c r="AI141" s="96">
        <f t="shared" si="181"/>
        <v>0</v>
      </c>
      <c r="AJ141" s="185">
        <f t="shared" si="180"/>
        <v>0</v>
      </c>
    </row>
    <row r="142" spans="1:36">
      <c r="A142" s="15"/>
      <c r="B142" s="178"/>
      <c r="C142" s="186"/>
      <c r="D142" s="187"/>
      <c r="E142" s="405"/>
      <c r="F142" s="187"/>
      <c r="G142" s="188"/>
      <c r="H142" s="188"/>
      <c r="I142" s="188"/>
      <c r="J142" s="188"/>
      <c r="K142" s="188"/>
      <c r="L142" s="188"/>
      <c r="M142" s="188"/>
      <c r="N142" s="5"/>
      <c r="O142" s="188"/>
      <c r="P142" s="188"/>
      <c r="Q142" s="188"/>
      <c r="R142" s="188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3"/>
      <c r="AD142" s="3"/>
      <c r="AE142" s="3"/>
      <c r="AF142" s="3"/>
      <c r="AG142" s="3"/>
      <c r="AH142" s="3"/>
      <c r="AI142" s="3"/>
      <c r="AJ142" s="3"/>
    </row>
    <row r="143" spans="1:36">
      <c r="A143" s="3"/>
      <c r="B143" s="178"/>
      <c r="C143" s="190"/>
      <c r="D143" s="3"/>
      <c r="E143" s="19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</sheetData>
  <sheetProtection algorithmName="SHA-512" hashValue="6K9s9jZTvR+bRkf2QWTKl9njLREc6+RcQJkgs1zIGiaT4u3quZCqrq7eJ78JIEsr/562se+tZGJya6/YHchPxA==" saltValue="ov4JOusSFE+masuBofkxig==" spinCount="100000" sheet="1" objects="1" scenarios="1"/>
  <mergeCells count="11">
    <mergeCell ref="U5:AB5"/>
    <mergeCell ref="A5:A6"/>
    <mergeCell ref="B5:B6"/>
    <mergeCell ref="C5:C6"/>
    <mergeCell ref="E5:E6"/>
    <mergeCell ref="F5:T5"/>
    <mergeCell ref="AC5:AC6"/>
    <mergeCell ref="AD5:AD6"/>
    <mergeCell ref="AE5:AE6"/>
    <mergeCell ref="AF5:AH5"/>
    <mergeCell ref="AI5:AI6"/>
  </mergeCells>
  <printOptions horizontalCentered="1" verticalCentered="1"/>
  <pageMargins left="0.31496062992125984" right="0.31496062992125984" top="0.35433070866141736" bottom="0.35433070866141736" header="0.51181102362204722" footer="0.31496062992125984"/>
  <pageSetup paperSize="9" scale="65" firstPageNumber="0" pageOrder="overThenDown" orientation="landscape" r:id="rId1"/>
  <headerFooter>
    <oddFooter>&amp;LPoblacion asignada a  EESS  segun RM 546-2011 - NTS 021-MINSA/DGSP-V03 Categorizacion de EESS del Sector salud</oddFooter>
  </headerFooter>
  <rowBreaks count="2" manualBreakCount="2">
    <brk id="54" max="37" man="1"/>
    <brk id="94" max="37" man="1"/>
  </rowBreaks>
  <colBreaks count="1" manualBreakCount="1">
    <brk id="20" max="1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68"/>
  <sheetViews>
    <sheetView view="pageBreakPreview" zoomScale="90" zoomScaleNormal="80" zoomScaleSheetLayoutView="90" zoomScalePageLayoutView="6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B14" sqref="B14:B17"/>
    </sheetView>
  </sheetViews>
  <sheetFormatPr baseColWidth="10" defaultColWidth="9.140625" defaultRowHeight="12.75"/>
  <cols>
    <col min="1" max="1" width="8" style="178" customWidth="1"/>
    <col min="2" max="2" width="9.140625" style="178" customWidth="1"/>
    <col min="3" max="3" width="21.28515625" style="279" customWidth="1"/>
    <col min="4" max="4" width="9.140625" style="178" customWidth="1"/>
    <col min="5" max="5" width="11.85546875" style="279" customWidth="1"/>
    <col min="6" max="28" width="8.5703125" style="178" customWidth="1"/>
    <col min="29" max="29" width="11.140625" style="178" customWidth="1"/>
    <col min="30" max="30" width="10.85546875" style="178" bestFit="1" customWidth="1"/>
    <col min="31" max="31" width="12.7109375" style="178" customWidth="1"/>
    <col min="32" max="32" width="9" style="178" bestFit="1" customWidth="1"/>
    <col min="33" max="33" width="10" style="178" bestFit="1" customWidth="1"/>
    <col min="34" max="34" width="8.7109375" style="178" bestFit="1" customWidth="1"/>
    <col min="35" max="35" width="11.85546875" style="178" customWidth="1"/>
    <col min="36" max="36" width="10.28515625" style="178" hidden="1" customWidth="1"/>
    <col min="37" max="37" width="9.140625" style="178" customWidth="1"/>
    <col min="38" max="1023" width="9.140625" style="178"/>
    <col min="1024" max="16384" width="9.140625" style="3"/>
  </cols>
  <sheetData>
    <row r="1" spans="1:1022" ht="15" customHeight="1">
      <c r="A1" s="440" t="str">
        <f>' CHICLAYO'!A1</f>
        <v>GOBIERNO REGIONAL DE LAMBAYEQUE</v>
      </c>
      <c r="B1" s="440"/>
      <c r="C1" s="440"/>
      <c r="D1" s="3"/>
      <c r="E1" s="19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</row>
    <row r="2" spans="1:1022" ht="15" customHeight="1">
      <c r="A2" s="441" t="str">
        <f>' CHICLAYO'!A2</f>
        <v xml:space="preserve">GERENCIA REGIONAL DE SALUD </v>
      </c>
      <c r="B2" s="441"/>
      <c r="C2" s="441"/>
      <c r="D2" s="3"/>
      <c r="E2" s="190"/>
      <c r="F2" s="442" t="s">
        <v>284</v>
      </c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3" t="s">
        <v>284</v>
      </c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</row>
    <row r="3" spans="1:1022" ht="15" customHeight="1">
      <c r="A3" s="441" t="s">
        <v>137</v>
      </c>
      <c r="B3" s="441"/>
      <c r="C3" s="441"/>
      <c r="D3" s="3"/>
      <c r="E3" s="190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</row>
    <row r="4" spans="1:1022" ht="15" customHeight="1" thickBot="1">
      <c r="A4" s="444" t="s">
        <v>21</v>
      </c>
      <c r="B4" s="444"/>
      <c r="C4" s="444"/>
      <c r="D4" s="3"/>
      <c r="E4" s="190"/>
      <c r="F4" s="16" t="s">
        <v>22</v>
      </c>
      <c r="G4" s="5" t="s">
        <v>23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</row>
    <row r="5" spans="1:1022" ht="13.5" thickBot="1">
      <c r="A5" s="434" t="s">
        <v>24</v>
      </c>
      <c r="B5" s="434" t="s">
        <v>25</v>
      </c>
      <c r="C5" s="445" t="s">
        <v>26</v>
      </c>
      <c r="D5" s="384"/>
      <c r="E5" s="445" t="str">
        <f>' CHICLAYO'!E5:E6</f>
        <v>POBLACION  2020</v>
      </c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7"/>
      <c r="U5" s="439" t="s">
        <v>27</v>
      </c>
      <c r="V5" s="439"/>
      <c r="W5" s="439"/>
      <c r="X5" s="439"/>
      <c r="Y5" s="439"/>
      <c r="Z5" s="439"/>
      <c r="AA5" s="439"/>
      <c r="AB5" s="439"/>
      <c r="AC5" s="422" t="s">
        <v>0</v>
      </c>
      <c r="AD5" s="424" t="s">
        <v>15</v>
      </c>
      <c r="AE5" s="426" t="s">
        <v>28</v>
      </c>
      <c r="AF5" s="428" t="s">
        <v>1</v>
      </c>
      <c r="AG5" s="429"/>
      <c r="AH5" s="430"/>
      <c r="AI5" s="426" t="s">
        <v>29</v>
      </c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</row>
    <row r="6" spans="1:1022" ht="13.5" thickBot="1">
      <c r="A6" s="434"/>
      <c r="B6" s="434"/>
      <c r="C6" s="445"/>
      <c r="D6" s="385"/>
      <c r="E6" s="445"/>
      <c r="F6" s="192" t="s">
        <v>30</v>
      </c>
      <c r="G6" s="193">
        <v>1</v>
      </c>
      <c r="H6" s="193">
        <v>2</v>
      </c>
      <c r="I6" s="193">
        <v>3</v>
      </c>
      <c r="J6" s="193">
        <v>4</v>
      </c>
      <c r="K6" s="193" t="s">
        <v>31</v>
      </c>
      <c r="L6" s="193" t="s">
        <v>138</v>
      </c>
      <c r="M6" s="193" t="s">
        <v>139</v>
      </c>
      <c r="N6" s="193" t="s">
        <v>140</v>
      </c>
      <c r="O6" s="193" t="s">
        <v>35</v>
      </c>
      <c r="P6" s="193" t="s">
        <v>2</v>
      </c>
      <c r="Q6" s="193" t="s">
        <v>3</v>
      </c>
      <c r="R6" s="193" t="s">
        <v>4</v>
      </c>
      <c r="S6" s="193" t="s">
        <v>5</v>
      </c>
      <c r="T6" s="193" t="s">
        <v>6</v>
      </c>
      <c r="U6" s="193" t="s">
        <v>7</v>
      </c>
      <c r="V6" s="193" t="s">
        <v>8</v>
      </c>
      <c r="W6" s="193" t="s">
        <v>9</v>
      </c>
      <c r="X6" s="193" t="s">
        <v>10</v>
      </c>
      <c r="Y6" s="193" t="s">
        <v>11</v>
      </c>
      <c r="Z6" s="193" t="s">
        <v>12</v>
      </c>
      <c r="AA6" s="193" t="s">
        <v>13</v>
      </c>
      <c r="AB6" s="193" t="s">
        <v>14</v>
      </c>
      <c r="AC6" s="423"/>
      <c r="AD6" s="425"/>
      <c r="AE6" s="427"/>
      <c r="AF6" s="23" t="s">
        <v>49</v>
      </c>
      <c r="AG6" s="24" t="s">
        <v>16</v>
      </c>
      <c r="AH6" s="25" t="s">
        <v>17</v>
      </c>
      <c r="AI6" s="431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</row>
    <row r="7" spans="1:1022" ht="15.75" hidden="1" thickBot="1">
      <c r="A7" s="194"/>
      <c r="B7" s="27"/>
      <c r="C7" s="195"/>
      <c r="D7" s="196"/>
      <c r="E7" s="372"/>
      <c r="F7" s="197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9"/>
      <c r="T7" s="199"/>
      <c r="U7" s="199"/>
      <c r="V7" s="199"/>
      <c r="W7" s="199"/>
      <c r="X7" s="199"/>
      <c r="Y7" s="199"/>
      <c r="Z7" s="199"/>
      <c r="AA7" s="199"/>
      <c r="AB7" s="200"/>
      <c r="AC7" s="201"/>
      <c r="AD7" s="202"/>
      <c r="AE7" s="201"/>
      <c r="AF7" s="201"/>
      <c r="AG7" s="201"/>
      <c r="AH7" s="202"/>
      <c r="AI7" s="201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</row>
    <row r="8" spans="1:1022" ht="17.25" hidden="1" thickBot="1">
      <c r="A8" s="203"/>
      <c r="B8" s="38"/>
      <c r="C8" s="204"/>
      <c r="D8" s="205"/>
      <c r="E8" s="373"/>
      <c r="F8" s="206">
        <f t="shared" ref="F8:AJ8" si="0">+F9*100/$E$9</f>
        <v>1.5764719699760299</v>
      </c>
      <c r="G8" s="206">
        <f t="shared" si="0"/>
        <v>1.5780735331016404</v>
      </c>
      <c r="H8" s="206">
        <f t="shared" si="0"/>
        <v>1.5756330559578529</v>
      </c>
      <c r="I8" s="206">
        <f t="shared" si="0"/>
        <v>1.5799038909594811</v>
      </c>
      <c r="J8" s="206">
        <f t="shared" si="0"/>
        <v>1.5896657995346315</v>
      </c>
      <c r="K8" s="206">
        <f t="shared" si="0"/>
        <v>8.2292889288517017</v>
      </c>
      <c r="L8" s="206">
        <f t="shared" si="0"/>
        <v>3.4577747881932765</v>
      </c>
      <c r="M8" s="206">
        <f t="shared" si="0"/>
        <v>5.3396877256964705</v>
      </c>
      <c r="N8" s="206">
        <f t="shared" si="0"/>
        <v>5.4452383621652825</v>
      </c>
      <c r="O8" s="206">
        <f t="shared" si="0"/>
        <v>3.6009240256585664</v>
      </c>
      <c r="P8" s="206">
        <f t="shared" si="0"/>
        <v>8.6344843996311837</v>
      </c>
      <c r="Q8" s="206">
        <f t="shared" si="0"/>
        <v>8.1077989260375265</v>
      </c>
      <c r="R8" s="206">
        <f t="shared" si="0"/>
        <v>7.6711060471210377</v>
      </c>
      <c r="S8" s="206">
        <f t="shared" si="0"/>
        <v>6.8060331645590857</v>
      </c>
      <c r="T8" s="206">
        <f t="shared" si="0"/>
        <v>6.5196584247177629</v>
      </c>
      <c r="U8" s="206">
        <f t="shared" si="0"/>
        <v>5.9071749265378246</v>
      </c>
      <c r="V8" s="206">
        <f t="shared" si="0"/>
        <v>5.3668380339211073</v>
      </c>
      <c r="W8" s="206">
        <f t="shared" si="0"/>
        <v>4.7260602538553815</v>
      </c>
      <c r="X8" s="206">
        <f t="shared" si="0"/>
        <v>3.8564114766488284</v>
      </c>
      <c r="Y8" s="206">
        <f t="shared" si="0"/>
        <v>3.02748816177923</v>
      </c>
      <c r="Z8" s="206">
        <f t="shared" si="0"/>
        <v>2.1794986192237911</v>
      </c>
      <c r="AA8" s="206">
        <f t="shared" si="0"/>
        <v>1.5429154092489508</v>
      </c>
      <c r="AB8" s="206">
        <f t="shared" si="0"/>
        <v>1.6818700766233559</v>
      </c>
      <c r="AC8" s="206">
        <f t="shared" si="0"/>
        <v>1.5927926608751093</v>
      </c>
      <c r="AD8" s="206">
        <f t="shared" si="0"/>
        <v>0.1256845729050601</v>
      </c>
      <c r="AE8" s="206">
        <f t="shared" si="0"/>
        <v>49.340499184346783</v>
      </c>
      <c r="AF8" s="206">
        <f t="shared" si="0"/>
        <v>4.346489793085671</v>
      </c>
      <c r="AG8" s="206">
        <f t="shared" si="0"/>
        <v>4.5362368910151547</v>
      </c>
      <c r="AH8" s="206">
        <f t="shared" si="0"/>
        <v>23.304955160045729</v>
      </c>
      <c r="AI8" s="206">
        <f t="shared" si="0"/>
        <v>2.1866675208336668</v>
      </c>
      <c r="AJ8" s="207">
        <f t="shared" si="0"/>
        <v>0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</row>
    <row r="9" spans="1:1022" ht="16.5">
      <c r="A9" s="208">
        <f>LAMBAYEQUE!A9</f>
        <v>175</v>
      </c>
      <c r="B9" s="43"/>
      <c r="C9" s="209" t="s">
        <v>141</v>
      </c>
      <c r="D9" s="210"/>
      <c r="E9" s="374">
        <f>E12+' CHICLAYO'!E12+LAMBAYEQUE!E12</f>
        <v>1311219</v>
      </c>
      <c r="F9" s="211">
        <f>F12+' CHICLAYO'!F12+LAMBAYEQUE!F12</f>
        <v>20671</v>
      </c>
      <c r="G9" s="211">
        <f>G12+' CHICLAYO'!G12+LAMBAYEQUE!G12</f>
        <v>20692</v>
      </c>
      <c r="H9" s="211">
        <f>H12+' CHICLAYO'!H12+LAMBAYEQUE!H12</f>
        <v>20660</v>
      </c>
      <c r="I9" s="211">
        <f>I12+' CHICLAYO'!I12+LAMBAYEQUE!I12</f>
        <v>20716</v>
      </c>
      <c r="J9" s="211">
        <f>J12+' CHICLAYO'!J12+LAMBAYEQUE!J12</f>
        <v>20844</v>
      </c>
      <c r="K9" s="211">
        <f>K12+' CHICLAYO'!K12+LAMBAYEQUE!K12</f>
        <v>107904</v>
      </c>
      <c r="L9" s="211">
        <f>L12+' CHICLAYO'!L12+LAMBAYEQUE!L12</f>
        <v>45339</v>
      </c>
      <c r="M9" s="211">
        <f>M12+' CHICLAYO'!M12+LAMBAYEQUE!M12</f>
        <v>70015</v>
      </c>
      <c r="N9" s="211">
        <f>N12+' CHICLAYO'!N12+LAMBAYEQUE!N12</f>
        <v>71399</v>
      </c>
      <c r="O9" s="211">
        <f>O12+' CHICLAYO'!O12+LAMBAYEQUE!O12</f>
        <v>47216</v>
      </c>
      <c r="P9" s="211">
        <f>P12+' CHICLAYO'!P12+LAMBAYEQUE!P12</f>
        <v>113217</v>
      </c>
      <c r="Q9" s="211">
        <f>Q12+' CHICLAYO'!Q12+LAMBAYEQUE!Q12</f>
        <v>106311</v>
      </c>
      <c r="R9" s="211">
        <f>R12+' CHICLAYO'!R12+LAMBAYEQUE!R12</f>
        <v>100585</v>
      </c>
      <c r="S9" s="211">
        <f>S12+' CHICLAYO'!S12+LAMBAYEQUE!S12</f>
        <v>89242</v>
      </c>
      <c r="T9" s="211">
        <f>T12+' CHICLAYO'!T12+LAMBAYEQUE!T12</f>
        <v>85487</v>
      </c>
      <c r="U9" s="211">
        <f>U12+' CHICLAYO'!U12+LAMBAYEQUE!U12</f>
        <v>77456</v>
      </c>
      <c r="V9" s="211">
        <f>V12+' CHICLAYO'!V12+LAMBAYEQUE!V12</f>
        <v>70371</v>
      </c>
      <c r="W9" s="211">
        <f>W12+' CHICLAYO'!W12+LAMBAYEQUE!W12</f>
        <v>61969</v>
      </c>
      <c r="X9" s="211">
        <f>X12+' CHICLAYO'!X12+LAMBAYEQUE!X12</f>
        <v>50566</v>
      </c>
      <c r="Y9" s="211">
        <f>Y12+' CHICLAYO'!Y12+LAMBAYEQUE!Y12</f>
        <v>39697</v>
      </c>
      <c r="Z9" s="211">
        <f>Z12+' CHICLAYO'!Z12+LAMBAYEQUE!Z12</f>
        <v>28578</v>
      </c>
      <c r="AA9" s="211">
        <f>AA12+' CHICLAYO'!AA12+LAMBAYEQUE!AA12</f>
        <v>20231</v>
      </c>
      <c r="AB9" s="211">
        <f>AB12+' CHICLAYO'!AB12+LAMBAYEQUE!AB12</f>
        <v>22053</v>
      </c>
      <c r="AC9" s="211">
        <f>AC12+' CHICLAYO'!AC12+LAMBAYEQUE!AC12</f>
        <v>20885</v>
      </c>
      <c r="AD9" s="211">
        <f>AD12+' CHICLAYO'!AD12+LAMBAYEQUE!AD12</f>
        <v>1648</v>
      </c>
      <c r="AE9" s="211">
        <f>AE12+' CHICLAYO'!AE12+LAMBAYEQUE!AE12</f>
        <v>646962</v>
      </c>
      <c r="AF9" s="211">
        <f>AF12+' CHICLAYO'!AF12+LAMBAYEQUE!AF12</f>
        <v>56992</v>
      </c>
      <c r="AG9" s="211">
        <f>AG12+' CHICLAYO'!AG12+LAMBAYEQUE!AG12</f>
        <v>59480</v>
      </c>
      <c r="AH9" s="211">
        <f>AH12+' CHICLAYO'!AH12+LAMBAYEQUE!AH12</f>
        <v>305579</v>
      </c>
      <c r="AI9" s="211">
        <f>AI12+' CHICLAYO'!AI12+LAMBAYEQUE!AI12</f>
        <v>28672</v>
      </c>
      <c r="AJ9" s="211">
        <f>AJ12+' CHICLAYO'!AJ12+LAMBAYEQUE!AJ12</f>
        <v>0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</row>
    <row r="10" spans="1:1022" ht="15.75" hidden="1">
      <c r="A10" s="212"/>
      <c r="B10" s="49"/>
      <c r="C10" s="213"/>
      <c r="D10" s="214"/>
      <c r="E10" s="375">
        <f>SUM(F9:AB9)</f>
        <v>1311219</v>
      </c>
      <c r="F10" s="215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7"/>
      <c r="AC10" s="218"/>
      <c r="AD10" s="219"/>
      <c r="AE10" s="218"/>
      <c r="AF10" s="218"/>
      <c r="AG10" s="218"/>
      <c r="AH10" s="219"/>
      <c r="AI10" s="218"/>
      <c r="AJ10" s="220">
        <f t="shared" ref="AJ10:AJ41" si="1">E10-SUM(F10:AB10)</f>
        <v>1311219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</row>
    <row r="11" spans="1:1022" ht="17.25" hidden="1">
      <c r="A11" s="221"/>
      <c r="B11" s="59"/>
      <c r="C11" s="222"/>
      <c r="D11" s="223"/>
      <c r="E11" s="376"/>
      <c r="F11" s="224">
        <f t="shared" ref="F11:AI11" si="2">+F12*100/$E$12</f>
        <v>1.9249851160944631</v>
      </c>
      <c r="G11" s="224">
        <f t="shared" si="2"/>
        <v>1.9096501831171409</v>
      </c>
      <c r="H11" s="224">
        <f t="shared" si="2"/>
        <v>1.88439264644861</v>
      </c>
      <c r="I11" s="224">
        <f t="shared" si="2"/>
        <v>1.8780782622814771</v>
      </c>
      <c r="J11" s="224">
        <f t="shared" si="2"/>
        <v>1.8898049757347237</v>
      </c>
      <c r="K11" s="224">
        <f t="shared" si="2"/>
        <v>9.7746666907214639</v>
      </c>
      <c r="L11" s="224">
        <f t="shared" si="2"/>
        <v>4.1034476537552544</v>
      </c>
      <c r="M11" s="224">
        <f t="shared" si="2"/>
        <v>6.0482779772321349</v>
      </c>
      <c r="N11" s="224">
        <f t="shared" si="2"/>
        <v>5.4213498349239568</v>
      </c>
      <c r="O11" s="224">
        <f t="shared" si="2"/>
        <v>3.3718811452488771</v>
      </c>
      <c r="P11" s="225">
        <f t="shared" si="2"/>
        <v>7.8623103429612655</v>
      </c>
      <c r="Q11" s="225">
        <f t="shared" si="2"/>
        <v>7.4184993414999365</v>
      </c>
      <c r="R11" s="225">
        <f t="shared" si="2"/>
        <v>6.968373955871475</v>
      </c>
      <c r="S11" s="225">
        <f t="shared" si="2"/>
        <v>6.4514965090476109</v>
      </c>
      <c r="T11" s="225">
        <f t="shared" si="2"/>
        <v>6.1159320933085572</v>
      </c>
      <c r="U11" s="225">
        <f t="shared" si="2"/>
        <v>5.4980244998105681</v>
      </c>
      <c r="V11" s="225">
        <f t="shared" si="2"/>
        <v>5.0668422666835049</v>
      </c>
      <c r="W11" s="225">
        <f t="shared" si="2"/>
        <v>4.5770264662902092</v>
      </c>
      <c r="X11" s="225">
        <f t="shared" si="2"/>
        <v>3.8445579029028125</v>
      </c>
      <c r="Y11" s="225">
        <f t="shared" si="2"/>
        <v>2.8117050641361021</v>
      </c>
      <c r="Z11" s="225">
        <f t="shared" si="2"/>
        <v>2.072922116581573</v>
      </c>
      <c r="AA11" s="225">
        <f t="shared" si="2"/>
        <v>1.4613289072507172</v>
      </c>
      <c r="AB11" s="226">
        <f t="shared" si="2"/>
        <v>1.6444460480975662</v>
      </c>
      <c r="AC11" s="227">
        <f t="shared" si="2"/>
        <v>1.9637734759782786</v>
      </c>
      <c r="AD11" s="228">
        <f t="shared" si="2"/>
        <v>0.15876165905933717</v>
      </c>
      <c r="AE11" s="228">
        <f t="shared" si="2"/>
        <v>49.306319796496417</v>
      </c>
      <c r="AF11" s="228">
        <f t="shared" si="2"/>
        <v>4.9387504735788124</v>
      </c>
      <c r="AG11" s="227">
        <f t="shared" si="2"/>
        <v>4.4741922098540474</v>
      </c>
      <c r="AH11" s="228">
        <f t="shared" si="2"/>
        <v>22.371863104151256</v>
      </c>
      <c r="AI11" s="227">
        <f t="shared" si="2"/>
        <v>2.7097728625809596</v>
      </c>
      <c r="AJ11" s="220">
        <f t="shared" si="1"/>
        <v>-100.00000000000001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</row>
    <row r="12" spans="1:1022" ht="16.5">
      <c r="A12" s="229">
        <f>+A14+A20+A33+A49+A62+A67</f>
        <v>38</v>
      </c>
      <c r="B12" s="62"/>
      <c r="C12" s="230" t="s">
        <v>142</v>
      </c>
      <c r="D12" s="231"/>
      <c r="E12" s="377">
        <f t="shared" ref="E12:AI12" si="3">+E14+E20+E33+E49+E62+E67</f>
        <v>110858</v>
      </c>
      <c r="F12" s="233">
        <f t="shared" si="3"/>
        <v>2134</v>
      </c>
      <c r="G12" s="234">
        <f t="shared" si="3"/>
        <v>2117</v>
      </c>
      <c r="H12" s="235">
        <f t="shared" si="3"/>
        <v>2089</v>
      </c>
      <c r="I12" s="235">
        <f t="shared" si="3"/>
        <v>2082</v>
      </c>
      <c r="J12" s="235">
        <f t="shared" si="3"/>
        <v>2095</v>
      </c>
      <c r="K12" s="235">
        <f t="shared" si="3"/>
        <v>10836</v>
      </c>
      <c r="L12" s="235">
        <f t="shared" si="3"/>
        <v>4549</v>
      </c>
      <c r="M12" s="235">
        <f t="shared" si="3"/>
        <v>6705</v>
      </c>
      <c r="N12" s="235">
        <f t="shared" si="3"/>
        <v>6010</v>
      </c>
      <c r="O12" s="235">
        <f t="shared" si="3"/>
        <v>3738</v>
      </c>
      <c r="P12" s="235">
        <f t="shared" si="3"/>
        <v>8716</v>
      </c>
      <c r="Q12" s="235">
        <f t="shared" si="3"/>
        <v>8224</v>
      </c>
      <c r="R12" s="235">
        <f t="shared" si="3"/>
        <v>7725</v>
      </c>
      <c r="S12" s="235">
        <f t="shared" si="3"/>
        <v>7152</v>
      </c>
      <c r="T12" s="235">
        <f t="shared" si="3"/>
        <v>6780</v>
      </c>
      <c r="U12" s="235">
        <f t="shared" si="3"/>
        <v>6095</v>
      </c>
      <c r="V12" s="235">
        <f t="shared" si="3"/>
        <v>5617</v>
      </c>
      <c r="W12" s="235">
        <f t="shared" si="3"/>
        <v>5074</v>
      </c>
      <c r="X12" s="235">
        <f t="shared" si="3"/>
        <v>4262</v>
      </c>
      <c r="Y12" s="235">
        <f t="shared" si="3"/>
        <v>3117</v>
      </c>
      <c r="Z12" s="235">
        <f t="shared" si="3"/>
        <v>2298</v>
      </c>
      <c r="AA12" s="235">
        <f t="shared" si="3"/>
        <v>1620</v>
      </c>
      <c r="AB12" s="236">
        <f t="shared" si="3"/>
        <v>1823</v>
      </c>
      <c r="AC12" s="231">
        <f t="shared" si="3"/>
        <v>2177</v>
      </c>
      <c r="AD12" s="232">
        <f t="shared" si="3"/>
        <v>176</v>
      </c>
      <c r="AE12" s="232">
        <f t="shared" si="3"/>
        <v>54660</v>
      </c>
      <c r="AF12" s="232">
        <f t="shared" si="3"/>
        <v>5475</v>
      </c>
      <c r="AG12" s="231">
        <f t="shared" si="3"/>
        <v>4960</v>
      </c>
      <c r="AH12" s="232">
        <f t="shared" si="3"/>
        <v>24801</v>
      </c>
      <c r="AI12" s="231">
        <f t="shared" si="3"/>
        <v>3004</v>
      </c>
      <c r="AJ12" s="220">
        <f t="shared" si="1"/>
        <v>0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178" t="s">
        <v>143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</row>
    <row r="13" spans="1:1022" ht="17.25" hidden="1">
      <c r="A13" s="237"/>
      <c r="B13" s="68"/>
      <c r="C13" s="238"/>
      <c r="D13" s="239"/>
      <c r="E13" s="373"/>
      <c r="F13" s="240">
        <f t="shared" ref="F13:AI13" si="4">+F14*100/$E$14</f>
        <v>1.5796628602501359</v>
      </c>
      <c r="G13" s="240">
        <f t="shared" si="4"/>
        <v>1.4953779227841217</v>
      </c>
      <c r="H13" s="240">
        <f t="shared" si="4"/>
        <v>1.4301250679717237</v>
      </c>
      <c r="I13" s="240">
        <f t="shared" si="4"/>
        <v>1.4002175095160414</v>
      </c>
      <c r="J13" s="240">
        <f t="shared" si="4"/>
        <v>1.4029363784665578</v>
      </c>
      <c r="K13" s="240">
        <f t="shared" si="4"/>
        <v>7.5747688961392061</v>
      </c>
      <c r="L13" s="240">
        <f t="shared" si="4"/>
        <v>3.4855899945622619</v>
      </c>
      <c r="M13" s="240">
        <f t="shared" si="4"/>
        <v>5.5328983143012511</v>
      </c>
      <c r="N13" s="240">
        <f t="shared" si="4"/>
        <v>5.45405111473627</v>
      </c>
      <c r="O13" s="240">
        <f t="shared" si="4"/>
        <v>3.4774333877107124</v>
      </c>
      <c r="P13" s="240">
        <f t="shared" si="4"/>
        <v>7.9064709081022295</v>
      </c>
      <c r="Q13" s="240">
        <f t="shared" si="4"/>
        <v>7.4034801522566616</v>
      </c>
      <c r="R13" s="240">
        <f t="shared" si="4"/>
        <v>7.2784121805328983</v>
      </c>
      <c r="S13" s="240">
        <f t="shared" si="4"/>
        <v>6.8134855899945626</v>
      </c>
      <c r="T13" s="240">
        <f t="shared" si="4"/>
        <v>6.6992930940728659</v>
      </c>
      <c r="U13" s="240">
        <f t="shared" si="4"/>
        <v>6.1827079934747147</v>
      </c>
      <c r="V13" s="240">
        <f t="shared" si="4"/>
        <v>5.8401305057096247</v>
      </c>
      <c r="W13" s="240">
        <f t="shared" si="4"/>
        <v>5.2637302882001089</v>
      </c>
      <c r="X13" s="240">
        <f t="shared" si="4"/>
        <v>4.2169657422512232</v>
      </c>
      <c r="Y13" s="240">
        <f t="shared" si="4"/>
        <v>3.1430125067971724</v>
      </c>
      <c r="Z13" s="240">
        <f t="shared" si="4"/>
        <v>2.4932028276237084</v>
      </c>
      <c r="AA13" s="240">
        <f t="shared" si="4"/>
        <v>1.7509516041326807</v>
      </c>
      <c r="AB13" s="241">
        <f t="shared" si="4"/>
        <v>2.1750951604132682</v>
      </c>
      <c r="AC13" s="242">
        <f t="shared" si="4"/>
        <v>1.5905383360522023</v>
      </c>
      <c r="AD13" s="243">
        <f t="shared" si="4"/>
        <v>0.12506797172376291</v>
      </c>
      <c r="AE13" s="243">
        <f t="shared" si="4"/>
        <v>49.037520391517127</v>
      </c>
      <c r="AF13" s="243">
        <f t="shared" si="4"/>
        <v>4.2441544317563897</v>
      </c>
      <c r="AG13" s="242">
        <f t="shared" si="4"/>
        <v>4.6057640021750954</v>
      </c>
      <c r="AH13" s="243">
        <f t="shared" si="4"/>
        <v>24.200652528548122</v>
      </c>
      <c r="AI13" s="242">
        <f t="shared" si="4"/>
        <v>2.2376291462751494</v>
      </c>
      <c r="AJ13" s="220">
        <f t="shared" si="1"/>
        <v>-99.999999999999986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</row>
    <row r="14" spans="1:1022" ht="15.75">
      <c r="A14" s="244">
        <f>COUNT(A15:A16)</f>
        <v>2</v>
      </c>
      <c r="B14" s="75"/>
      <c r="C14" s="245" t="s">
        <v>144</v>
      </c>
      <c r="D14" s="246"/>
      <c r="E14" s="378">
        <v>36780</v>
      </c>
      <c r="F14" s="247">
        <v>581</v>
      </c>
      <c r="G14" s="234">
        <v>550</v>
      </c>
      <c r="H14" s="234">
        <v>526</v>
      </c>
      <c r="I14" s="234">
        <v>515</v>
      </c>
      <c r="J14" s="234">
        <v>516</v>
      </c>
      <c r="K14" s="234">
        <v>2786</v>
      </c>
      <c r="L14" s="234">
        <v>1282</v>
      </c>
      <c r="M14" s="234">
        <v>2035</v>
      </c>
      <c r="N14" s="234">
        <v>2006</v>
      </c>
      <c r="O14" s="234">
        <v>1279</v>
      </c>
      <c r="P14" s="234">
        <v>2908</v>
      </c>
      <c r="Q14" s="234">
        <v>2723</v>
      </c>
      <c r="R14" s="234">
        <v>2677</v>
      </c>
      <c r="S14" s="234">
        <v>2506</v>
      </c>
      <c r="T14" s="234">
        <v>2464</v>
      </c>
      <c r="U14" s="234">
        <v>2274</v>
      </c>
      <c r="V14" s="234">
        <v>2148</v>
      </c>
      <c r="W14" s="234">
        <v>1936</v>
      </c>
      <c r="X14" s="234">
        <v>1551</v>
      </c>
      <c r="Y14" s="234">
        <v>1156</v>
      </c>
      <c r="Z14" s="234">
        <v>917</v>
      </c>
      <c r="AA14" s="234">
        <v>644</v>
      </c>
      <c r="AB14" s="248">
        <v>800</v>
      </c>
      <c r="AC14" s="249">
        <v>585</v>
      </c>
      <c r="AD14" s="250">
        <v>46</v>
      </c>
      <c r="AE14" s="249">
        <v>18036</v>
      </c>
      <c r="AF14" s="249">
        <v>1561</v>
      </c>
      <c r="AG14" s="249">
        <v>1694</v>
      </c>
      <c r="AH14" s="250">
        <v>8901</v>
      </c>
      <c r="AI14" s="249">
        <v>823</v>
      </c>
      <c r="AJ14" s="220">
        <f t="shared" si="1"/>
        <v>0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</row>
    <row r="15" spans="1:1022" ht="17.25">
      <c r="A15" s="251">
        <v>1</v>
      </c>
      <c r="B15" s="421"/>
      <c r="C15" s="252" t="s">
        <v>145</v>
      </c>
      <c r="D15" s="253">
        <v>0.57999999999999996</v>
      </c>
      <c r="E15" s="379">
        <f>ROUND($E$14*D15,0)+1</f>
        <v>21333</v>
      </c>
      <c r="F15" s="254">
        <f t="shared" ref="F15" si="5">ROUND($E$15*F13/100,0)</f>
        <v>337</v>
      </c>
      <c r="G15" s="254">
        <f>ROUND($E$15*G13/100,0)+1</f>
        <v>320</v>
      </c>
      <c r="H15" s="254">
        <f t="shared" ref="H15:AH15" si="6">ROUND($E$15*H13/100,0)</f>
        <v>305</v>
      </c>
      <c r="I15" s="254">
        <f t="shared" si="6"/>
        <v>299</v>
      </c>
      <c r="J15" s="254">
        <f t="shared" si="6"/>
        <v>299</v>
      </c>
      <c r="K15" s="254">
        <f t="shared" si="6"/>
        <v>1616</v>
      </c>
      <c r="L15" s="254">
        <f>ROUND($E$15*L13/100,0)-1</f>
        <v>743</v>
      </c>
      <c r="M15" s="254">
        <f t="shared" si="6"/>
        <v>1180</v>
      </c>
      <c r="N15" s="254">
        <f t="shared" si="6"/>
        <v>1164</v>
      </c>
      <c r="O15" s="254">
        <f t="shared" si="6"/>
        <v>742</v>
      </c>
      <c r="P15" s="254">
        <f>ROUND($E$15*P13/100,0)-1</f>
        <v>1686</v>
      </c>
      <c r="Q15" s="254">
        <f>ROUND($E$15*Q13/100,0)+1</f>
        <v>1580</v>
      </c>
      <c r="R15" s="254">
        <f>ROUND($E$15*R13/100,0)-1</f>
        <v>1552</v>
      </c>
      <c r="S15" s="254">
        <f t="shared" si="6"/>
        <v>1454</v>
      </c>
      <c r="T15" s="254">
        <f t="shared" si="6"/>
        <v>1429</v>
      </c>
      <c r="U15" s="254">
        <f t="shared" si="6"/>
        <v>1319</v>
      </c>
      <c r="V15" s="254">
        <f t="shared" si="6"/>
        <v>1246</v>
      </c>
      <c r="W15" s="254">
        <f t="shared" si="6"/>
        <v>1123</v>
      </c>
      <c r="X15" s="254">
        <f>ROUND($E$15*X13/100,0)-1</f>
        <v>899</v>
      </c>
      <c r="Y15" s="254">
        <f t="shared" si="6"/>
        <v>670</v>
      </c>
      <c r="Z15" s="254">
        <f t="shared" si="6"/>
        <v>532</v>
      </c>
      <c r="AA15" s="254">
        <f t="shared" si="6"/>
        <v>374</v>
      </c>
      <c r="AB15" s="254">
        <f t="shared" si="6"/>
        <v>464</v>
      </c>
      <c r="AC15" s="254">
        <f t="shared" si="6"/>
        <v>339</v>
      </c>
      <c r="AD15" s="254">
        <f>ROUND($E$15*AD13/100,0)-1</f>
        <v>26</v>
      </c>
      <c r="AE15" s="254">
        <f t="shared" si="6"/>
        <v>10461</v>
      </c>
      <c r="AF15" s="254">
        <f t="shared" si="6"/>
        <v>905</v>
      </c>
      <c r="AG15" s="254">
        <f>ROUND($E$15*AG13/100,0)-1</f>
        <v>982</v>
      </c>
      <c r="AH15" s="254">
        <f t="shared" si="6"/>
        <v>5163</v>
      </c>
      <c r="AI15" s="254">
        <f>ROUND($E$15*AI13/100,0)+1</f>
        <v>478</v>
      </c>
      <c r="AJ15" s="220">
        <f t="shared" si="1"/>
        <v>0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</row>
    <row r="16" spans="1:1022" ht="17.25">
      <c r="A16" s="251">
        <f>A15+1</f>
        <v>2</v>
      </c>
      <c r="B16" s="421"/>
      <c r="C16" s="252" t="s">
        <v>146</v>
      </c>
      <c r="D16" s="253">
        <v>0.23</v>
      </c>
      <c r="E16" s="379">
        <f>ROUND($E$14*D16,0)</f>
        <v>8459</v>
      </c>
      <c r="F16" s="254">
        <f>ROUND($E$16*F13/100,0)</f>
        <v>134</v>
      </c>
      <c r="G16" s="254">
        <f t="shared" ref="G16:AI16" si="7">ROUND($E$16*G13/100,0)</f>
        <v>126</v>
      </c>
      <c r="H16" s="254">
        <f t="shared" si="7"/>
        <v>121</v>
      </c>
      <c r="I16" s="254">
        <f t="shared" si="7"/>
        <v>118</v>
      </c>
      <c r="J16" s="254">
        <f t="shared" si="7"/>
        <v>119</v>
      </c>
      <c r="K16" s="254">
        <f t="shared" si="7"/>
        <v>641</v>
      </c>
      <c r="L16" s="254">
        <f t="shared" si="7"/>
        <v>295</v>
      </c>
      <c r="M16" s="254">
        <f t="shared" si="7"/>
        <v>468</v>
      </c>
      <c r="N16" s="254">
        <f t="shared" si="7"/>
        <v>461</v>
      </c>
      <c r="O16" s="254">
        <f t="shared" si="7"/>
        <v>294</v>
      </c>
      <c r="P16" s="254">
        <f t="shared" si="7"/>
        <v>669</v>
      </c>
      <c r="Q16" s="254">
        <f t="shared" si="7"/>
        <v>626</v>
      </c>
      <c r="R16" s="254">
        <f t="shared" si="7"/>
        <v>616</v>
      </c>
      <c r="S16" s="254">
        <f t="shared" si="7"/>
        <v>576</v>
      </c>
      <c r="T16" s="254">
        <f t="shared" si="7"/>
        <v>567</v>
      </c>
      <c r="U16" s="254">
        <f t="shared" si="7"/>
        <v>523</v>
      </c>
      <c r="V16" s="254">
        <f t="shared" si="7"/>
        <v>494</v>
      </c>
      <c r="W16" s="254">
        <f t="shared" si="7"/>
        <v>445</v>
      </c>
      <c r="X16" s="254">
        <f t="shared" si="7"/>
        <v>357</v>
      </c>
      <c r="Y16" s="254">
        <f t="shared" si="7"/>
        <v>266</v>
      </c>
      <c r="Z16" s="254">
        <f t="shared" si="7"/>
        <v>211</v>
      </c>
      <c r="AA16" s="254">
        <f t="shared" si="7"/>
        <v>148</v>
      </c>
      <c r="AB16" s="254">
        <f t="shared" si="7"/>
        <v>184</v>
      </c>
      <c r="AC16" s="254">
        <f t="shared" si="7"/>
        <v>135</v>
      </c>
      <c r="AD16" s="254">
        <f t="shared" si="7"/>
        <v>11</v>
      </c>
      <c r="AE16" s="254">
        <f t="shared" si="7"/>
        <v>4148</v>
      </c>
      <c r="AF16" s="254">
        <f t="shared" si="7"/>
        <v>359</v>
      </c>
      <c r="AG16" s="254">
        <f t="shared" si="7"/>
        <v>390</v>
      </c>
      <c r="AH16" s="254">
        <f t="shared" si="7"/>
        <v>2047</v>
      </c>
      <c r="AI16" s="254">
        <f t="shared" si="7"/>
        <v>189</v>
      </c>
      <c r="AJ16" s="220">
        <f t="shared" si="1"/>
        <v>0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</row>
    <row r="17" spans="1:1022" ht="17.25">
      <c r="A17" s="251"/>
      <c r="B17" s="421"/>
      <c r="C17" s="252" t="s">
        <v>65</v>
      </c>
      <c r="D17" s="253">
        <v>0.19</v>
      </c>
      <c r="E17" s="379">
        <f>ROUND($E$14*D17,0)</f>
        <v>6988</v>
      </c>
      <c r="F17" s="254">
        <f t="shared" ref="F17" si="8">+ROUND($E$17*F13/100,0)</f>
        <v>110</v>
      </c>
      <c r="G17" s="254">
        <f t="shared" ref="G17:AI17" si="9">+ROUND($E$17*G13/100,0)</f>
        <v>104</v>
      </c>
      <c r="H17" s="254">
        <f t="shared" si="9"/>
        <v>100</v>
      </c>
      <c r="I17" s="254">
        <f t="shared" si="9"/>
        <v>98</v>
      </c>
      <c r="J17" s="254">
        <f t="shared" si="9"/>
        <v>98</v>
      </c>
      <c r="K17" s="254">
        <f t="shared" si="9"/>
        <v>529</v>
      </c>
      <c r="L17" s="254">
        <f t="shared" si="9"/>
        <v>244</v>
      </c>
      <c r="M17" s="254">
        <f t="shared" si="9"/>
        <v>387</v>
      </c>
      <c r="N17" s="254">
        <f t="shared" si="9"/>
        <v>381</v>
      </c>
      <c r="O17" s="254">
        <f t="shared" si="9"/>
        <v>243</v>
      </c>
      <c r="P17" s="254">
        <f t="shared" si="9"/>
        <v>553</v>
      </c>
      <c r="Q17" s="254">
        <f t="shared" si="9"/>
        <v>517</v>
      </c>
      <c r="R17" s="254">
        <f t="shared" si="9"/>
        <v>509</v>
      </c>
      <c r="S17" s="254">
        <f t="shared" si="9"/>
        <v>476</v>
      </c>
      <c r="T17" s="254">
        <f t="shared" si="9"/>
        <v>468</v>
      </c>
      <c r="U17" s="254">
        <f t="shared" si="9"/>
        <v>432</v>
      </c>
      <c r="V17" s="254">
        <f t="shared" si="9"/>
        <v>408</v>
      </c>
      <c r="W17" s="254">
        <f t="shared" si="9"/>
        <v>368</v>
      </c>
      <c r="X17" s="254">
        <f t="shared" si="9"/>
        <v>295</v>
      </c>
      <c r="Y17" s="254">
        <f t="shared" si="9"/>
        <v>220</v>
      </c>
      <c r="Z17" s="254">
        <f t="shared" si="9"/>
        <v>174</v>
      </c>
      <c r="AA17" s="254">
        <f t="shared" si="9"/>
        <v>122</v>
      </c>
      <c r="AB17" s="254">
        <f t="shared" si="9"/>
        <v>152</v>
      </c>
      <c r="AC17" s="254">
        <f t="shared" si="9"/>
        <v>111</v>
      </c>
      <c r="AD17" s="254">
        <f t="shared" si="9"/>
        <v>9</v>
      </c>
      <c r="AE17" s="254">
        <f t="shared" si="9"/>
        <v>3427</v>
      </c>
      <c r="AF17" s="254">
        <f t="shared" si="9"/>
        <v>297</v>
      </c>
      <c r="AG17" s="254">
        <f t="shared" si="9"/>
        <v>322</v>
      </c>
      <c r="AH17" s="254">
        <f t="shared" si="9"/>
        <v>1691</v>
      </c>
      <c r="AI17" s="254">
        <f t="shared" si="9"/>
        <v>156</v>
      </c>
      <c r="AJ17" s="220">
        <f t="shared" si="1"/>
        <v>0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</row>
    <row r="18" spans="1:1022" s="257" customFormat="1" ht="17.25" hidden="1">
      <c r="A18" s="237"/>
      <c r="B18" s="68"/>
      <c r="C18" s="252"/>
      <c r="D18" s="255">
        <f t="shared" ref="D18:AB18" si="10">SUM(D15:D17)</f>
        <v>1</v>
      </c>
      <c r="E18" s="380">
        <f t="shared" si="10"/>
        <v>36780</v>
      </c>
      <c r="F18" s="256">
        <f t="shared" si="10"/>
        <v>581</v>
      </c>
      <c r="G18" s="256">
        <f t="shared" si="10"/>
        <v>550</v>
      </c>
      <c r="H18" s="256">
        <f t="shared" si="10"/>
        <v>526</v>
      </c>
      <c r="I18" s="256">
        <f t="shared" si="10"/>
        <v>515</v>
      </c>
      <c r="J18" s="256">
        <f t="shared" si="10"/>
        <v>516</v>
      </c>
      <c r="K18" s="256">
        <f t="shared" si="10"/>
        <v>2786</v>
      </c>
      <c r="L18" s="256">
        <f t="shared" si="10"/>
        <v>1282</v>
      </c>
      <c r="M18" s="256">
        <f t="shared" si="10"/>
        <v>2035</v>
      </c>
      <c r="N18" s="256">
        <f t="shared" si="10"/>
        <v>2006</v>
      </c>
      <c r="O18" s="256">
        <f t="shared" si="10"/>
        <v>1279</v>
      </c>
      <c r="P18" s="256">
        <f t="shared" si="10"/>
        <v>2908</v>
      </c>
      <c r="Q18" s="256">
        <f t="shared" si="10"/>
        <v>2723</v>
      </c>
      <c r="R18" s="256">
        <f t="shared" si="10"/>
        <v>2677</v>
      </c>
      <c r="S18" s="256">
        <f t="shared" si="10"/>
        <v>2506</v>
      </c>
      <c r="T18" s="256">
        <f t="shared" si="10"/>
        <v>2464</v>
      </c>
      <c r="U18" s="256">
        <f t="shared" si="10"/>
        <v>2274</v>
      </c>
      <c r="V18" s="256">
        <f t="shared" si="10"/>
        <v>2148</v>
      </c>
      <c r="W18" s="256">
        <f t="shared" si="10"/>
        <v>1936</v>
      </c>
      <c r="X18" s="256">
        <f t="shared" si="10"/>
        <v>1551</v>
      </c>
      <c r="Y18" s="256">
        <f t="shared" si="10"/>
        <v>1156</v>
      </c>
      <c r="Z18" s="256">
        <f t="shared" si="10"/>
        <v>917</v>
      </c>
      <c r="AA18" s="256">
        <f t="shared" si="10"/>
        <v>644</v>
      </c>
      <c r="AB18" s="256">
        <f t="shared" si="10"/>
        <v>800</v>
      </c>
      <c r="AC18" s="96">
        <f>AC14-SUM(AC15:AC17)</f>
        <v>0</v>
      </c>
      <c r="AD18" s="96">
        <f t="shared" ref="AD18:AI18" si="11">AD14-SUM(AD15:AD17)</f>
        <v>0</v>
      </c>
      <c r="AE18" s="96">
        <f t="shared" si="11"/>
        <v>0</v>
      </c>
      <c r="AF18" s="96">
        <f t="shared" si="11"/>
        <v>0</v>
      </c>
      <c r="AG18" s="96">
        <f t="shared" si="11"/>
        <v>0</v>
      </c>
      <c r="AH18" s="96">
        <f t="shared" si="11"/>
        <v>0</v>
      </c>
      <c r="AI18" s="96">
        <f t="shared" si="11"/>
        <v>0</v>
      </c>
      <c r="AJ18" s="220">
        <f t="shared" si="1"/>
        <v>0</v>
      </c>
    </row>
    <row r="19" spans="1:1022" ht="17.25" hidden="1">
      <c r="A19" s="237"/>
      <c r="B19" s="68"/>
      <c r="C19" s="252"/>
      <c r="D19" s="239"/>
      <c r="E19" s="373"/>
      <c r="F19" s="240">
        <f t="shared" ref="F19:AI19" si="12">+F20*100/$E$20</f>
        <v>2.5641025641025643</v>
      </c>
      <c r="G19" s="240">
        <f t="shared" si="12"/>
        <v>2.7893725568144174</v>
      </c>
      <c r="H19" s="240">
        <f t="shared" si="12"/>
        <v>2.9351354932750282</v>
      </c>
      <c r="I19" s="240">
        <f t="shared" si="12"/>
        <v>3.027893725568144</v>
      </c>
      <c r="J19" s="240">
        <f t="shared" si="12"/>
        <v>3.0676472536937651</v>
      </c>
      <c r="K19" s="240">
        <f t="shared" si="12"/>
        <v>14.722056582521699</v>
      </c>
      <c r="L19" s="240">
        <f t="shared" si="12"/>
        <v>5.1215795401841913</v>
      </c>
      <c r="M19" s="240">
        <f t="shared" si="12"/>
        <v>6.519578612601868</v>
      </c>
      <c r="N19" s="240">
        <f t="shared" si="12"/>
        <v>5.088451600079507</v>
      </c>
      <c r="O19" s="240">
        <f t="shared" si="12"/>
        <v>3.0212681375472075</v>
      </c>
      <c r="P19" s="240">
        <f t="shared" si="12"/>
        <v>7.2947724110514809</v>
      </c>
      <c r="Q19" s="240">
        <f t="shared" si="12"/>
        <v>7.2947724110514809</v>
      </c>
      <c r="R19" s="240">
        <f t="shared" si="12"/>
        <v>6.0756642151990992</v>
      </c>
      <c r="S19" s="240">
        <f t="shared" si="12"/>
        <v>5.3004704167494863</v>
      </c>
      <c r="T19" s="240">
        <f t="shared" si="12"/>
        <v>4.730669846948917</v>
      </c>
      <c r="U19" s="240">
        <f t="shared" si="12"/>
        <v>4.2801298615252108</v>
      </c>
      <c r="V19" s="240">
        <f t="shared" si="12"/>
        <v>3.8163387000596303</v>
      </c>
      <c r="W19" s="240">
        <f t="shared" si="12"/>
        <v>3.8693434042271253</v>
      </c>
      <c r="X19" s="240">
        <f t="shared" si="12"/>
        <v>3.3061684224474921</v>
      </c>
      <c r="Y19" s="240">
        <f t="shared" si="12"/>
        <v>2.252699927118532</v>
      </c>
      <c r="Z19" s="240">
        <f t="shared" si="12"/>
        <v>1.3516199562711191</v>
      </c>
      <c r="AA19" s="240">
        <f t="shared" si="12"/>
        <v>0.75531703438680187</v>
      </c>
      <c r="AB19" s="241">
        <f t="shared" si="12"/>
        <v>0.8149473265752335</v>
      </c>
      <c r="AC19" s="242">
        <f t="shared" si="12"/>
        <v>2.6171072682700589</v>
      </c>
      <c r="AD19" s="243">
        <f t="shared" si="12"/>
        <v>0.19876764062810576</v>
      </c>
      <c r="AE19" s="243">
        <f t="shared" si="12"/>
        <v>49.460014576293645</v>
      </c>
      <c r="AF19" s="243">
        <f t="shared" si="12"/>
        <v>5.9299012787384884</v>
      </c>
      <c r="AG19" s="242">
        <f t="shared" si="12"/>
        <v>4.1409925130855365</v>
      </c>
      <c r="AH19" s="243">
        <f t="shared" si="12"/>
        <v>18.445637050288212</v>
      </c>
      <c r="AI19" s="242">
        <f t="shared" si="12"/>
        <v>3.5645663552640299</v>
      </c>
      <c r="AJ19" s="220">
        <f t="shared" si="1"/>
        <v>-100.00000000000003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</row>
    <row r="20" spans="1:1022" ht="15.75">
      <c r="A20" s="244">
        <v>10</v>
      </c>
      <c r="B20" s="75"/>
      <c r="C20" s="245" t="s">
        <v>147</v>
      </c>
      <c r="D20" s="258">
        <v>13321</v>
      </c>
      <c r="E20" s="378">
        <v>15093</v>
      </c>
      <c r="F20" s="247">
        <v>387</v>
      </c>
      <c r="G20" s="234">
        <v>421</v>
      </c>
      <c r="H20" s="234">
        <v>443</v>
      </c>
      <c r="I20" s="234">
        <v>457</v>
      </c>
      <c r="J20" s="234">
        <v>463</v>
      </c>
      <c r="K20" s="234">
        <v>2222</v>
      </c>
      <c r="L20" s="234">
        <v>773</v>
      </c>
      <c r="M20" s="234">
        <v>984</v>
      </c>
      <c r="N20" s="234">
        <v>768</v>
      </c>
      <c r="O20" s="234">
        <v>456</v>
      </c>
      <c r="P20" s="234">
        <v>1101</v>
      </c>
      <c r="Q20" s="234">
        <v>1101</v>
      </c>
      <c r="R20" s="234">
        <v>917</v>
      </c>
      <c r="S20" s="234">
        <v>800</v>
      </c>
      <c r="T20" s="234">
        <v>714</v>
      </c>
      <c r="U20" s="234">
        <v>646</v>
      </c>
      <c r="V20" s="234">
        <v>576</v>
      </c>
      <c r="W20" s="234">
        <v>584</v>
      </c>
      <c r="X20" s="234">
        <v>499</v>
      </c>
      <c r="Y20" s="234">
        <v>340</v>
      </c>
      <c r="Z20" s="234">
        <v>204</v>
      </c>
      <c r="AA20" s="234">
        <v>114</v>
      </c>
      <c r="AB20" s="248">
        <v>123</v>
      </c>
      <c r="AC20" s="249">
        <v>395</v>
      </c>
      <c r="AD20" s="250">
        <v>30</v>
      </c>
      <c r="AE20" s="249">
        <v>7465</v>
      </c>
      <c r="AF20" s="249">
        <v>895</v>
      </c>
      <c r="AG20" s="249">
        <v>625</v>
      </c>
      <c r="AH20" s="250">
        <v>2784</v>
      </c>
      <c r="AI20" s="249">
        <v>538</v>
      </c>
      <c r="AJ20" s="220">
        <f t="shared" si="1"/>
        <v>0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</row>
    <row r="21" spans="1:1022" ht="17.25">
      <c r="A21" s="259">
        <v>1</v>
      </c>
      <c r="B21" s="421"/>
      <c r="C21" s="252" t="s">
        <v>148</v>
      </c>
      <c r="D21" s="253">
        <v>0.202826492005105</v>
      </c>
      <c r="E21" s="379">
        <f>ROUND($E$20*D21,0)</f>
        <v>3061</v>
      </c>
      <c r="F21" s="254">
        <f>ROUND($E$21*F19/100,0)+1</f>
        <v>79</v>
      </c>
      <c r="G21" s="254">
        <f t="shared" ref="G21:Y21" si="13">ROUND($E$21*G19/100,0)</f>
        <v>85</v>
      </c>
      <c r="H21" s="254">
        <f t="shared" si="13"/>
        <v>90</v>
      </c>
      <c r="I21" s="254">
        <f t="shared" si="13"/>
        <v>93</v>
      </c>
      <c r="J21" s="254">
        <f>ROUND($E$21*J19/100,0)-1+1</f>
        <v>94</v>
      </c>
      <c r="K21" s="254">
        <f t="shared" si="13"/>
        <v>451</v>
      </c>
      <c r="L21" s="254">
        <f t="shared" si="13"/>
        <v>157</v>
      </c>
      <c r="M21" s="254">
        <f t="shared" si="13"/>
        <v>200</v>
      </c>
      <c r="N21" s="254">
        <f t="shared" si="13"/>
        <v>156</v>
      </c>
      <c r="O21" s="254">
        <f t="shared" si="13"/>
        <v>92</v>
      </c>
      <c r="P21" s="254">
        <f>ROUND($E$21*P19/100,0)+1</f>
        <v>224</v>
      </c>
      <c r="Q21" s="254">
        <f t="shared" si="13"/>
        <v>223</v>
      </c>
      <c r="R21" s="254">
        <f>ROUND($E$21*R19/100,0)+1</f>
        <v>187</v>
      </c>
      <c r="S21" s="254">
        <f t="shared" si="13"/>
        <v>162</v>
      </c>
      <c r="T21" s="254">
        <f>ROUND($E$21*T19/100,0)-1</f>
        <v>144</v>
      </c>
      <c r="U21" s="254">
        <f>ROUND($E$21*U19/100,0)-1</f>
        <v>130</v>
      </c>
      <c r="V21" s="254">
        <f t="shared" si="13"/>
        <v>117</v>
      </c>
      <c r="W21" s="254">
        <f>ROUND($E$21*W19/100,0)+1</f>
        <v>119</v>
      </c>
      <c r="X21" s="254">
        <f t="shared" si="13"/>
        <v>101</v>
      </c>
      <c r="Y21" s="254">
        <f t="shared" si="13"/>
        <v>69</v>
      </c>
      <c r="Z21" s="254">
        <f>ROUND($E$21*Z19/100,0)-1</f>
        <v>40</v>
      </c>
      <c r="AA21" s="254">
        <f>ROUND($E$21*AA19/100,0)-1</f>
        <v>22</v>
      </c>
      <c r="AB21" s="254">
        <f>ROUND($E$21*AB19/100,0)+1</f>
        <v>26</v>
      </c>
      <c r="AC21" s="254">
        <f>ROUND($E$21*AC19/100,0)-1</f>
        <v>79</v>
      </c>
      <c r="AD21" s="254">
        <f>ROUND($E$21*AD19/100,0)+1</f>
        <v>7</v>
      </c>
      <c r="AE21" s="254">
        <f>ROUND($E$21*AE19/100,0)+1</f>
        <v>1515</v>
      </c>
      <c r="AF21" s="254">
        <f>ROUND($E$21*AF19/100,0)-1+1</f>
        <v>182</v>
      </c>
      <c r="AG21" s="254">
        <f>ROUND($E$21*AG19/100,0)-1+2</f>
        <v>128</v>
      </c>
      <c r="AH21" s="254">
        <f>ROUND($E$21*AH19/100,0)+1-2</f>
        <v>564</v>
      </c>
      <c r="AI21" s="254">
        <f>ROUND($E$21*AI19/100,0)+1</f>
        <v>110</v>
      </c>
      <c r="AJ21" s="220">
        <f t="shared" si="1"/>
        <v>0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</row>
    <row r="22" spans="1:1022" ht="17.25">
      <c r="A22" s="251">
        <f t="shared" ref="A22:A29" si="14">A21+1</f>
        <v>2</v>
      </c>
      <c r="B22" s="421"/>
      <c r="C22" s="252" t="s">
        <v>149</v>
      </c>
      <c r="D22" s="253">
        <v>5.7191021695067901E-2</v>
      </c>
      <c r="E22" s="379">
        <f>ROUND($E$20*D22,0)</f>
        <v>863</v>
      </c>
      <c r="F22" s="254">
        <f>+ROUND($E$22*F19/100,0)</f>
        <v>22</v>
      </c>
      <c r="G22" s="254">
        <f t="shared" ref="G22:AI22" si="15">+ROUND($E$22*G19/100,0)</f>
        <v>24</v>
      </c>
      <c r="H22" s="254">
        <f t="shared" si="15"/>
        <v>25</v>
      </c>
      <c r="I22" s="254">
        <f>+ROUND($E$22*I19/100,0)+1</f>
        <v>27</v>
      </c>
      <c r="J22" s="254">
        <f t="shared" si="15"/>
        <v>26</v>
      </c>
      <c r="K22" s="254">
        <f>+ROUND($E$22*K19/100,0)+1</f>
        <v>128</v>
      </c>
      <c r="L22" s="254">
        <f>+ROUND($E$22*L19/100,0)+1-1</f>
        <v>44</v>
      </c>
      <c r="M22" s="254">
        <f t="shared" si="15"/>
        <v>56</v>
      </c>
      <c r="N22" s="254">
        <f>+ROUND($E$22*N19/100,0)-1</f>
        <v>43</v>
      </c>
      <c r="O22" s="254">
        <f t="shared" si="15"/>
        <v>26</v>
      </c>
      <c r="P22" s="254">
        <f t="shared" si="15"/>
        <v>63</v>
      </c>
      <c r="Q22" s="254">
        <f t="shared" si="15"/>
        <v>63</v>
      </c>
      <c r="R22" s="254">
        <f>+ROUND($E$22*R19/100,0)+1</f>
        <v>53</v>
      </c>
      <c r="S22" s="254">
        <f t="shared" si="15"/>
        <v>46</v>
      </c>
      <c r="T22" s="254">
        <f>+ROUND($E$22*T19/100,0)-1</f>
        <v>40</v>
      </c>
      <c r="U22" s="254">
        <f t="shared" si="15"/>
        <v>37</v>
      </c>
      <c r="V22" s="254">
        <f t="shared" si="15"/>
        <v>33</v>
      </c>
      <c r="W22" s="254">
        <f t="shared" si="15"/>
        <v>33</v>
      </c>
      <c r="X22" s="254">
        <f t="shared" si="15"/>
        <v>29</v>
      </c>
      <c r="Y22" s="254">
        <f t="shared" si="15"/>
        <v>19</v>
      </c>
      <c r="Z22" s="254">
        <f t="shared" si="15"/>
        <v>12</v>
      </c>
      <c r="AA22" s="254">
        <f t="shared" si="15"/>
        <v>7</v>
      </c>
      <c r="AB22" s="254">
        <f t="shared" si="15"/>
        <v>7</v>
      </c>
      <c r="AC22" s="254">
        <f t="shared" si="15"/>
        <v>23</v>
      </c>
      <c r="AD22" s="254">
        <f t="shared" si="15"/>
        <v>2</v>
      </c>
      <c r="AE22" s="254">
        <f t="shared" si="15"/>
        <v>427</v>
      </c>
      <c r="AF22" s="254">
        <f>+ROUND($E$22*AF19/100,0)-1</f>
        <v>50</v>
      </c>
      <c r="AG22" s="254">
        <f>+ROUND($E$22*AG19/100,0)-1</f>
        <v>35</v>
      </c>
      <c r="AH22" s="254">
        <f t="shared" si="15"/>
        <v>159</v>
      </c>
      <c r="AI22" s="254">
        <f t="shared" si="15"/>
        <v>31</v>
      </c>
      <c r="AJ22" s="220">
        <f t="shared" si="1"/>
        <v>0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</row>
    <row r="23" spans="1:1022" ht="17.25">
      <c r="A23" s="251">
        <f t="shared" si="14"/>
        <v>3</v>
      </c>
      <c r="B23" s="421"/>
      <c r="C23" s="252" t="s">
        <v>150</v>
      </c>
      <c r="D23" s="253">
        <v>0.17157306508520401</v>
      </c>
      <c r="E23" s="379">
        <f>ROUND($E$20*D23,0)</f>
        <v>2590</v>
      </c>
      <c r="F23" s="254">
        <f>+ROUND($E$23*F19/100,0)+1</f>
        <v>67</v>
      </c>
      <c r="G23" s="254">
        <f t="shared" ref="G23:AI23" si="16">+ROUND($E$23*G19/100,0)</f>
        <v>72</v>
      </c>
      <c r="H23" s="254">
        <f t="shared" si="16"/>
        <v>76</v>
      </c>
      <c r="I23" s="254">
        <f t="shared" si="16"/>
        <v>78</v>
      </c>
      <c r="J23" s="254">
        <f t="shared" si="16"/>
        <v>79</v>
      </c>
      <c r="K23" s="254">
        <f t="shared" si="16"/>
        <v>381</v>
      </c>
      <c r="L23" s="254">
        <f t="shared" si="16"/>
        <v>133</v>
      </c>
      <c r="M23" s="254">
        <f t="shared" si="16"/>
        <v>169</v>
      </c>
      <c r="N23" s="254">
        <f t="shared" si="16"/>
        <v>132</v>
      </c>
      <c r="O23" s="254">
        <f t="shared" si="16"/>
        <v>78</v>
      </c>
      <c r="P23" s="254">
        <f t="shared" si="16"/>
        <v>189</v>
      </c>
      <c r="Q23" s="254">
        <f t="shared" si="16"/>
        <v>189</v>
      </c>
      <c r="R23" s="254">
        <f t="shared" si="16"/>
        <v>157</v>
      </c>
      <c r="S23" s="254">
        <f t="shared" si="16"/>
        <v>137</v>
      </c>
      <c r="T23" s="254">
        <f t="shared" si="16"/>
        <v>123</v>
      </c>
      <c r="U23" s="254">
        <f t="shared" si="16"/>
        <v>111</v>
      </c>
      <c r="V23" s="254">
        <f t="shared" si="16"/>
        <v>99</v>
      </c>
      <c r="W23" s="254">
        <f t="shared" si="16"/>
        <v>100</v>
      </c>
      <c r="X23" s="254">
        <f t="shared" si="16"/>
        <v>86</v>
      </c>
      <c r="Y23" s="254">
        <f t="shared" si="16"/>
        <v>58</v>
      </c>
      <c r="Z23" s="254">
        <f t="shared" si="16"/>
        <v>35</v>
      </c>
      <c r="AA23" s="254">
        <f t="shared" si="16"/>
        <v>20</v>
      </c>
      <c r="AB23" s="254">
        <f t="shared" si="16"/>
        <v>21</v>
      </c>
      <c r="AC23" s="254">
        <f t="shared" si="16"/>
        <v>68</v>
      </c>
      <c r="AD23" s="254">
        <f t="shared" si="16"/>
        <v>5</v>
      </c>
      <c r="AE23" s="254">
        <f t="shared" si="16"/>
        <v>1281</v>
      </c>
      <c r="AF23" s="254">
        <f t="shared" si="16"/>
        <v>154</v>
      </c>
      <c r="AG23" s="254">
        <f t="shared" si="16"/>
        <v>107</v>
      </c>
      <c r="AH23" s="254">
        <f t="shared" si="16"/>
        <v>478</v>
      </c>
      <c r="AI23" s="254">
        <f t="shared" si="16"/>
        <v>92</v>
      </c>
      <c r="AJ23" s="220">
        <f t="shared" si="1"/>
        <v>0</v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</row>
    <row r="24" spans="1:1022" ht="17.25">
      <c r="A24" s="251">
        <f t="shared" si="14"/>
        <v>4</v>
      </c>
      <c r="B24" s="421"/>
      <c r="C24" s="252" t="s">
        <v>151</v>
      </c>
      <c r="D24" s="253">
        <v>7.5704781923278994E-2</v>
      </c>
      <c r="E24" s="379">
        <f t="shared" ref="E24:E30" si="17">ROUND($E$20*D24,0)</f>
        <v>1143</v>
      </c>
      <c r="F24" s="254">
        <f t="shared" ref="F24:AI24" si="18">+ROUND($E$24*F19/100,0)</f>
        <v>29</v>
      </c>
      <c r="G24" s="254">
        <f t="shared" si="18"/>
        <v>32</v>
      </c>
      <c r="H24" s="254">
        <f t="shared" si="18"/>
        <v>34</v>
      </c>
      <c r="I24" s="254">
        <f t="shared" si="18"/>
        <v>35</v>
      </c>
      <c r="J24" s="254">
        <f t="shared" si="18"/>
        <v>35</v>
      </c>
      <c r="K24" s="254">
        <f t="shared" si="18"/>
        <v>168</v>
      </c>
      <c r="L24" s="254">
        <f>+ROUND($E$24*L19/100,0)-1</f>
        <v>58</v>
      </c>
      <c r="M24" s="254">
        <f t="shared" si="18"/>
        <v>75</v>
      </c>
      <c r="N24" s="254">
        <f t="shared" si="18"/>
        <v>58</v>
      </c>
      <c r="O24" s="254">
        <f t="shared" si="18"/>
        <v>35</v>
      </c>
      <c r="P24" s="254">
        <f t="shared" si="18"/>
        <v>83</v>
      </c>
      <c r="Q24" s="254">
        <f t="shared" si="18"/>
        <v>83</v>
      </c>
      <c r="R24" s="254">
        <f t="shared" si="18"/>
        <v>69</v>
      </c>
      <c r="S24" s="254">
        <f t="shared" si="18"/>
        <v>61</v>
      </c>
      <c r="T24" s="254">
        <f t="shared" si="18"/>
        <v>54</v>
      </c>
      <c r="U24" s="254">
        <f t="shared" si="18"/>
        <v>49</v>
      </c>
      <c r="V24" s="254">
        <f t="shared" si="18"/>
        <v>44</v>
      </c>
      <c r="W24" s="254">
        <f t="shared" si="18"/>
        <v>44</v>
      </c>
      <c r="X24" s="254">
        <f t="shared" si="18"/>
        <v>38</v>
      </c>
      <c r="Y24" s="254">
        <f t="shared" si="18"/>
        <v>26</v>
      </c>
      <c r="Z24" s="254">
        <f t="shared" si="18"/>
        <v>15</v>
      </c>
      <c r="AA24" s="254">
        <f t="shared" si="18"/>
        <v>9</v>
      </c>
      <c r="AB24" s="254">
        <f t="shared" si="18"/>
        <v>9</v>
      </c>
      <c r="AC24" s="254">
        <f t="shared" si="18"/>
        <v>30</v>
      </c>
      <c r="AD24" s="254">
        <f t="shared" si="18"/>
        <v>2</v>
      </c>
      <c r="AE24" s="254">
        <f t="shared" si="18"/>
        <v>565</v>
      </c>
      <c r="AF24" s="254">
        <f t="shared" si="18"/>
        <v>68</v>
      </c>
      <c r="AG24" s="254">
        <f t="shared" si="18"/>
        <v>47</v>
      </c>
      <c r="AH24" s="254">
        <f t="shared" si="18"/>
        <v>211</v>
      </c>
      <c r="AI24" s="254">
        <f t="shared" si="18"/>
        <v>41</v>
      </c>
      <c r="AJ24" s="220">
        <f t="shared" si="1"/>
        <v>0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</row>
    <row r="25" spans="1:1022" ht="17.25">
      <c r="A25" s="251">
        <f t="shared" si="14"/>
        <v>5</v>
      </c>
      <c r="B25" s="421"/>
      <c r="C25" s="252" t="s">
        <v>152</v>
      </c>
      <c r="D25" s="253">
        <v>7.8546002552360897E-2</v>
      </c>
      <c r="E25" s="379">
        <f t="shared" si="17"/>
        <v>1185</v>
      </c>
      <c r="F25" s="254">
        <f t="shared" ref="F25:AI25" si="19">+ROUND($E$25*F19/100,0)</f>
        <v>30</v>
      </c>
      <c r="G25" s="254">
        <f t="shared" si="19"/>
        <v>33</v>
      </c>
      <c r="H25" s="254">
        <f t="shared" si="19"/>
        <v>35</v>
      </c>
      <c r="I25" s="254">
        <f t="shared" si="19"/>
        <v>36</v>
      </c>
      <c r="J25" s="254">
        <f>+ROUND($E$25*J19/100,0)</f>
        <v>36</v>
      </c>
      <c r="K25" s="254">
        <f t="shared" si="19"/>
        <v>174</v>
      </c>
      <c r="L25" s="254">
        <f t="shared" si="19"/>
        <v>61</v>
      </c>
      <c r="M25" s="254">
        <f>+ROUND($E$25*M19/100,0)+1</f>
        <v>78</v>
      </c>
      <c r="N25" s="254">
        <f t="shared" si="19"/>
        <v>60</v>
      </c>
      <c r="O25" s="254">
        <f t="shared" si="19"/>
        <v>36</v>
      </c>
      <c r="P25" s="254">
        <f t="shared" si="19"/>
        <v>86</v>
      </c>
      <c r="Q25" s="254">
        <f t="shared" si="19"/>
        <v>86</v>
      </c>
      <c r="R25" s="254">
        <f t="shared" si="19"/>
        <v>72</v>
      </c>
      <c r="S25" s="254">
        <f t="shared" si="19"/>
        <v>63</v>
      </c>
      <c r="T25" s="254">
        <f t="shared" si="19"/>
        <v>56</v>
      </c>
      <c r="U25" s="254">
        <f t="shared" si="19"/>
        <v>51</v>
      </c>
      <c r="V25" s="254">
        <f>+ROUND($E$25*V19/100,0)-1</f>
        <v>44</v>
      </c>
      <c r="W25" s="254">
        <f t="shared" si="19"/>
        <v>46</v>
      </c>
      <c r="X25" s="254">
        <f t="shared" si="19"/>
        <v>39</v>
      </c>
      <c r="Y25" s="254">
        <f>+ROUND($E$25*Y19/100,0)+1</f>
        <v>28</v>
      </c>
      <c r="Z25" s="254">
        <f t="shared" si="19"/>
        <v>16</v>
      </c>
      <c r="AA25" s="254">
        <f t="shared" si="19"/>
        <v>9</v>
      </c>
      <c r="AB25" s="254">
        <f t="shared" si="19"/>
        <v>10</v>
      </c>
      <c r="AC25" s="254">
        <f t="shared" si="19"/>
        <v>31</v>
      </c>
      <c r="AD25" s="254">
        <f t="shared" si="19"/>
        <v>2</v>
      </c>
      <c r="AE25" s="254">
        <f t="shared" si="19"/>
        <v>586</v>
      </c>
      <c r="AF25" s="254">
        <f t="shared" si="19"/>
        <v>70</v>
      </c>
      <c r="AG25" s="254">
        <f t="shared" si="19"/>
        <v>49</v>
      </c>
      <c r="AH25" s="254">
        <f t="shared" si="19"/>
        <v>219</v>
      </c>
      <c r="AI25" s="254">
        <f t="shared" si="19"/>
        <v>42</v>
      </c>
      <c r="AJ25" s="220">
        <f t="shared" si="1"/>
        <v>0</v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</row>
    <row r="26" spans="1:1022" ht="17.25">
      <c r="A26" s="251">
        <f t="shared" si="14"/>
        <v>6</v>
      </c>
      <c r="B26" s="421"/>
      <c r="C26" s="252" t="s">
        <v>153</v>
      </c>
      <c r="D26" s="253">
        <v>0.109066211245402</v>
      </c>
      <c r="E26" s="379">
        <f t="shared" si="17"/>
        <v>1646</v>
      </c>
      <c r="F26" s="254">
        <f t="shared" ref="F26:AI26" si="20">+ROUND($E$26*F19/100,0)</f>
        <v>42</v>
      </c>
      <c r="G26" s="254">
        <f t="shared" si="20"/>
        <v>46</v>
      </c>
      <c r="H26" s="254">
        <f t="shared" si="20"/>
        <v>48</v>
      </c>
      <c r="I26" s="254">
        <f t="shared" si="20"/>
        <v>50</v>
      </c>
      <c r="J26" s="254">
        <f>+ROUND($E$26*J19/100,0)+1</f>
        <v>51</v>
      </c>
      <c r="K26" s="254">
        <f t="shared" si="20"/>
        <v>242</v>
      </c>
      <c r="L26" s="254">
        <f t="shared" si="20"/>
        <v>84</v>
      </c>
      <c r="M26" s="254">
        <f t="shared" si="20"/>
        <v>107</v>
      </c>
      <c r="N26" s="254">
        <f>+ROUND($E$26*N19/100,0)+1</f>
        <v>85</v>
      </c>
      <c r="O26" s="254">
        <f t="shared" si="20"/>
        <v>50</v>
      </c>
      <c r="P26" s="254">
        <f t="shared" si="20"/>
        <v>120</v>
      </c>
      <c r="Q26" s="254">
        <f t="shared" si="20"/>
        <v>120</v>
      </c>
      <c r="R26" s="254">
        <f t="shared" si="20"/>
        <v>100</v>
      </c>
      <c r="S26" s="254">
        <f t="shared" si="20"/>
        <v>87</v>
      </c>
      <c r="T26" s="254">
        <f t="shared" si="20"/>
        <v>78</v>
      </c>
      <c r="U26" s="254">
        <f t="shared" si="20"/>
        <v>70</v>
      </c>
      <c r="V26" s="254">
        <f t="shared" si="20"/>
        <v>63</v>
      </c>
      <c r="W26" s="254">
        <f t="shared" si="20"/>
        <v>64</v>
      </c>
      <c r="X26" s="254">
        <f>+ROUND($E$26*X19/100,0)+1</f>
        <v>55</v>
      </c>
      <c r="Y26" s="254">
        <f t="shared" si="20"/>
        <v>37</v>
      </c>
      <c r="Z26" s="254">
        <f t="shared" si="20"/>
        <v>22</v>
      </c>
      <c r="AA26" s="254">
        <f t="shared" si="20"/>
        <v>12</v>
      </c>
      <c r="AB26" s="254">
        <f t="shared" si="20"/>
        <v>13</v>
      </c>
      <c r="AC26" s="254">
        <f t="shared" si="20"/>
        <v>43</v>
      </c>
      <c r="AD26" s="254">
        <f t="shared" si="20"/>
        <v>3</v>
      </c>
      <c r="AE26" s="254">
        <f t="shared" si="20"/>
        <v>814</v>
      </c>
      <c r="AF26" s="254">
        <f t="shared" si="20"/>
        <v>98</v>
      </c>
      <c r="AG26" s="254">
        <f t="shared" si="20"/>
        <v>68</v>
      </c>
      <c r="AH26" s="254">
        <f t="shared" si="20"/>
        <v>304</v>
      </c>
      <c r="AI26" s="254">
        <f t="shared" si="20"/>
        <v>59</v>
      </c>
      <c r="AJ26" s="220">
        <f t="shared" si="1"/>
        <v>0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</row>
    <row r="27" spans="1:1022" ht="17.25">
      <c r="A27" s="251">
        <f t="shared" si="14"/>
        <v>7</v>
      </c>
      <c r="B27" s="421"/>
      <c r="C27" s="252" t="s">
        <v>154</v>
      </c>
      <c r="D27" s="253">
        <v>8.2670355078447597E-2</v>
      </c>
      <c r="E27" s="379">
        <f t="shared" si="17"/>
        <v>1248</v>
      </c>
      <c r="F27" s="254">
        <f t="shared" ref="F27:AI27" si="21">+ROUND($E$27*F19/100,0)</f>
        <v>32</v>
      </c>
      <c r="G27" s="254">
        <f t="shared" si="21"/>
        <v>35</v>
      </c>
      <c r="H27" s="254">
        <f t="shared" si="21"/>
        <v>37</v>
      </c>
      <c r="I27" s="254">
        <f t="shared" si="21"/>
        <v>38</v>
      </c>
      <c r="J27" s="254">
        <f t="shared" si="21"/>
        <v>38</v>
      </c>
      <c r="K27" s="254">
        <f t="shared" si="21"/>
        <v>184</v>
      </c>
      <c r="L27" s="254">
        <f t="shared" si="21"/>
        <v>64</v>
      </c>
      <c r="M27" s="254">
        <f t="shared" si="21"/>
        <v>81</v>
      </c>
      <c r="N27" s="254">
        <f t="shared" si="21"/>
        <v>64</v>
      </c>
      <c r="O27" s="254">
        <f>+ROUND($E$27*O19/100,0)-1</f>
        <v>37</v>
      </c>
      <c r="P27" s="254">
        <f>+ROUND($E$27*P19/100,0)-1+1</f>
        <v>91</v>
      </c>
      <c r="Q27" s="254">
        <f>+ROUND($E$27*Q19/100,0)+1</f>
        <v>92</v>
      </c>
      <c r="R27" s="254">
        <f t="shared" si="21"/>
        <v>76</v>
      </c>
      <c r="S27" s="254">
        <f t="shared" si="21"/>
        <v>66</v>
      </c>
      <c r="T27" s="254">
        <f t="shared" si="21"/>
        <v>59</v>
      </c>
      <c r="U27" s="254">
        <f t="shared" si="21"/>
        <v>53</v>
      </c>
      <c r="V27" s="254">
        <f t="shared" si="21"/>
        <v>48</v>
      </c>
      <c r="W27" s="254">
        <f t="shared" si="21"/>
        <v>48</v>
      </c>
      <c r="X27" s="254">
        <f t="shared" si="21"/>
        <v>41</v>
      </c>
      <c r="Y27" s="254">
        <f t="shared" si="21"/>
        <v>28</v>
      </c>
      <c r="Z27" s="254">
        <f t="shared" si="21"/>
        <v>17</v>
      </c>
      <c r="AA27" s="254">
        <f t="shared" si="21"/>
        <v>9</v>
      </c>
      <c r="AB27" s="254">
        <f t="shared" si="21"/>
        <v>10</v>
      </c>
      <c r="AC27" s="254">
        <f t="shared" si="21"/>
        <v>33</v>
      </c>
      <c r="AD27" s="254">
        <f t="shared" si="21"/>
        <v>2</v>
      </c>
      <c r="AE27" s="254">
        <f t="shared" si="21"/>
        <v>617</v>
      </c>
      <c r="AF27" s="254">
        <f t="shared" si="21"/>
        <v>74</v>
      </c>
      <c r="AG27" s="254">
        <f t="shared" si="21"/>
        <v>52</v>
      </c>
      <c r="AH27" s="254">
        <f t="shared" si="21"/>
        <v>230</v>
      </c>
      <c r="AI27" s="254">
        <f t="shared" si="21"/>
        <v>44</v>
      </c>
      <c r="AJ27" s="220">
        <f t="shared" si="1"/>
        <v>0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</row>
    <row r="28" spans="1:1022" ht="17.25">
      <c r="A28" s="251">
        <f t="shared" si="14"/>
        <v>8</v>
      </c>
      <c r="B28" s="421"/>
      <c r="C28" s="252" t="s">
        <v>155</v>
      </c>
      <c r="D28" s="253">
        <v>7.1397124840477402E-2</v>
      </c>
      <c r="E28" s="379">
        <f t="shared" si="17"/>
        <v>1078</v>
      </c>
      <c r="F28" s="254">
        <f t="shared" ref="F28:AI28" si="22">+ROUND($E$28*F19/100,0)</f>
        <v>28</v>
      </c>
      <c r="G28" s="254">
        <f t="shared" si="22"/>
        <v>30</v>
      </c>
      <c r="H28" s="254">
        <f>+ROUND($E$28*H19/100,0)-1</f>
        <v>31</v>
      </c>
      <c r="I28" s="254">
        <f>+ROUND($E$28*I19/100,0)-1</f>
        <v>32</v>
      </c>
      <c r="J28" s="254">
        <f t="shared" si="22"/>
        <v>33</v>
      </c>
      <c r="K28" s="254">
        <f t="shared" si="22"/>
        <v>159</v>
      </c>
      <c r="L28" s="254">
        <f t="shared" si="22"/>
        <v>55</v>
      </c>
      <c r="M28" s="254">
        <f t="shared" si="22"/>
        <v>70</v>
      </c>
      <c r="N28" s="254">
        <f>+ROUND($E$28*N19/100,0)-1</f>
        <v>54</v>
      </c>
      <c r="O28" s="254">
        <f t="shared" si="22"/>
        <v>33</v>
      </c>
      <c r="P28" s="254">
        <f t="shared" si="22"/>
        <v>79</v>
      </c>
      <c r="Q28" s="254">
        <f t="shared" si="22"/>
        <v>79</v>
      </c>
      <c r="R28" s="254">
        <f t="shared" si="22"/>
        <v>65</v>
      </c>
      <c r="S28" s="254">
        <f t="shared" si="22"/>
        <v>57</v>
      </c>
      <c r="T28" s="254">
        <f>+ROUND($E$28*T19/100,0)+1</f>
        <v>52</v>
      </c>
      <c r="U28" s="254">
        <f>+ROUND($E$28*U19/100,0)+1</f>
        <v>47</v>
      </c>
      <c r="V28" s="254">
        <f t="shared" si="22"/>
        <v>41</v>
      </c>
      <c r="W28" s="254">
        <f t="shared" si="22"/>
        <v>42</v>
      </c>
      <c r="X28" s="254">
        <f>+ROUND($E$28*X19/100,0)-1</f>
        <v>35</v>
      </c>
      <c r="Y28" s="254">
        <f t="shared" si="22"/>
        <v>24</v>
      </c>
      <c r="Z28" s="254">
        <f t="shared" si="22"/>
        <v>15</v>
      </c>
      <c r="AA28" s="254">
        <f t="shared" si="22"/>
        <v>8</v>
      </c>
      <c r="AB28" s="254">
        <f t="shared" si="22"/>
        <v>9</v>
      </c>
      <c r="AC28" s="254">
        <f t="shared" si="22"/>
        <v>28</v>
      </c>
      <c r="AD28" s="254">
        <f t="shared" si="22"/>
        <v>2</v>
      </c>
      <c r="AE28" s="254">
        <f t="shared" si="22"/>
        <v>533</v>
      </c>
      <c r="AF28" s="254">
        <f t="shared" si="22"/>
        <v>64</v>
      </c>
      <c r="AG28" s="254">
        <f t="shared" si="22"/>
        <v>45</v>
      </c>
      <c r="AH28" s="254">
        <f t="shared" si="22"/>
        <v>199</v>
      </c>
      <c r="AI28" s="254">
        <f t="shared" si="22"/>
        <v>38</v>
      </c>
      <c r="AJ28" s="220">
        <f t="shared" si="1"/>
        <v>0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</row>
    <row r="29" spans="1:1022" ht="17.25">
      <c r="A29" s="251">
        <f t="shared" si="14"/>
        <v>9</v>
      </c>
      <c r="B29" s="421"/>
      <c r="C29" s="252" t="s">
        <v>156</v>
      </c>
      <c r="D29" s="253">
        <v>6.7547729149463304E-2</v>
      </c>
      <c r="E29" s="379">
        <f t="shared" si="17"/>
        <v>1019</v>
      </c>
      <c r="F29" s="254">
        <f t="shared" ref="F29:AI29" si="23">+ROUND($E$29*F19/100,0)</f>
        <v>26</v>
      </c>
      <c r="G29" s="254">
        <f>+ROUND($E$29*G19/100,0)+1</f>
        <v>29</v>
      </c>
      <c r="H29" s="254">
        <f t="shared" si="23"/>
        <v>30</v>
      </c>
      <c r="I29" s="254">
        <f t="shared" si="23"/>
        <v>31</v>
      </c>
      <c r="J29" s="254">
        <f>+ROUND($E$29*J19/100,0)+1</f>
        <v>32</v>
      </c>
      <c r="K29" s="254">
        <f t="shared" si="23"/>
        <v>150</v>
      </c>
      <c r="L29" s="254">
        <f t="shared" si="23"/>
        <v>52</v>
      </c>
      <c r="M29" s="254">
        <f t="shared" si="23"/>
        <v>66</v>
      </c>
      <c r="N29" s="254">
        <f t="shared" si="23"/>
        <v>52</v>
      </c>
      <c r="O29" s="254">
        <f t="shared" si="23"/>
        <v>31</v>
      </c>
      <c r="P29" s="254">
        <f t="shared" si="23"/>
        <v>74</v>
      </c>
      <c r="Q29" s="254">
        <f t="shared" si="23"/>
        <v>74</v>
      </c>
      <c r="R29" s="254">
        <f>+ROUND($E$29*R19/100,0)-1</f>
        <v>61</v>
      </c>
      <c r="S29" s="254">
        <f t="shared" si="23"/>
        <v>54</v>
      </c>
      <c r="T29" s="254">
        <f t="shared" si="23"/>
        <v>48</v>
      </c>
      <c r="U29" s="254">
        <f t="shared" si="23"/>
        <v>44</v>
      </c>
      <c r="V29" s="254">
        <f t="shared" si="23"/>
        <v>39</v>
      </c>
      <c r="W29" s="254">
        <f t="shared" si="23"/>
        <v>39</v>
      </c>
      <c r="X29" s="254">
        <f t="shared" si="23"/>
        <v>34</v>
      </c>
      <c r="Y29" s="254">
        <f t="shared" si="23"/>
        <v>23</v>
      </c>
      <c r="Z29" s="254">
        <f t="shared" si="23"/>
        <v>14</v>
      </c>
      <c r="AA29" s="254">
        <f t="shared" si="23"/>
        <v>8</v>
      </c>
      <c r="AB29" s="254">
        <f t="shared" si="23"/>
        <v>8</v>
      </c>
      <c r="AC29" s="254">
        <f t="shared" si="23"/>
        <v>27</v>
      </c>
      <c r="AD29" s="254">
        <f t="shared" si="23"/>
        <v>2</v>
      </c>
      <c r="AE29" s="254">
        <f t="shared" si="23"/>
        <v>504</v>
      </c>
      <c r="AF29" s="254">
        <f t="shared" si="23"/>
        <v>60</v>
      </c>
      <c r="AG29" s="254">
        <f t="shared" si="23"/>
        <v>42</v>
      </c>
      <c r="AH29" s="254">
        <f t="shared" si="23"/>
        <v>188</v>
      </c>
      <c r="AI29" s="254">
        <f t="shared" si="23"/>
        <v>36</v>
      </c>
      <c r="AJ29" s="220">
        <f t="shared" si="1"/>
        <v>0</v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</row>
    <row r="30" spans="1:1022" ht="17.25">
      <c r="A30" s="251">
        <v>10</v>
      </c>
      <c r="B30" s="421"/>
      <c r="C30" s="252" t="s">
        <v>157</v>
      </c>
      <c r="D30" s="253">
        <v>8.3477216425193304E-2</v>
      </c>
      <c r="E30" s="379">
        <f t="shared" si="17"/>
        <v>1260</v>
      </c>
      <c r="F30" s="254">
        <f t="shared" ref="F30:AI30" si="24">+ROUND($E$30*F19/100,0)</f>
        <v>32</v>
      </c>
      <c r="G30" s="254">
        <f t="shared" si="24"/>
        <v>35</v>
      </c>
      <c r="H30" s="254">
        <f t="shared" si="24"/>
        <v>37</v>
      </c>
      <c r="I30" s="254">
        <f>+ROUND($E$30*I19/100,0)-1</f>
        <v>37</v>
      </c>
      <c r="J30" s="254">
        <f t="shared" si="24"/>
        <v>39</v>
      </c>
      <c r="K30" s="254">
        <f t="shared" si="24"/>
        <v>185</v>
      </c>
      <c r="L30" s="254">
        <f t="shared" si="24"/>
        <v>65</v>
      </c>
      <c r="M30" s="254">
        <f t="shared" si="24"/>
        <v>82</v>
      </c>
      <c r="N30" s="254">
        <f t="shared" si="24"/>
        <v>64</v>
      </c>
      <c r="O30" s="254">
        <f t="shared" si="24"/>
        <v>38</v>
      </c>
      <c r="P30" s="254">
        <f t="shared" si="24"/>
        <v>92</v>
      </c>
      <c r="Q30" s="254">
        <f t="shared" si="24"/>
        <v>92</v>
      </c>
      <c r="R30" s="254">
        <f t="shared" si="24"/>
        <v>77</v>
      </c>
      <c r="S30" s="254">
        <f t="shared" si="24"/>
        <v>67</v>
      </c>
      <c r="T30" s="254">
        <f t="shared" si="24"/>
        <v>60</v>
      </c>
      <c r="U30" s="254">
        <f t="shared" si="24"/>
        <v>54</v>
      </c>
      <c r="V30" s="254">
        <f t="shared" si="24"/>
        <v>48</v>
      </c>
      <c r="W30" s="254">
        <f t="shared" si="24"/>
        <v>49</v>
      </c>
      <c r="X30" s="254">
        <f>+ROUND($E$30*X19/100,0)-1</f>
        <v>41</v>
      </c>
      <c r="Y30" s="254">
        <f t="shared" si="24"/>
        <v>28</v>
      </c>
      <c r="Z30" s="254">
        <f>+ROUND($E$30*Z19/100,0)+1</f>
        <v>18</v>
      </c>
      <c r="AA30" s="254">
        <f t="shared" si="24"/>
        <v>10</v>
      </c>
      <c r="AB30" s="254">
        <f t="shared" si="24"/>
        <v>10</v>
      </c>
      <c r="AC30" s="254">
        <f t="shared" si="24"/>
        <v>33</v>
      </c>
      <c r="AD30" s="254">
        <f t="shared" si="24"/>
        <v>3</v>
      </c>
      <c r="AE30" s="254">
        <f t="shared" si="24"/>
        <v>623</v>
      </c>
      <c r="AF30" s="254">
        <f t="shared" si="24"/>
        <v>75</v>
      </c>
      <c r="AG30" s="254">
        <f t="shared" si="24"/>
        <v>52</v>
      </c>
      <c r="AH30" s="254">
        <f t="shared" si="24"/>
        <v>232</v>
      </c>
      <c r="AI30" s="254">
        <f t="shared" si="24"/>
        <v>45</v>
      </c>
      <c r="AJ30" s="220">
        <f t="shared" si="1"/>
        <v>0</v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</row>
    <row r="31" spans="1:1022" s="257" customFormat="1" ht="17.25" hidden="1">
      <c r="A31" s="237"/>
      <c r="B31" s="68"/>
      <c r="C31" s="252"/>
      <c r="D31" s="255">
        <f t="shared" ref="D31:AB31" si="25">SUM(D21:D30)</f>
        <v>1.0000000000000004</v>
      </c>
      <c r="E31" s="380">
        <f t="shared" si="25"/>
        <v>15093</v>
      </c>
      <c r="F31" s="256">
        <f t="shared" si="25"/>
        <v>387</v>
      </c>
      <c r="G31" s="256">
        <f t="shared" si="25"/>
        <v>421</v>
      </c>
      <c r="H31" s="256">
        <f t="shared" si="25"/>
        <v>443</v>
      </c>
      <c r="I31" s="256">
        <f t="shared" si="25"/>
        <v>457</v>
      </c>
      <c r="J31" s="256">
        <f t="shared" si="25"/>
        <v>463</v>
      </c>
      <c r="K31" s="256">
        <f t="shared" si="25"/>
        <v>2222</v>
      </c>
      <c r="L31" s="256">
        <f t="shared" si="25"/>
        <v>773</v>
      </c>
      <c r="M31" s="256">
        <f t="shared" si="25"/>
        <v>984</v>
      </c>
      <c r="N31" s="256">
        <f t="shared" si="25"/>
        <v>768</v>
      </c>
      <c r="O31" s="256">
        <f t="shared" si="25"/>
        <v>456</v>
      </c>
      <c r="P31" s="256">
        <f t="shared" si="25"/>
        <v>1101</v>
      </c>
      <c r="Q31" s="256">
        <f t="shared" si="25"/>
        <v>1101</v>
      </c>
      <c r="R31" s="256">
        <f t="shared" si="25"/>
        <v>917</v>
      </c>
      <c r="S31" s="256">
        <f t="shared" si="25"/>
        <v>800</v>
      </c>
      <c r="T31" s="256">
        <f t="shared" si="25"/>
        <v>714</v>
      </c>
      <c r="U31" s="256">
        <f t="shared" si="25"/>
        <v>646</v>
      </c>
      <c r="V31" s="256">
        <f t="shared" si="25"/>
        <v>576</v>
      </c>
      <c r="W31" s="256">
        <f t="shared" si="25"/>
        <v>584</v>
      </c>
      <c r="X31" s="256">
        <f t="shared" si="25"/>
        <v>499</v>
      </c>
      <c r="Y31" s="256">
        <f t="shared" si="25"/>
        <v>340</v>
      </c>
      <c r="Z31" s="256">
        <f t="shared" si="25"/>
        <v>204</v>
      </c>
      <c r="AA31" s="256">
        <f t="shared" si="25"/>
        <v>114</v>
      </c>
      <c r="AB31" s="260">
        <f t="shared" si="25"/>
        <v>123</v>
      </c>
      <c r="AC31" s="96">
        <f>AC20-SUM(AC21:AC30)</f>
        <v>0</v>
      </c>
      <c r="AD31" s="96">
        <f t="shared" ref="AD31:AI31" si="26">AD20-SUM(AD21:AD30)</f>
        <v>0</v>
      </c>
      <c r="AE31" s="96">
        <f t="shared" si="26"/>
        <v>0</v>
      </c>
      <c r="AF31" s="96">
        <f t="shared" si="26"/>
        <v>0</v>
      </c>
      <c r="AG31" s="96">
        <f t="shared" si="26"/>
        <v>0</v>
      </c>
      <c r="AH31" s="96">
        <f t="shared" si="26"/>
        <v>0</v>
      </c>
      <c r="AI31" s="96">
        <f t="shared" si="26"/>
        <v>0</v>
      </c>
      <c r="AJ31" s="220">
        <f t="shared" si="1"/>
        <v>0</v>
      </c>
    </row>
    <row r="32" spans="1:1022" ht="17.25" hidden="1">
      <c r="A32" s="237"/>
      <c r="B32" s="68"/>
      <c r="C32" s="252"/>
      <c r="D32" s="261">
        <v>15390</v>
      </c>
      <c r="E32" s="381"/>
      <c r="F32" s="240">
        <f t="shared" ref="F32:AI32" si="27">+F33*100/$E$33</f>
        <v>2.3051183541950677</v>
      </c>
      <c r="G32" s="240">
        <f t="shared" si="27"/>
        <v>2.3918701202131616</v>
      </c>
      <c r="H32" s="240">
        <f t="shared" si="27"/>
        <v>2.4414425579377865</v>
      </c>
      <c r="I32" s="240">
        <f t="shared" si="27"/>
        <v>2.4910149956624119</v>
      </c>
      <c r="J32" s="240">
        <f t="shared" si="27"/>
        <v>2.5467839881026149</v>
      </c>
      <c r="K32" s="240">
        <f t="shared" si="27"/>
        <v>12.857851034824638</v>
      </c>
      <c r="L32" s="240">
        <f t="shared" si="27"/>
        <v>4.9882265460404014</v>
      </c>
      <c r="M32" s="240">
        <f t="shared" si="27"/>
        <v>6.7170653116867021</v>
      </c>
      <c r="N32" s="240">
        <f t="shared" si="27"/>
        <v>5.0687817573429177</v>
      </c>
      <c r="O32" s="240">
        <f t="shared" si="27"/>
        <v>2.9495600446151942</v>
      </c>
      <c r="P32" s="240">
        <f t="shared" si="27"/>
        <v>7.0640723757590775</v>
      </c>
      <c r="Q32" s="240">
        <f t="shared" si="27"/>
        <v>6.5993307720907177</v>
      </c>
      <c r="R32" s="240">
        <f t="shared" si="27"/>
        <v>6.6055273268062953</v>
      </c>
      <c r="S32" s="240">
        <f t="shared" si="27"/>
        <v>5.9301028628082788</v>
      </c>
      <c r="T32" s="240">
        <f t="shared" si="27"/>
        <v>5.3104473912504648</v>
      </c>
      <c r="U32" s="240">
        <f t="shared" si="27"/>
        <v>4.4181435122072124</v>
      </c>
      <c r="V32" s="240">
        <f t="shared" si="27"/>
        <v>4.1888709877308212</v>
      </c>
      <c r="W32" s="240">
        <f t="shared" si="27"/>
        <v>4.2508365348866031</v>
      </c>
      <c r="X32" s="240">
        <f t="shared" si="27"/>
        <v>3.990581236832321</v>
      </c>
      <c r="Y32" s="240">
        <f t="shared" si="27"/>
        <v>2.7450737390011155</v>
      </c>
      <c r="Z32" s="240">
        <f t="shared" si="27"/>
        <v>1.9890940637005825</v>
      </c>
      <c r="AA32" s="240">
        <f t="shared" si="27"/>
        <v>0.94187631676787709</v>
      </c>
      <c r="AB32" s="241">
        <f t="shared" si="27"/>
        <v>1.208328169537737</v>
      </c>
      <c r="AC32" s="242">
        <f t="shared" si="27"/>
        <v>2.3484942372041147</v>
      </c>
      <c r="AD32" s="243">
        <f t="shared" si="27"/>
        <v>0.17970008675176602</v>
      </c>
      <c r="AE32" s="243">
        <f t="shared" si="27"/>
        <v>49.312182426570828</v>
      </c>
      <c r="AF32" s="243">
        <f t="shared" si="27"/>
        <v>5.0501920931961832</v>
      </c>
      <c r="AG32" s="242">
        <f t="shared" si="27"/>
        <v>3.990581236832321</v>
      </c>
      <c r="AH32" s="243">
        <f t="shared" si="27"/>
        <v>19.692650886107323</v>
      </c>
      <c r="AI32" s="242">
        <f t="shared" si="27"/>
        <v>3.2098153426694758</v>
      </c>
      <c r="AJ32" s="220">
        <f t="shared" si="1"/>
        <v>-99.999999999999986</v>
      </c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</row>
    <row r="33" spans="1:1022" ht="15.75">
      <c r="A33" s="244">
        <f>COUNT(A34:A46)</f>
        <v>13</v>
      </c>
      <c r="B33" s="75"/>
      <c r="C33" s="245" t="s">
        <v>158</v>
      </c>
      <c r="D33" s="249"/>
      <c r="E33" s="378">
        <v>16138</v>
      </c>
      <c r="F33" s="247">
        <v>372</v>
      </c>
      <c r="G33" s="234">
        <v>386</v>
      </c>
      <c r="H33" s="234">
        <v>394</v>
      </c>
      <c r="I33" s="234">
        <v>402</v>
      </c>
      <c r="J33" s="234">
        <v>411</v>
      </c>
      <c r="K33" s="234">
        <v>2075</v>
      </c>
      <c r="L33" s="234">
        <v>805</v>
      </c>
      <c r="M33" s="234">
        <v>1084</v>
      </c>
      <c r="N33" s="234">
        <v>818</v>
      </c>
      <c r="O33" s="234">
        <v>476</v>
      </c>
      <c r="P33" s="234">
        <v>1140</v>
      </c>
      <c r="Q33" s="234">
        <v>1065</v>
      </c>
      <c r="R33" s="234">
        <v>1066</v>
      </c>
      <c r="S33" s="234">
        <v>957</v>
      </c>
      <c r="T33" s="234">
        <v>857</v>
      </c>
      <c r="U33" s="234">
        <v>713</v>
      </c>
      <c r="V33" s="234">
        <v>676</v>
      </c>
      <c r="W33" s="234">
        <v>686</v>
      </c>
      <c r="X33" s="234">
        <v>644</v>
      </c>
      <c r="Y33" s="234">
        <v>443</v>
      </c>
      <c r="Z33" s="234">
        <v>321</v>
      </c>
      <c r="AA33" s="234">
        <v>152</v>
      </c>
      <c r="AB33" s="248">
        <v>195</v>
      </c>
      <c r="AC33" s="249">
        <v>379</v>
      </c>
      <c r="AD33" s="250">
        <v>29</v>
      </c>
      <c r="AE33" s="249">
        <v>7958</v>
      </c>
      <c r="AF33" s="249">
        <v>815</v>
      </c>
      <c r="AG33" s="249">
        <v>644</v>
      </c>
      <c r="AH33" s="250">
        <v>3178</v>
      </c>
      <c r="AI33" s="249">
        <v>518</v>
      </c>
      <c r="AJ33" s="220">
        <f t="shared" si="1"/>
        <v>0</v>
      </c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</row>
    <row r="34" spans="1:1022" ht="17.25">
      <c r="A34" s="251">
        <v>1</v>
      </c>
      <c r="B34" s="421"/>
      <c r="C34" s="252" t="s">
        <v>159</v>
      </c>
      <c r="D34" s="262">
        <v>0.32513002663960422</v>
      </c>
      <c r="E34" s="379">
        <f>ROUND($E$33*D34,0)+1</f>
        <v>5248</v>
      </c>
      <c r="F34" s="254">
        <f t="shared" ref="F34:AI34" si="28">ROUND($E$34*F32/100,0)</f>
        <v>121</v>
      </c>
      <c r="G34" s="254">
        <f t="shared" si="28"/>
        <v>126</v>
      </c>
      <c r="H34" s="254">
        <f t="shared" si="28"/>
        <v>128</v>
      </c>
      <c r="I34" s="254">
        <f t="shared" si="28"/>
        <v>131</v>
      </c>
      <c r="J34" s="254">
        <f>ROUND($E$34*J32/100,0)-1</f>
        <v>133</v>
      </c>
      <c r="K34" s="254">
        <f t="shared" si="28"/>
        <v>675</v>
      </c>
      <c r="L34" s="254">
        <f t="shared" si="28"/>
        <v>262</v>
      </c>
      <c r="M34" s="254">
        <f t="shared" si="28"/>
        <v>353</v>
      </c>
      <c r="N34" s="254">
        <f>ROUND($E$34*N32/100,0)-1</f>
        <v>265</v>
      </c>
      <c r="O34" s="254">
        <f>ROUND($E$34*O32/100,0)-1</f>
        <v>154</v>
      </c>
      <c r="P34" s="254">
        <f>ROUND($E$34*P32/100,0)+1</f>
        <v>372</v>
      </c>
      <c r="Q34" s="254">
        <f>ROUND($E$34*Q32/100,0)-1</f>
        <v>345</v>
      </c>
      <c r="R34" s="254">
        <f>ROUND($E$34*R32/100,0)-1</f>
        <v>346</v>
      </c>
      <c r="S34" s="254">
        <f>ROUND($E$34*S32/100,0)+1</f>
        <v>312</v>
      </c>
      <c r="T34" s="254">
        <f>ROUND($E$34*T32/100,0)-1</f>
        <v>278</v>
      </c>
      <c r="U34" s="254">
        <f t="shared" si="28"/>
        <v>232</v>
      </c>
      <c r="V34" s="254">
        <f t="shared" si="28"/>
        <v>220</v>
      </c>
      <c r="W34" s="254">
        <f t="shared" si="28"/>
        <v>223</v>
      </c>
      <c r="X34" s="254">
        <f t="shared" si="28"/>
        <v>209</v>
      </c>
      <c r="Y34" s="254">
        <f>ROUND($E$34*Y32/100,0)+1</f>
        <v>145</v>
      </c>
      <c r="Z34" s="254">
        <f t="shared" si="28"/>
        <v>104</v>
      </c>
      <c r="AA34" s="254">
        <f>ROUND($E$34*AA32/100,0)+1</f>
        <v>50</v>
      </c>
      <c r="AB34" s="254">
        <f>ROUND($E$34*AB32/100,0)+1</f>
        <v>64</v>
      </c>
      <c r="AC34" s="254">
        <f>ROUND($E$34*AC32/100,0)+1</f>
        <v>124</v>
      </c>
      <c r="AD34" s="254">
        <f>ROUND($E$34*AD32/100,0)+1</f>
        <v>10</v>
      </c>
      <c r="AE34" s="254">
        <f t="shared" si="28"/>
        <v>2588</v>
      </c>
      <c r="AF34" s="254">
        <f>ROUND($E$34*AF32/100,0)-1</f>
        <v>264</v>
      </c>
      <c r="AG34" s="254">
        <f t="shared" si="28"/>
        <v>209</v>
      </c>
      <c r="AH34" s="254">
        <f t="shared" si="28"/>
        <v>1033</v>
      </c>
      <c r="AI34" s="254">
        <f t="shared" si="28"/>
        <v>168</v>
      </c>
      <c r="AJ34" s="220">
        <f t="shared" si="1"/>
        <v>0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</row>
    <row r="35" spans="1:1022" ht="17.25">
      <c r="A35" s="251">
        <f t="shared" ref="A35:A46" si="29">1+A34</f>
        <v>2</v>
      </c>
      <c r="B35" s="421"/>
      <c r="C35" s="252" t="s">
        <v>160</v>
      </c>
      <c r="D35" s="262">
        <v>8.0109095522009385E-2</v>
      </c>
      <c r="E35" s="379">
        <f t="shared" ref="E35:E46" si="30">ROUND($E$33*D35,0)</f>
        <v>1293</v>
      </c>
      <c r="F35" s="254">
        <f t="shared" ref="F35" si="31">+ROUND($E$35*F32/100,0)</f>
        <v>30</v>
      </c>
      <c r="G35" s="254">
        <f t="shared" ref="G35:AI35" si="32">+ROUND($E$35*G32/100,0)</f>
        <v>31</v>
      </c>
      <c r="H35" s="254">
        <f t="shared" si="32"/>
        <v>32</v>
      </c>
      <c r="I35" s="254">
        <f t="shared" si="32"/>
        <v>32</v>
      </c>
      <c r="J35" s="254">
        <f t="shared" si="32"/>
        <v>33</v>
      </c>
      <c r="K35" s="254">
        <f t="shared" si="32"/>
        <v>166</v>
      </c>
      <c r="L35" s="254">
        <f t="shared" si="32"/>
        <v>64</v>
      </c>
      <c r="M35" s="254">
        <f t="shared" si="32"/>
        <v>87</v>
      </c>
      <c r="N35" s="254">
        <f t="shared" si="32"/>
        <v>66</v>
      </c>
      <c r="O35" s="254">
        <f t="shared" si="32"/>
        <v>38</v>
      </c>
      <c r="P35" s="254">
        <f t="shared" si="32"/>
        <v>91</v>
      </c>
      <c r="Q35" s="254">
        <f t="shared" si="32"/>
        <v>85</v>
      </c>
      <c r="R35" s="254">
        <f t="shared" si="32"/>
        <v>85</v>
      </c>
      <c r="S35" s="254">
        <f t="shared" si="32"/>
        <v>77</v>
      </c>
      <c r="T35" s="254">
        <f t="shared" si="32"/>
        <v>69</v>
      </c>
      <c r="U35" s="254">
        <f t="shared" si="32"/>
        <v>57</v>
      </c>
      <c r="V35" s="254">
        <f t="shared" si="32"/>
        <v>54</v>
      </c>
      <c r="W35" s="254">
        <f t="shared" si="32"/>
        <v>55</v>
      </c>
      <c r="X35" s="254">
        <f t="shared" si="32"/>
        <v>52</v>
      </c>
      <c r="Y35" s="254">
        <f t="shared" si="32"/>
        <v>35</v>
      </c>
      <c r="Z35" s="254">
        <f t="shared" si="32"/>
        <v>26</v>
      </c>
      <c r="AA35" s="254">
        <f t="shared" si="32"/>
        <v>12</v>
      </c>
      <c r="AB35" s="254">
        <f t="shared" si="32"/>
        <v>16</v>
      </c>
      <c r="AC35" s="254">
        <f t="shared" si="32"/>
        <v>30</v>
      </c>
      <c r="AD35" s="254">
        <f>+ROUND($E$35*AD32/100,0)+1</f>
        <v>3</v>
      </c>
      <c r="AE35" s="254">
        <f t="shared" si="32"/>
        <v>638</v>
      </c>
      <c r="AF35" s="254">
        <f t="shared" si="32"/>
        <v>65</v>
      </c>
      <c r="AG35" s="254">
        <f t="shared" si="32"/>
        <v>52</v>
      </c>
      <c r="AH35" s="254">
        <f t="shared" si="32"/>
        <v>255</v>
      </c>
      <c r="AI35" s="254">
        <f t="shared" si="32"/>
        <v>42</v>
      </c>
      <c r="AJ35" s="220">
        <f t="shared" si="1"/>
        <v>0</v>
      </c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</row>
    <row r="36" spans="1:1022" ht="17.25">
      <c r="A36" s="251">
        <f t="shared" si="29"/>
        <v>3</v>
      </c>
      <c r="B36" s="421"/>
      <c r="C36" s="252" t="s">
        <v>161</v>
      </c>
      <c r="D36" s="262">
        <v>3.8056577445135104E-2</v>
      </c>
      <c r="E36" s="379">
        <f t="shared" si="30"/>
        <v>614</v>
      </c>
      <c r="F36" s="254">
        <f t="shared" ref="F36" si="33">+ROUND($E$36*F32/100,0)</f>
        <v>14</v>
      </c>
      <c r="G36" s="254">
        <f t="shared" ref="G36:AI36" si="34">+ROUND($E$36*G32/100,0)</f>
        <v>15</v>
      </c>
      <c r="H36" s="254">
        <f t="shared" si="34"/>
        <v>15</v>
      </c>
      <c r="I36" s="254">
        <f t="shared" si="34"/>
        <v>15</v>
      </c>
      <c r="J36" s="254">
        <f t="shared" si="34"/>
        <v>16</v>
      </c>
      <c r="K36" s="254">
        <f t="shared" si="34"/>
        <v>79</v>
      </c>
      <c r="L36" s="254">
        <f t="shared" si="34"/>
        <v>31</v>
      </c>
      <c r="M36" s="254">
        <f>+ROUND($E$36*M32/100,0)-1</f>
        <v>40</v>
      </c>
      <c r="N36" s="254">
        <f t="shared" si="34"/>
        <v>31</v>
      </c>
      <c r="O36" s="254">
        <f t="shared" si="34"/>
        <v>18</v>
      </c>
      <c r="P36" s="254">
        <f t="shared" si="34"/>
        <v>43</v>
      </c>
      <c r="Q36" s="254">
        <f t="shared" si="34"/>
        <v>41</v>
      </c>
      <c r="R36" s="254">
        <f t="shared" si="34"/>
        <v>41</v>
      </c>
      <c r="S36" s="254">
        <f t="shared" si="34"/>
        <v>36</v>
      </c>
      <c r="T36" s="254">
        <f t="shared" si="34"/>
        <v>33</v>
      </c>
      <c r="U36" s="254">
        <f t="shared" si="34"/>
        <v>27</v>
      </c>
      <c r="V36" s="254">
        <f t="shared" si="34"/>
        <v>26</v>
      </c>
      <c r="W36" s="254">
        <f t="shared" si="34"/>
        <v>26</v>
      </c>
      <c r="X36" s="254">
        <f t="shared" si="34"/>
        <v>25</v>
      </c>
      <c r="Y36" s="254">
        <f t="shared" si="34"/>
        <v>17</v>
      </c>
      <c r="Z36" s="254">
        <f t="shared" si="34"/>
        <v>12</v>
      </c>
      <c r="AA36" s="254">
        <f t="shared" si="34"/>
        <v>6</v>
      </c>
      <c r="AB36" s="254">
        <f t="shared" si="34"/>
        <v>7</v>
      </c>
      <c r="AC36" s="254">
        <f t="shared" si="34"/>
        <v>14</v>
      </c>
      <c r="AD36" s="254">
        <f t="shared" si="34"/>
        <v>1</v>
      </c>
      <c r="AE36" s="254">
        <f t="shared" si="34"/>
        <v>303</v>
      </c>
      <c r="AF36" s="254">
        <f t="shared" si="34"/>
        <v>31</v>
      </c>
      <c r="AG36" s="254">
        <f t="shared" si="34"/>
        <v>25</v>
      </c>
      <c r="AH36" s="254">
        <f t="shared" si="34"/>
        <v>121</v>
      </c>
      <c r="AI36" s="254">
        <f t="shared" si="34"/>
        <v>20</v>
      </c>
      <c r="AJ36" s="220">
        <f t="shared" si="1"/>
        <v>0</v>
      </c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</row>
    <row r="37" spans="1:1022" ht="17.25">
      <c r="A37" s="251">
        <f t="shared" si="29"/>
        <v>4</v>
      </c>
      <c r="B37" s="421"/>
      <c r="C37" s="252" t="s">
        <v>162</v>
      </c>
      <c r="D37" s="262">
        <v>0.12748953444120259</v>
      </c>
      <c r="E37" s="379">
        <f t="shared" si="30"/>
        <v>2057</v>
      </c>
      <c r="F37" s="254">
        <f t="shared" ref="F37" si="35">+ROUND($E$37*F32/100,0)</f>
        <v>47</v>
      </c>
      <c r="G37" s="254">
        <f t="shared" ref="G37:AI37" si="36">+ROUND($E$37*G32/100,0)</f>
        <v>49</v>
      </c>
      <c r="H37" s="254">
        <f t="shared" si="36"/>
        <v>50</v>
      </c>
      <c r="I37" s="254">
        <f t="shared" si="36"/>
        <v>51</v>
      </c>
      <c r="J37" s="254">
        <f t="shared" si="36"/>
        <v>52</v>
      </c>
      <c r="K37" s="254">
        <f t="shared" si="36"/>
        <v>264</v>
      </c>
      <c r="L37" s="254">
        <f t="shared" si="36"/>
        <v>103</v>
      </c>
      <c r="M37" s="254">
        <f t="shared" si="36"/>
        <v>138</v>
      </c>
      <c r="N37" s="254">
        <f t="shared" si="36"/>
        <v>104</v>
      </c>
      <c r="O37" s="254">
        <f t="shared" si="36"/>
        <v>61</v>
      </c>
      <c r="P37" s="254">
        <f t="shared" si="36"/>
        <v>145</v>
      </c>
      <c r="Q37" s="254">
        <f t="shared" si="36"/>
        <v>136</v>
      </c>
      <c r="R37" s="254">
        <f t="shared" si="36"/>
        <v>136</v>
      </c>
      <c r="S37" s="254">
        <f>+ROUND($E$37*S32/100,0)+1</f>
        <v>123</v>
      </c>
      <c r="T37" s="254">
        <f t="shared" si="36"/>
        <v>109</v>
      </c>
      <c r="U37" s="254">
        <f t="shared" si="36"/>
        <v>91</v>
      </c>
      <c r="V37" s="254">
        <f t="shared" si="36"/>
        <v>86</v>
      </c>
      <c r="W37" s="254">
        <f t="shared" si="36"/>
        <v>87</v>
      </c>
      <c r="X37" s="254">
        <f t="shared" si="36"/>
        <v>82</v>
      </c>
      <c r="Y37" s="254">
        <f>+ROUND($E$37*Y32/100,0)+1</f>
        <v>57</v>
      </c>
      <c r="Z37" s="254">
        <f>+ROUND($E$37*Z32/100,0)+1</f>
        <v>42</v>
      </c>
      <c r="AA37" s="254">
        <f t="shared" si="36"/>
        <v>19</v>
      </c>
      <c r="AB37" s="254">
        <f t="shared" si="36"/>
        <v>25</v>
      </c>
      <c r="AC37" s="254">
        <f t="shared" si="36"/>
        <v>48</v>
      </c>
      <c r="AD37" s="254">
        <f t="shared" si="36"/>
        <v>4</v>
      </c>
      <c r="AE37" s="254">
        <f t="shared" si="36"/>
        <v>1014</v>
      </c>
      <c r="AF37" s="254">
        <f t="shared" si="36"/>
        <v>104</v>
      </c>
      <c r="AG37" s="254">
        <f t="shared" si="36"/>
        <v>82</v>
      </c>
      <c r="AH37" s="254">
        <f t="shared" si="36"/>
        <v>405</v>
      </c>
      <c r="AI37" s="254">
        <f t="shared" si="36"/>
        <v>66</v>
      </c>
      <c r="AJ37" s="220">
        <f t="shared" si="1"/>
        <v>0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</row>
    <row r="38" spans="1:1022" ht="17.25">
      <c r="A38" s="251">
        <f t="shared" si="29"/>
        <v>5</v>
      </c>
      <c r="B38" s="421"/>
      <c r="C38" s="252" t="s">
        <v>163</v>
      </c>
      <c r="D38" s="262">
        <v>7.776227324622606E-2</v>
      </c>
      <c r="E38" s="379">
        <f t="shared" si="30"/>
        <v>1255</v>
      </c>
      <c r="F38" s="254">
        <f t="shared" ref="F38" si="37">+ROUND($E$38*F32/100,0)</f>
        <v>29</v>
      </c>
      <c r="G38" s="254">
        <f t="shared" ref="G38:AI38" si="38">+ROUND($E$38*G32/100,0)</f>
        <v>30</v>
      </c>
      <c r="H38" s="254">
        <f t="shared" si="38"/>
        <v>31</v>
      </c>
      <c r="I38" s="254">
        <f t="shared" si="38"/>
        <v>31</v>
      </c>
      <c r="J38" s="254">
        <f t="shared" si="38"/>
        <v>32</v>
      </c>
      <c r="K38" s="254">
        <f t="shared" si="38"/>
        <v>161</v>
      </c>
      <c r="L38" s="254">
        <f t="shared" si="38"/>
        <v>63</v>
      </c>
      <c r="M38" s="254">
        <f t="shared" si="38"/>
        <v>84</v>
      </c>
      <c r="N38" s="254">
        <f t="shared" si="38"/>
        <v>64</v>
      </c>
      <c r="O38" s="254">
        <f t="shared" si="38"/>
        <v>37</v>
      </c>
      <c r="P38" s="254">
        <f t="shared" si="38"/>
        <v>89</v>
      </c>
      <c r="Q38" s="254">
        <f t="shared" si="38"/>
        <v>83</v>
      </c>
      <c r="R38" s="254">
        <f t="shared" si="38"/>
        <v>83</v>
      </c>
      <c r="S38" s="254">
        <f t="shared" si="38"/>
        <v>74</v>
      </c>
      <c r="T38" s="254">
        <f t="shared" si="38"/>
        <v>67</v>
      </c>
      <c r="U38" s="254">
        <f t="shared" si="38"/>
        <v>55</v>
      </c>
      <c r="V38" s="254">
        <f t="shared" si="38"/>
        <v>53</v>
      </c>
      <c r="W38" s="254">
        <f t="shared" si="38"/>
        <v>53</v>
      </c>
      <c r="X38" s="254">
        <f t="shared" si="38"/>
        <v>50</v>
      </c>
      <c r="Y38" s="254">
        <f t="shared" si="38"/>
        <v>34</v>
      </c>
      <c r="Z38" s="254">
        <f t="shared" si="38"/>
        <v>25</v>
      </c>
      <c r="AA38" s="254">
        <f t="shared" si="38"/>
        <v>12</v>
      </c>
      <c r="AB38" s="254">
        <f t="shared" si="38"/>
        <v>15</v>
      </c>
      <c r="AC38" s="254">
        <f t="shared" si="38"/>
        <v>29</v>
      </c>
      <c r="AD38" s="254">
        <f t="shared" si="38"/>
        <v>2</v>
      </c>
      <c r="AE38" s="254">
        <f t="shared" si="38"/>
        <v>619</v>
      </c>
      <c r="AF38" s="254">
        <f t="shared" si="38"/>
        <v>63</v>
      </c>
      <c r="AG38" s="254">
        <f t="shared" si="38"/>
        <v>50</v>
      </c>
      <c r="AH38" s="254">
        <f t="shared" si="38"/>
        <v>247</v>
      </c>
      <c r="AI38" s="254">
        <f t="shared" si="38"/>
        <v>40</v>
      </c>
      <c r="AJ38" s="220">
        <f t="shared" si="1"/>
        <v>0</v>
      </c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</row>
    <row r="39" spans="1:1022" ht="17.25">
      <c r="A39" s="251">
        <f t="shared" si="29"/>
        <v>6</v>
      </c>
      <c r="B39" s="421"/>
      <c r="C39" s="252" t="s">
        <v>164</v>
      </c>
      <c r="D39" s="262">
        <v>3.4568057845997716E-2</v>
      </c>
      <c r="E39" s="379">
        <f t="shared" si="30"/>
        <v>558</v>
      </c>
      <c r="F39" s="254">
        <f t="shared" ref="F39" si="39">+ROUND($E$39*F32/100,0)</f>
        <v>13</v>
      </c>
      <c r="G39" s="254">
        <f t="shared" ref="G39:AI39" si="40">+ROUND($E$39*G32/100,0)</f>
        <v>13</v>
      </c>
      <c r="H39" s="254">
        <f t="shared" si="40"/>
        <v>14</v>
      </c>
      <c r="I39" s="254">
        <f t="shared" si="40"/>
        <v>14</v>
      </c>
      <c r="J39" s="254">
        <f t="shared" si="40"/>
        <v>14</v>
      </c>
      <c r="K39" s="254">
        <f t="shared" si="40"/>
        <v>72</v>
      </c>
      <c r="L39" s="254">
        <f t="shared" si="40"/>
        <v>28</v>
      </c>
      <c r="M39" s="254">
        <f t="shared" si="40"/>
        <v>37</v>
      </c>
      <c r="N39" s="254">
        <f t="shared" si="40"/>
        <v>28</v>
      </c>
      <c r="O39" s="254">
        <f t="shared" si="40"/>
        <v>16</v>
      </c>
      <c r="P39" s="254">
        <f t="shared" si="40"/>
        <v>39</v>
      </c>
      <c r="Q39" s="254">
        <f t="shared" si="40"/>
        <v>37</v>
      </c>
      <c r="R39" s="254">
        <f t="shared" si="40"/>
        <v>37</v>
      </c>
      <c r="S39" s="254">
        <f t="shared" si="40"/>
        <v>33</v>
      </c>
      <c r="T39" s="254">
        <f t="shared" si="40"/>
        <v>30</v>
      </c>
      <c r="U39" s="254">
        <f>+ROUND($E$39*U32/100,0)+1</f>
        <v>26</v>
      </c>
      <c r="V39" s="254">
        <f t="shared" si="40"/>
        <v>23</v>
      </c>
      <c r="W39" s="254">
        <f t="shared" si="40"/>
        <v>24</v>
      </c>
      <c r="X39" s="254">
        <f t="shared" si="40"/>
        <v>22</v>
      </c>
      <c r="Y39" s="254">
        <f t="shared" si="40"/>
        <v>15</v>
      </c>
      <c r="Z39" s="254">
        <f t="shared" si="40"/>
        <v>11</v>
      </c>
      <c r="AA39" s="254">
        <f t="shared" si="40"/>
        <v>5</v>
      </c>
      <c r="AB39" s="254">
        <f t="shared" si="40"/>
        <v>7</v>
      </c>
      <c r="AC39" s="254">
        <f t="shared" si="40"/>
        <v>13</v>
      </c>
      <c r="AD39" s="254">
        <f t="shared" si="40"/>
        <v>1</v>
      </c>
      <c r="AE39" s="254">
        <f t="shared" si="40"/>
        <v>275</v>
      </c>
      <c r="AF39" s="254">
        <f t="shared" si="40"/>
        <v>28</v>
      </c>
      <c r="AG39" s="254">
        <f t="shared" si="40"/>
        <v>22</v>
      </c>
      <c r="AH39" s="254">
        <f t="shared" si="40"/>
        <v>110</v>
      </c>
      <c r="AI39" s="254">
        <f t="shared" si="40"/>
        <v>18</v>
      </c>
      <c r="AJ39" s="220">
        <f t="shared" si="1"/>
        <v>0</v>
      </c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</row>
    <row r="40" spans="1:1022" ht="17.25">
      <c r="A40" s="251">
        <f t="shared" si="29"/>
        <v>7</v>
      </c>
      <c r="B40" s="421"/>
      <c r="C40" s="252" t="s">
        <v>165</v>
      </c>
      <c r="D40" s="262">
        <v>4.5414182417861222E-2</v>
      </c>
      <c r="E40" s="379">
        <f t="shared" si="30"/>
        <v>733</v>
      </c>
      <c r="F40" s="254">
        <f t="shared" ref="F40" si="41">+ROUND($E$40*F32/100,0)</f>
        <v>17</v>
      </c>
      <c r="G40" s="254">
        <f t="shared" ref="G40:AI40" si="42">+ROUND($E$40*G32/100,0)</f>
        <v>18</v>
      </c>
      <c r="H40" s="254">
        <f t="shared" si="42"/>
        <v>18</v>
      </c>
      <c r="I40" s="254">
        <f t="shared" si="42"/>
        <v>18</v>
      </c>
      <c r="J40" s="254">
        <f t="shared" si="42"/>
        <v>19</v>
      </c>
      <c r="K40" s="254">
        <f t="shared" si="42"/>
        <v>94</v>
      </c>
      <c r="L40" s="254">
        <f t="shared" si="42"/>
        <v>37</v>
      </c>
      <c r="M40" s="254">
        <f t="shared" si="42"/>
        <v>49</v>
      </c>
      <c r="N40" s="254">
        <f t="shared" si="42"/>
        <v>37</v>
      </c>
      <c r="O40" s="254">
        <f t="shared" si="42"/>
        <v>22</v>
      </c>
      <c r="P40" s="254">
        <f t="shared" si="42"/>
        <v>52</v>
      </c>
      <c r="Q40" s="254">
        <f t="shared" si="42"/>
        <v>48</v>
      </c>
      <c r="R40" s="254">
        <f t="shared" si="42"/>
        <v>48</v>
      </c>
      <c r="S40" s="254">
        <f t="shared" si="42"/>
        <v>43</v>
      </c>
      <c r="T40" s="254">
        <f t="shared" si="42"/>
        <v>39</v>
      </c>
      <c r="U40" s="254">
        <f t="shared" si="42"/>
        <v>32</v>
      </c>
      <c r="V40" s="254">
        <f t="shared" si="42"/>
        <v>31</v>
      </c>
      <c r="W40" s="254">
        <f t="shared" si="42"/>
        <v>31</v>
      </c>
      <c r="X40" s="254">
        <f t="shared" si="42"/>
        <v>29</v>
      </c>
      <c r="Y40" s="254">
        <f t="shared" si="42"/>
        <v>20</v>
      </c>
      <c r="Z40" s="254">
        <f t="shared" si="42"/>
        <v>15</v>
      </c>
      <c r="AA40" s="254">
        <f t="shared" si="42"/>
        <v>7</v>
      </c>
      <c r="AB40" s="254">
        <f t="shared" si="42"/>
        <v>9</v>
      </c>
      <c r="AC40" s="254">
        <f t="shared" si="42"/>
        <v>17</v>
      </c>
      <c r="AD40" s="254">
        <f t="shared" si="42"/>
        <v>1</v>
      </c>
      <c r="AE40" s="254">
        <f t="shared" si="42"/>
        <v>361</v>
      </c>
      <c r="AF40" s="254">
        <f t="shared" si="42"/>
        <v>37</v>
      </c>
      <c r="AG40" s="254">
        <f t="shared" si="42"/>
        <v>29</v>
      </c>
      <c r="AH40" s="254">
        <f t="shared" si="42"/>
        <v>144</v>
      </c>
      <c r="AI40" s="254">
        <f t="shared" si="42"/>
        <v>24</v>
      </c>
      <c r="AJ40" s="220">
        <f t="shared" si="1"/>
        <v>0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</row>
    <row r="41" spans="1:1022" ht="17.25">
      <c r="A41" s="251">
        <f t="shared" si="29"/>
        <v>8</v>
      </c>
      <c r="B41" s="421"/>
      <c r="C41" s="252" t="s">
        <v>166</v>
      </c>
      <c r="D41" s="262">
        <v>4.7761004693644554E-2</v>
      </c>
      <c r="E41" s="379">
        <f t="shared" si="30"/>
        <v>771</v>
      </c>
      <c r="F41" s="254">
        <f>+ROUND($E$41*F32/100,0)+1</f>
        <v>19</v>
      </c>
      <c r="G41" s="254">
        <f t="shared" ref="G41:AI41" si="43">+ROUND($E$41*G32/100,0)</f>
        <v>18</v>
      </c>
      <c r="H41" s="254">
        <f t="shared" si="43"/>
        <v>19</v>
      </c>
      <c r="I41" s="254">
        <f t="shared" si="43"/>
        <v>19</v>
      </c>
      <c r="J41" s="254">
        <f t="shared" si="43"/>
        <v>20</v>
      </c>
      <c r="K41" s="254">
        <f t="shared" si="43"/>
        <v>99</v>
      </c>
      <c r="L41" s="254">
        <f t="shared" si="43"/>
        <v>38</v>
      </c>
      <c r="M41" s="254">
        <f t="shared" si="43"/>
        <v>52</v>
      </c>
      <c r="N41" s="254">
        <f t="shared" si="43"/>
        <v>39</v>
      </c>
      <c r="O41" s="254">
        <f t="shared" si="43"/>
        <v>23</v>
      </c>
      <c r="P41" s="254">
        <f t="shared" si="43"/>
        <v>54</v>
      </c>
      <c r="Q41" s="254">
        <f t="shared" si="43"/>
        <v>51</v>
      </c>
      <c r="R41" s="254">
        <f t="shared" si="43"/>
        <v>51</v>
      </c>
      <c r="S41" s="254">
        <f t="shared" si="43"/>
        <v>46</v>
      </c>
      <c r="T41" s="254">
        <f t="shared" si="43"/>
        <v>41</v>
      </c>
      <c r="U41" s="254">
        <f t="shared" si="43"/>
        <v>34</v>
      </c>
      <c r="V41" s="254">
        <f t="shared" si="43"/>
        <v>32</v>
      </c>
      <c r="W41" s="254">
        <f t="shared" si="43"/>
        <v>33</v>
      </c>
      <c r="X41" s="254">
        <f t="shared" si="43"/>
        <v>31</v>
      </c>
      <c r="Y41" s="254">
        <f t="shared" si="43"/>
        <v>21</v>
      </c>
      <c r="Z41" s="254">
        <f t="shared" si="43"/>
        <v>15</v>
      </c>
      <c r="AA41" s="254">
        <f t="shared" si="43"/>
        <v>7</v>
      </c>
      <c r="AB41" s="254">
        <f t="shared" si="43"/>
        <v>9</v>
      </c>
      <c r="AC41" s="254">
        <f t="shared" si="43"/>
        <v>18</v>
      </c>
      <c r="AD41" s="254">
        <f t="shared" si="43"/>
        <v>1</v>
      </c>
      <c r="AE41" s="254">
        <f t="shared" si="43"/>
        <v>380</v>
      </c>
      <c r="AF41" s="254">
        <f t="shared" si="43"/>
        <v>39</v>
      </c>
      <c r="AG41" s="254">
        <f t="shared" si="43"/>
        <v>31</v>
      </c>
      <c r="AH41" s="254">
        <f t="shared" si="43"/>
        <v>152</v>
      </c>
      <c r="AI41" s="254">
        <f t="shared" si="43"/>
        <v>25</v>
      </c>
      <c r="AJ41" s="220">
        <f t="shared" si="1"/>
        <v>0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</row>
    <row r="42" spans="1:1022" ht="17.25">
      <c r="A42" s="251">
        <f t="shared" si="29"/>
        <v>9</v>
      </c>
      <c r="B42" s="421"/>
      <c r="C42" s="252" t="s">
        <v>167</v>
      </c>
      <c r="D42" s="262">
        <v>4.4970189014334645E-2</v>
      </c>
      <c r="E42" s="379">
        <f t="shared" si="30"/>
        <v>726</v>
      </c>
      <c r="F42" s="254">
        <f t="shared" ref="F42" si="44">+ROUND($E$42*F32/100,0)</f>
        <v>17</v>
      </c>
      <c r="G42" s="254">
        <f t="shared" ref="G42:AI42" si="45">+ROUND($E$42*G32/100,0)</f>
        <v>17</v>
      </c>
      <c r="H42" s="254">
        <f t="shared" si="45"/>
        <v>18</v>
      </c>
      <c r="I42" s="254">
        <f t="shared" si="45"/>
        <v>18</v>
      </c>
      <c r="J42" s="254">
        <f t="shared" si="45"/>
        <v>18</v>
      </c>
      <c r="K42" s="254">
        <f t="shared" si="45"/>
        <v>93</v>
      </c>
      <c r="L42" s="254">
        <f t="shared" si="45"/>
        <v>36</v>
      </c>
      <c r="M42" s="254">
        <f t="shared" si="45"/>
        <v>49</v>
      </c>
      <c r="N42" s="254">
        <f t="shared" si="45"/>
        <v>37</v>
      </c>
      <c r="O42" s="254">
        <f t="shared" si="45"/>
        <v>21</v>
      </c>
      <c r="P42" s="254">
        <f t="shared" si="45"/>
        <v>51</v>
      </c>
      <c r="Q42" s="254">
        <f t="shared" si="45"/>
        <v>48</v>
      </c>
      <c r="R42" s="254">
        <f t="shared" si="45"/>
        <v>48</v>
      </c>
      <c r="S42" s="254">
        <f t="shared" si="45"/>
        <v>43</v>
      </c>
      <c r="T42" s="254">
        <f t="shared" si="45"/>
        <v>39</v>
      </c>
      <c r="U42" s="254">
        <f t="shared" si="45"/>
        <v>32</v>
      </c>
      <c r="V42" s="254">
        <f t="shared" si="45"/>
        <v>30</v>
      </c>
      <c r="W42" s="254">
        <f>+ROUND($E$42*W32/100,0)+1</f>
        <v>32</v>
      </c>
      <c r="X42" s="254">
        <f t="shared" si="45"/>
        <v>29</v>
      </c>
      <c r="Y42" s="254">
        <f t="shared" si="45"/>
        <v>20</v>
      </c>
      <c r="Z42" s="254">
        <f t="shared" si="45"/>
        <v>14</v>
      </c>
      <c r="AA42" s="254">
        <f t="shared" si="45"/>
        <v>7</v>
      </c>
      <c r="AB42" s="254">
        <f t="shared" si="45"/>
        <v>9</v>
      </c>
      <c r="AC42" s="254">
        <f t="shared" si="45"/>
        <v>17</v>
      </c>
      <c r="AD42" s="254">
        <f t="shared" si="45"/>
        <v>1</v>
      </c>
      <c r="AE42" s="254">
        <f t="shared" si="45"/>
        <v>358</v>
      </c>
      <c r="AF42" s="254">
        <f t="shared" si="45"/>
        <v>37</v>
      </c>
      <c r="AG42" s="254">
        <f t="shared" si="45"/>
        <v>29</v>
      </c>
      <c r="AH42" s="254">
        <f t="shared" si="45"/>
        <v>143</v>
      </c>
      <c r="AI42" s="254">
        <f t="shared" si="45"/>
        <v>23</v>
      </c>
      <c r="AJ42" s="220">
        <f t="shared" ref="AJ42:AJ68" si="46">E42-SUM(F42:AB42)</f>
        <v>0</v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</row>
    <row r="43" spans="1:1022" ht="17.25">
      <c r="A43" s="251">
        <f t="shared" si="29"/>
        <v>10</v>
      </c>
      <c r="B43" s="421"/>
      <c r="C43" s="252" t="s">
        <v>168</v>
      </c>
      <c r="D43" s="262">
        <v>4.3955346949131044E-2</v>
      </c>
      <c r="E43" s="379">
        <f t="shared" si="30"/>
        <v>709</v>
      </c>
      <c r="F43" s="254">
        <f t="shared" ref="F43" si="47">+ROUND($E$43*F32/100,0)</f>
        <v>16</v>
      </c>
      <c r="G43" s="254">
        <f t="shared" ref="G43:AI43" si="48">+ROUND($E$43*G32/100,0)</f>
        <v>17</v>
      </c>
      <c r="H43" s="254">
        <f t="shared" si="48"/>
        <v>17</v>
      </c>
      <c r="I43" s="254">
        <f t="shared" si="48"/>
        <v>18</v>
      </c>
      <c r="J43" s="254">
        <f t="shared" si="48"/>
        <v>18</v>
      </c>
      <c r="K43" s="254">
        <f t="shared" si="48"/>
        <v>91</v>
      </c>
      <c r="L43" s="254">
        <f t="shared" si="48"/>
        <v>35</v>
      </c>
      <c r="M43" s="254">
        <f t="shared" si="48"/>
        <v>48</v>
      </c>
      <c r="N43" s="254">
        <f t="shared" si="48"/>
        <v>36</v>
      </c>
      <c r="O43" s="254">
        <f t="shared" si="48"/>
        <v>21</v>
      </c>
      <c r="P43" s="254">
        <f t="shared" si="48"/>
        <v>50</v>
      </c>
      <c r="Q43" s="254">
        <f t="shared" si="48"/>
        <v>47</v>
      </c>
      <c r="R43" s="254">
        <f t="shared" si="48"/>
        <v>47</v>
      </c>
      <c r="S43" s="254">
        <f t="shared" si="48"/>
        <v>42</v>
      </c>
      <c r="T43" s="254">
        <f t="shared" si="48"/>
        <v>38</v>
      </c>
      <c r="U43" s="254">
        <f t="shared" si="48"/>
        <v>31</v>
      </c>
      <c r="V43" s="254">
        <f t="shared" si="48"/>
        <v>30</v>
      </c>
      <c r="W43" s="254">
        <f t="shared" si="48"/>
        <v>30</v>
      </c>
      <c r="X43" s="254">
        <f t="shared" si="48"/>
        <v>28</v>
      </c>
      <c r="Y43" s="254">
        <f t="shared" si="48"/>
        <v>19</v>
      </c>
      <c r="Z43" s="254">
        <f t="shared" si="48"/>
        <v>14</v>
      </c>
      <c r="AA43" s="254">
        <f t="shared" si="48"/>
        <v>7</v>
      </c>
      <c r="AB43" s="254">
        <f t="shared" si="48"/>
        <v>9</v>
      </c>
      <c r="AC43" s="254">
        <f t="shared" si="48"/>
        <v>17</v>
      </c>
      <c r="AD43" s="254">
        <f t="shared" si="48"/>
        <v>1</v>
      </c>
      <c r="AE43" s="254">
        <f t="shared" si="48"/>
        <v>350</v>
      </c>
      <c r="AF43" s="254">
        <f t="shared" si="48"/>
        <v>36</v>
      </c>
      <c r="AG43" s="254">
        <f t="shared" si="48"/>
        <v>28</v>
      </c>
      <c r="AH43" s="254">
        <f t="shared" si="48"/>
        <v>140</v>
      </c>
      <c r="AI43" s="254">
        <f t="shared" si="48"/>
        <v>23</v>
      </c>
      <c r="AJ43" s="220">
        <f t="shared" si="46"/>
        <v>0</v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</row>
    <row r="44" spans="1:1022" ht="17.25">
      <c r="A44" s="251">
        <f t="shared" si="29"/>
        <v>11</v>
      </c>
      <c r="B44" s="421"/>
      <c r="C44" s="252" t="s">
        <v>169</v>
      </c>
      <c r="D44" s="262">
        <v>4.1164531269821135E-2</v>
      </c>
      <c r="E44" s="379">
        <f t="shared" si="30"/>
        <v>664</v>
      </c>
      <c r="F44" s="254">
        <f t="shared" ref="F44" si="49">+ROUND($E$44*F32/100,0)</f>
        <v>15</v>
      </c>
      <c r="G44" s="254">
        <f t="shared" ref="G44:AI44" si="50">+ROUND($E$44*G32/100,0)</f>
        <v>16</v>
      </c>
      <c r="H44" s="254">
        <f t="shared" si="50"/>
        <v>16</v>
      </c>
      <c r="I44" s="254">
        <f t="shared" si="50"/>
        <v>17</v>
      </c>
      <c r="J44" s="254">
        <f t="shared" si="50"/>
        <v>17</v>
      </c>
      <c r="K44" s="254">
        <f>+ROUND($E$44*K32/100,0)+1</f>
        <v>86</v>
      </c>
      <c r="L44" s="254">
        <f t="shared" si="50"/>
        <v>33</v>
      </c>
      <c r="M44" s="254">
        <f t="shared" si="50"/>
        <v>45</v>
      </c>
      <c r="N44" s="254">
        <f t="shared" si="50"/>
        <v>34</v>
      </c>
      <c r="O44" s="254">
        <f t="shared" si="50"/>
        <v>20</v>
      </c>
      <c r="P44" s="254">
        <f t="shared" si="50"/>
        <v>47</v>
      </c>
      <c r="Q44" s="254">
        <f t="shared" si="50"/>
        <v>44</v>
      </c>
      <c r="R44" s="254">
        <f t="shared" si="50"/>
        <v>44</v>
      </c>
      <c r="S44" s="254">
        <f t="shared" si="50"/>
        <v>39</v>
      </c>
      <c r="T44" s="254">
        <f t="shared" si="50"/>
        <v>35</v>
      </c>
      <c r="U44" s="254">
        <f t="shared" si="50"/>
        <v>29</v>
      </c>
      <c r="V44" s="254">
        <f t="shared" si="50"/>
        <v>28</v>
      </c>
      <c r="W44" s="254">
        <f t="shared" si="50"/>
        <v>28</v>
      </c>
      <c r="X44" s="254">
        <f t="shared" si="50"/>
        <v>26</v>
      </c>
      <c r="Y44" s="254">
        <f t="shared" si="50"/>
        <v>18</v>
      </c>
      <c r="Z44" s="254">
        <f t="shared" si="50"/>
        <v>13</v>
      </c>
      <c r="AA44" s="254">
        <f t="shared" si="50"/>
        <v>6</v>
      </c>
      <c r="AB44" s="254">
        <f t="shared" si="50"/>
        <v>8</v>
      </c>
      <c r="AC44" s="254">
        <f t="shared" si="50"/>
        <v>16</v>
      </c>
      <c r="AD44" s="254">
        <f t="shared" si="50"/>
        <v>1</v>
      </c>
      <c r="AE44" s="254">
        <f t="shared" si="50"/>
        <v>327</v>
      </c>
      <c r="AF44" s="254">
        <f t="shared" si="50"/>
        <v>34</v>
      </c>
      <c r="AG44" s="254">
        <f t="shared" si="50"/>
        <v>26</v>
      </c>
      <c r="AH44" s="254">
        <f t="shared" si="50"/>
        <v>131</v>
      </c>
      <c r="AI44" s="254">
        <f t="shared" si="50"/>
        <v>21</v>
      </c>
      <c r="AJ44" s="220">
        <f t="shared" si="46"/>
        <v>0</v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</row>
    <row r="45" spans="1:1022" ht="17.25">
      <c r="A45" s="251">
        <f t="shared" si="29"/>
        <v>12</v>
      </c>
      <c r="B45" s="421"/>
      <c r="C45" s="252" t="s">
        <v>170</v>
      </c>
      <c r="D45" s="262">
        <v>4.1227958898896362E-2</v>
      </c>
      <c r="E45" s="379">
        <f t="shared" si="30"/>
        <v>665</v>
      </c>
      <c r="F45" s="254">
        <f t="shared" ref="F45" si="51">+ROUND($E$45*F32/100,0)</f>
        <v>15</v>
      </c>
      <c r="G45" s="254">
        <f t="shared" ref="G45:AI45" si="52">+ROUND($E$45*G32/100,0)</f>
        <v>16</v>
      </c>
      <c r="H45" s="254">
        <f t="shared" si="52"/>
        <v>16</v>
      </c>
      <c r="I45" s="254">
        <f t="shared" si="52"/>
        <v>17</v>
      </c>
      <c r="J45" s="254">
        <f t="shared" si="52"/>
        <v>17</v>
      </c>
      <c r="K45" s="254">
        <f t="shared" si="52"/>
        <v>86</v>
      </c>
      <c r="L45" s="254">
        <f t="shared" si="52"/>
        <v>33</v>
      </c>
      <c r="M45" s="254">
        <f t="shared" si="52"/>
        <v>45</v>
      </c>
      <c r="N45" s="254">
        <f t="shared" si="52"/>
        <v>34</v>
      </c>
      <c r="O45" s="254">
        <f t="shared" si="52"/>
        <v>20</v>
      </c>
      <c r="P45" s="254">
        <f t="shared" si="52"/>
        <v>47</v>
      </c>
      <c r="Q45" s="254">
        <f t="shared" si="52"/>
        <v>44</v>
      </c>
      <c r="R45" s="254">
        <f t="shared" si="52"/>
        <v>44</v>
      </c>
      <c r="S45" s="254">
        <f t="shared" si="52"/>
        <v>39</v>
      </c>
      <c r="T45" s="254">
        <f t="shared" si="52"/>
        <v>35</v>
      </c>
      <c r="U45" s="254">
        <f t="shared" si="52"/>
        <v>29</v>
      </c>
      <c r="V45" s="254">
        <f t="shared" si="52"/>
        <v>28</v>
      </c>
      <c r="W45" s="254">
        <f t="shared" si="52"/>
        <v>28</v>
      </c>
      <c r="X45" s="254">
        <f t="shared" si="52"/>
        <v>27</v>
      </c>
      <c r="Y45" s="254">
        <f t="shared" si="52"/>
        <v>18</v>
      </c>
      <c r="Z45" s="254">
        <f t="shared" si="52"/>
        <v>13</v>
      </c>
      <c r="AA45" s="254">
        <f t="shared" si="52"/>
        <v>6</v>
      </c>
      <c r="AB45" s="254">
        <f t="shared" si="52"/>
        <v>8</v>
      </c>
      <c r="AC45" s="254">
        <f t="shared" si="52"/>
        <v>16</v>
      </c>
      <c r="AD45" s="254">
        <f t="shared" si="52"/>
        <v>1</v>
      </c>
      <c r="AE45" s="254">
        <f t="shared" si="52"/>
        <v>328</v>
      </c>
      <c r="AF45" s="254">
        <f t="shared" si="52"/>
        <v>34</v>
      </c>
      <c r="AG45" s="254">
        <f t="shared" si="52"/>
        <v>27</v>
      </c>
      <c r="AH45" s="254">
        <f t="shared" si="52"/>
        <v>131</v>
      </c>
      <c r="AI45" s="254">
        <f t="shared" si="52"/>
        <v>21</v>
      </c>
      <c r="AJ45" s="220">
        <f t="shared" si="46"/>
        <v>0</v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</row>
    <row r="46" spans="1:1022" ht="17.25">
      <c r="A46" s="251">
        <f t="shared" si="29"/>
        <v>13</v>
      </c>
      <c r="B46" s="421"/>
      <c r="C46" s="252" t="s">
        <v>171</v>
      </c>
      <c r="D46" s="262">
        <v>5.2391221616135991E-2</v>
      </c>
      <c r="E46" s="379">
        <f t="shared" si="30"/>
        <v>845</v>
      </c>
      <c r="F46" s="254">
        <f t="shared" ref="F46" si="53">+ROUND($E$46*F32/100,0)</f>
        <v>19</v>
      </c>
      <c r="G46" s="254">
        <f t="shared" ref="G46:AI46" si="54">+ROUND($E$46*G32/100,0)</f>
        <v>20</v>
      </c>
      <c r="H46" s="254">
        <f>+ROUND($E$46*H32/100,0)-1</f>
        <v>20</v>
      </c>
      <c r="I46" s="254">
        <f t="shared" si="54"/>
        <v>21</v>
      </c>
      <c r="J46" s="254">
        <f t="shared" si="54"/>
        <v>22</v>
      </c>
      <c r="K46" s="254">
        <f t="shared" si="54"/>
        <v>109</v>
      </c>
      <c r="L46" s="254">
        <f t="shared" si="54"/>
        <v>42</v>
      </c>
      <c r="M46" s="254">
        <f t="shared" si="54"/>
        <v>57</v>
      </c>
      <c r="N46" s="254">
        <f t="shared" si="54"/>
        <v>43</v>
      </c>
      <c r="O46" s="254">
        <f t="shared" si="54"/>
        <v>25</v>
      </c>
      <c r="P46" s="254">
        <f t="shared" si="54"/>
        <v>60</v>
      </c>
      <c r="Q46" s="254">
        <f t="shared" si="54"/>
        <v>56</v>
      </c>
      <c r="R46" s="254">
        <f t="shared" si="54"/>
        <v>56</v>
      </c>
      <c r="S46" s="254">
        <f t="shared" si="54"/>
        <v>50</v>
      </c>
      <c r="T46" s="254">
        <f>+ROUND($E$46*T32/100,0)-1</f>
        <v>44</v>
      </c>
      <c r="U46" s="254">
        <f>+ROUND($E$46*U32/100,0)+1</f>
        <v>38</v>
      </c>
      <c r="V46" s="254">
        <f t="shared" si="54"/>
        <v>35</v>
      </c>
      <c r="W46" s="254">
        <f t="shared" si="54"/>
        <v>36</v>
      </c>
      <c r="X46" s="254">
        <f t="shared" si="54"/>
        <v>34</v>
      </c>
      <c r="Y46" s="254">
        <f>+ROUND($E$46*Y32/100,0)+1</f>
        <v>24</v>
      </c>
      <c r="Z46" s="254">
        <f t="shared" si="54"/>
        <v>17</v>
      </c>
      <c r="AA46" s="254">
        <f t="shared" si="54"/>
        <v>8</v>
      </c>
      <c r="AB46" s="254">
        <f>+ROUND($E$46*AB32/100,0)-1</f>
        <v>9</v>
      </c>
      <c r="AC46" s="254">
        <f t="shared" si="54"/>
        <v>20</v>
      </c>
      <c r="AD46" s="254">
        <f t="shared" si="54"/>
        <v>2</v>
      </c>
      <c r="AE46" s="254">
        <f t="shared" si="54"/>
        <v>417</v>
      </c>
      <c r="AF46" s="254">
        <f t="shared" si="54"/>
        <v>43</v>
      </c>
      <c r="AG46" s="254">
        <f t="shared" si="54"/>
        <v>34</v>
      </c>
      <c r="AH46" s="254">
        <f t="shared" si="54"/>
        <v>166</v>
      </c>
      <c r="AI46" s="254">
        <f t="shared" si="54"/>
        <v>27</v>
      </c>
      <c r="AJ46" s="220">
        <f t="shared" si="46"/>
        <v>0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</row>
    <row r="47" spans="1:1022" s="257" customFormat="1" ht="17.25" hidden="1">
      <c r="A47" s="237"/>
      <c r="B47" s="68"/>
      <c r="C47" s="252"/>
      <c r="D47" s="263">
        <f t="shared" ref="D47:AB47" si="55">SUM(D34:D46)</f>
        <v>1.0000000000000002</v>
      </c>
      <c r="E47" s="382">
        <f t="shared" si="55"/>
        <v>16138</v>
      </c>
      <c r="F47" s="264">
        <f t="shared" si="55"/>
        <v>372</v>
      </c>
      <c r="G47" s="264">
        <f t="shared" si="55"/>
        <v>386</v>
      </c>
      <c r="H47" s="264">
        <f t="shared" si="55"/>
        <v>394</v>
      </c>
      <c r="I47" s="264">
        <f t="shared" si="55"/>
        <v>402</v>
      </c>
      <c r="J47" s="264">
        <f t="shared" si="55"/>
        <v>411</v>
      </c>
      <c r="K47" s="264">
        <f t="shared" si="55"/>
        <v>2075</v>
      </c>
      <c r="L47" s="264">
        <f t="shared" si="55"/>
        <v>805</v>
      </c>
      <c r="M47" s="264">
        <f t="shared" si="55"/>
        <v>1084</v>
      </c>
      <c r="N47" s="264">
        <f t="shared" si="55"/>
        <v>818</v>
      </c>
      <c r="O47" s="264">
        <f t="shared" si="55"/>
        <v>476</v>
      </c>
      <c r="P47" s="264">
        <f t="shared" si="55"/>
        <v>1140</v>
      </c>
      <c r="Q47" s="264">
        <f t="shared" si="55"/>
        <v>1065</v>
      </c>
      <c r="R47" s="264">
        <f t="shared" si="55"/>
        <v>1066</v>
      </c>
      <c r="S47" s="264">
        <f t="shared" si="55"/>
        <v>957</v>
      </c>
      <c r="T47" s="264">
        <f t="shared" si="55"/>
        <v>857</v>
      </c>
      <c r="U47" s="264">
        <f t="shared" si="55"/>
        <v>713</v>
      </c>
      <c r="V47" s="264">
        <f t="shared" si="55"/>
        <v>676</v>
      </c>
      <c r="W47" s="264">
        <f t="shared" si="55"/>
        <v>686</v>
      </c>
      <c r="X47" s="264">
        <f t="shared" si="55"/>
        <v>644</v>
      </c>
      <c r="Y47" s="264">
        <f t="shared" si="55"/>
        <v>443</v>
      </c>
      <c r="Z47" s="264">
        <f t="shared" si="55"/>
        <v>321</v>
      </c>
      <c r="AA47" s="264">
        <f t="shared" si="55"/>
        <v>152</v>
      </c>
      <c r="AB47" s="264">
        <f t="shared" si="55"/>
        <v>195</v>
      </c>
      <c r="AC47" s="96">
        <f>AC33-SUM(AC34:AC46)</f>
        <v>0</v>
      </c>
      <c r="AD47" s="96">
        <f t="shared" ref="AD47:AI47" si="56">AD33-SUM(AD34:AD46)</f>
        <v>0</v>
      </c>
      <c r="AE47" s="96">
        <f t="shared" si="56"/>
        <v>0</v>
      </c>
      <c r="AF47" s="96">
        <f t="shared" si="56"/>
        <v>0</v>
      </c>
      <c r="AG47" s="96">
        <f t="shared" si="56"/>
        <v>0</v>
      </c>
      <c r="AH47" s="96">
        <f t="shared" si="56"/>
        <v>0</v>
      </c>
      <c r="AI47" s="96">
        <f t="shared" si="56"/>
        <v>0</v>
      </c>
      <c r="AJ47" s="220">
        <f t="shared" si="46"/>
        <v>0</v>
      </c>
    </row>
    <row r="48" spans="1:1022" ht="17.25" hidden="1">
      <c r="A48" s="237"/>
      <c r="B48" s="68"/>
      <c r="C48" s="265"/>
      <c r="D48" s="261"/>
      <c r="E48" s="379">
        <f>E47-E33</f>
        <v>0</v>
      </c>
      <c r="F48" s="240">
        <f t="shared" ref="F48:AI48" si="57">+F49*100/$E$49</f>
        <v>1.7254038179148312</v>
      </c>
      <c r="G48" s="240">
        <f t="shared" si="57"/>
        <v>1.7417196932615435</v>
      </c>
      <c r="H48" s="240">
        <f t="shared" si="57"/>
        <v>1.7376407244248655</v>
      </c>
      <c r="I48" s="240">
        <f t="shared" si="57"/>
        <v>1.7498776309348996</v>
      </c>
      <c r="J48" s="240">
        <f t="shared" si="57"/>
        <v>1.7702724751182901</v>
      </c>
      <c r="K48" s="240">
        <f t="shared" si="57"/>
        <v>9.3326806983194643</v>
      </c>
      <c r="L48" s="240">
        <f t="shared" si="57"/>
        <v>3.956599771577745</v>
      </c>
      <c r="M48" s="240">
        <f t="shared" si="57"/>
        <v>5.8900310001631588</v>
      </c>
      <c r="N48" s="240">
        <f t="shared" si="57"/>
        <v>5.4454233969652472</v>
      </c>
      <c r="O48" s="240">
        <f t="shared" si="57"/>
        <v>3.4589655735030185</v>
      </c>
      <c r="P48" s="240">
        <f t="shared" si="57"/>
        <v>8.3659650840267581</v>
      </c>
      <c r="Q48" s="240">
        <f t="shared" si="57"/>
        <v>7.6766193506281608</v>
      </c>
      <c r="R48" s="240">
        <f t="shared" si="57"/>
        <v>6.8934573339859684</v>
      </c>
      <c r="S48" s="240">
        <f t="shared" si="57"/>
        <v>6.9424049600261055</v>
      </c>
      <c r="T48" s="240">
        <f t="shared" si="57"/>
        <v>6.4774025126448036</v>
      </c>
      <c r="U48" s="240">
        <f t="shared" si="57"/>
        <v>5.3597650513950077</v>
      </c>
      <c r="V48" s="240">
        <f t="shared" si="57"/>
        <v>5.1109479523576438</v>
      </c>
      <c r="W48" s="240">
        <f t="shared" si="57"/>
        <v>4.2094958394517867</v>
      </c>
      <c r="X48" s="240">
        <f t="shared" si="57"/>
        <v>4.0463370859846632</v>
      </c>
      <c r="Y48" s="240">
        <f t="shared" si="57"/>
        <v>2.6758035568608256</v>
      </c>
      <c r="Z48" s="240">
        <f t="shared" si="57"/>
        <v>2.0802741067058248</v>
      </c>
      <c r="AA48" s="240">
        <f t="shared" si="57"/>
        <v>1.6601403165279818</v>
      </c>
      <c r="AB48" s="241">
        <f t="shared" si="57"/>
        <v>1.6927720672214064</v>
      </c>
      <c r="AC48" s="242">
        <f t="shared" si="57"/>
        <v>1.7580355686082558</v>
      </c>
      <c r="AD48" s="243">
        <f t="shared" si="57"/>
        <v>0.13460597161037691</v>
      </c>
      <c r="AE48" s="243">
        <f t="shared" si="57"/>
        <v>49.457497144721813</v>
      </c>
      <c r="AF48" s="243">
        <f t="shared" si="57"/>
        <v>5.4372654592918908</v>
      </c>
      <c r="AG48" s="242">
        <f t="shared" si="57"/>
        <v>4.6133137542829177</v>
      </c>
      <c r="AH48" s="243">
        <f t="shared" si="57"/>
        <v>23.804862130853319</v>
      </c>
      <c r="AI48" s="242">
        <f t="shared" si="57"/>
        <v>2.4392233643334964</v>
      </c>
      <c r="AJ48" s="220">
        <f t="shared" si="46"/>
        <v>-100.00000000000001</v>
      </c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</row>
    <row r="49" spans="1:1022" ht="15.75">
      <c r="A49" s="244">
        <v>10</v>
      </c>
      <c r="B49" s="75"/>
      <c r="C49" s="245" t="s">
        <v>172</v>
      </c>
      <c r="D49" s="258"/>
      <c r="E49" s="378">
        <v>24516</v>
      </c>
      <c r="F49" s="247">
        <v>423</v>
      </c>
      <c r="G49" s="234">
        <v>427</v>
      </c>
      <c r="H49" s="234">
        <v>426</v>
      </c>
      <c r="I49" s="234">
        <v>429</v>
      </c>
      <c r="J49" s="234">
        <v>434</v>
      </c>
      <c r="K49" s="234">
        <v>2288</v>
      </c>
      <c r="L49" s="234">
        <v>970</v>
      </c>
      <c r="M49" s="234">
        <v>1444</v>
      </c>
      <c r="N49" s="234">
        <v>1335</v>
      </c>
      <c r="O49" s="234">
        <v>848</v>
      </c>
      <c r="P49" s="234">
        <v>2051</v>
      </c>
      <c r="Q49" s="234">
        <v>1882</v>
      </c>
      <c r="R49" s="234">
        <v>1690</v>
      </c>
      <c r="S49" s="234">
        <v>1702</v>
      </c>
      <c r="T49" s="234">
        <v>1588</v>
      </c>
      <c r="U49" s="234">
        <v>1314</v>
      </c>
      <c r="V49" s="234">
        <v>1253</v>
      </c>
      <c r="W49" s="234">
        <v>1032</v>
      </c>
      <c r="X49" s="234">
        <v>992</v>
      </c>
      <c r="Y49" s="234">
        <v>656</v>
      </c>
      <c r="Z49" s="234">
        <v>510</v>
      </c>
      <c r="AA49" s="234">
        <v>407</v>
      </c>
      <c r="AB49" s="248">
        <v>415</v>
      </c>
      <c r="AC49" s="249">
        <v>431</v>
      </c>
      <c r="AD49" s="250">
        <v>33</v>
      </c>
      <c r="AE49" s="249">
        <v>12125</v>
      </c>
      <c r="AF49" s="249">
        <v>1333</v>
      </c>
      <c r="AG49" s="249">
        <v>1131</v>
      </c>
      <c r="AH49" s="250">
        <v>5836</v>
      </c>
      <c r="AI49" s="249">
        <v>598</v>
      </c>
      <c r="AJ49" s="220">
        <f t="shared" si="46"/>
        <v>0</v>
      </c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</row>
    <row r="50" spans="1:1022" ht="17.25">
      <c r="A50" s="251">
        <v>1</v>
      </c>
      <c r="B50" s="421"/>
      <c r="C50" s="266" t="s">
        <v>173</v>
      </c>
      <c r="D50" s="262">
        <v>0.12468161509875152</v>
      </c>
      <c r="E50" s="379">
        <f>ROUND($E$49*D50,0)</f>
        <v>3057</v>
      </c>
      <c r="F50" s="254">
        <f t="shared" ref="F50" si="58">+ROUND($E$50*F48/100,0)</f>
        <v>53</v>
      </c>
      <c r="G50" s="254">
        <f>+ROUND($E$50*G48/100,0)-1</f>
        <v>52</v>
      </c>
      <c r="H50" s="254">
        <f t="shared" ref="H50:AH50" si="59">+ROUND($E$50*H48/100,0)</f>
        <v>53</v>
      </c>
      <c r="I50" s="254">
        <f t="shared" si="59"/>
        <v>53</v>
      </c>
      <c r="J50" s="254">
        <f t="shared" si="59"/>
        <v>54</v>
      </c>
      <c r="K50" s="254">
        <f t="shared" si="59"/>
        <v>285</v>
      </c>
      <c r="L50" s="254">
        <f t="shared" si="59"/>
        <v>121</v>
      </c>
      <c r="M50" s="254">
        <f t="shared" si="59"/>
        <v>180</v>
      </c>
      <c r="N50" s="254">
        <f t="shared" si="59"/>
        <v>166</v>
      </c>
      <c r="O50" s="254">
        <f>+ROUND($E$50*O48/100,0)+1</f>
        <v>107</v>
      </c>
      <c r="P50" s="254">
        <f t="shared" si="59"/>
        <v>256</v>
      </c>
      <c r="Q50" s="254">
        <f t="shared" si="59"/>
        <v>235</v>
      </c>
      <c r="R50" s="254">
        <f t="shared" si="59"/>
        <v>211</v>
      </c>
      <c r="S50" s="254">
        <f t="shared" si="59"/>
        <v>212</v>
      </c>
      <c r="T50" s="254">
        <f>+ROUND($E$50*T48/100,0)-1</f>
        <v>197</v>
      </c>
      <c r="U50" s="254">
        <f t="shared" si="59"/>
        <v>164</v>
      </c>
      <c r="V50" s="254">
        <f t="shared" si="59"/>
        <v>156</v>
      </c>
      <c r="W50" s="254">
        <f>+ROUND($E$50*W48/100,0)+1</f>
        <v>130</v>
      </c>
      <c r="X50" s="254">
        <f>+ROUND($E$50*X48/100,0)-1</f>
        <v>123</v>
      </c>
      <c r="Y50" s="254">
        <f t="shared" si="59"/>
        <v>82</v>
      </c>
      <c r="Z50" s="254">
        <f t="shared" si="59"/>
        <v>64</v>
      </c>
      <c r="AA50" s="254">
        <f t="shared" si="59"/>
        <v>51</v>
      </c>
      <c r="AB50" s="254">
        <f t="shared" si="59"/>
        <v>52</v>
      </c>
      <c r="AC50" s="254">
        <f>+ROUND($E$50*AC48/100,0)-1</f>
        <v>53</v>
      </c>
      <c r="AD50" s="254">
        <f t="shared" si="59"/>
        <v>4</v>
      </c>
      <c r="AE50" s="254">
        <f>+ROUND($E$50*AE48/100,0)+1</f>
        <v>1513</v>
      </c>
      <c r="AF50" s="254">
        <f>+ROUND($E$50*AF48/100,0)-1</f>
        <v>165</v>
      </c>
      <c r="AG50" s="254">
        <f t="shared" si="59"/>
        <v>141</v>
      </c>
      <c r="AH50" s="254">
        <f t="shared" si="59"/>
        <v>728</v>
      </c>
      <c r="AI50" s="254">
        <f>+ROUND($E$50*AI48/100,0)-1</f>
        <v>74</v>
      </c>
      <c r="AJ50" s="220">
        <f t="shared" si="46"/>
        <v>0</v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</row>
    <row r="51" spans="1:1022" ht="17.25">
      <c r="A51" s="251">
        <f>1+A50</f>
        <v>2</v>
      </c>
      <c r="B51" s="421"/>
      <c r="C51" s="252" t="s">
        <v>174</v>
      </c>
      <c r="D51" s="262">
        <v>8.16735563071527E-2</v>
      </c>
      <c r="E51" s="379">
        <f t="shared" ref="E51:E59" si="60">ROUND($E$49*D51,0)</f>
        <v>2002</v>
      </c>
      <c r="F51" s="254">
        <f t="shared" ref="F51" si="61">+ROUND($E$51*F48/100,0)</f>
        <v>35</v>
      </c>
      <c r="G51" s="254">
        <f t="shared" ref="G51:AI51" si="62">+ROUND($E$51*G48/100,0)</f>
        <v>35</v>
      </c>
      <c r="H51" s="254">
        <f t="shared" si="62"/>
        <v>35</v>
      </c>
      <c r="I51" s="254">
        <f t="shared" si="62"/>
        <v>35</v>
      </c>
      <c r="J51" s="254">
        <f t="shared" si="62"/>
        <v>35</v>
      </c>
      <c r="K51" s="254">
        <f t="shared" si="62"/>
        <v>187</v>
      </c>
      <c r="L51" s="254">
        <f t="shared" si="62"/>
        <v>79</v>
      </c>
      <c r="M51" s="254">
        <f t="shared" si="62"/>
        <v>118</v>
      </c>
      <c r="N51" s="254">
        <f t="shared" si="62"/>
        <v>109</v>
      </c>
      <c r="O51" s="254">
        <f t="shared" si="62"/>
        <v>69</v>
      </c>
      <c r="P51" s="254">
        <f t="shared" si="62"/>
        <v>167</v>
      </c>
      <c r="Q51" s="254">
        <f t="shared" si="62"/>
        <v>154</v>
      </c>
      <c r="R51" s="254">
        <f t="shared" si="62"/>
        <v>138</v>
      </c>
      <c r="S51" s="254">
        <f t="shared" si="62"/>
        <v>139</v>
      </c>
      <c r="T51" s="254">
        <f t="shared" si="62"/>
        <v>130</v>
      </c>
      <c r="U51" s="254">
        <f t="shared" si="62"/>
        <v>107</v>
      </c>
      <c r="V51" s="254">
        <f t="shared" si="62"/>
        <v>102</v>
      </c>
      <c r="W51" s="254">
        <f t="shared" si="62"/>
        <v>84</v>
      </c>
      <c r="X51" s="254">
        <f t="shared" si="62"/>
        <v>81</v>
      </c>
      <c r="Y51" s="254">
        <f t="shared" si="62"/>
        <v>54</v>
      </c>
      <c r="Z51" s="254">
        <f t="shared" si="62"/>
        <v>42</v>
      </c>
      <c r="AA51" s="254">
        <f t="shared" si="62"/>
        <v>33</v>
      </c>
      <c r="AB51" s="254">
        <f t="shared" si="62"/>
        <v>34</v>
      </c>
      <c r="AC51" s="254">
        <f t="shared" si="62"/>
        <v>35</v>
      </c>
      <c r="AD51" s="254">
        <f t="shared" si="62"/>
        <v>3</v>
      </c>
      <c r="AE51" s="254">
        <f t="shared" si="62"/>
        <v>990</v>
      </c>
      <c r="AF51" s="254">
        <f t="shared" si="62"/>
        <v>109</v>
      </c>
      <c r="AG51" s="254">
        <f t="shared" si="62"/>
        <v>92</v>
      </c>
      <c r="AH51" s="254">
        <f t="shared" si="62"/>
        <v>477</v>
      </c>
      <c r="AI51" s="254">
        <f t="shared" si="62"/>
        <v>49</v>
      </c>
      <c r="AJ51" s="220">
        <f t="shared" si="46"/>
        <v>0</v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</row>
    <row r="52" spans="1:1022" ht="17.25">
      <c r="A52" s="251">
        <f>1+A51</f>
        <v>3</v>
      </c>
      <c r="B52" s="421"/>
      <c r="C52" s="252" t="s">
        <v>175</v>
      </c>
      <c r="D52" s="262">
        <v>3.4072403858198673E-2</v>
      </c>
      <c r="E52" s="379">
        <f t="shared" si="60"/>
        <v>835</v>
      </c>
      <c r="F52" s="254">
        <f t="shared" ref="F52" si="63">+ROUND($E$52*F48/100,0)</f>
        <v>14</v>
      </c>
      <c r="G52" s="254">
        <f t="shared" ref="G52:AI52" si="64">+ROUND($E$52*G48/100,0)</f>
        <v>15</v>
      </c>
      <c r="H52" s="254">
        <f t="shared" si="64"/>
        <v>15</v>
      </c>
      <c r="I52" s="254">
        <f t="shared" si="64"/>
        <v>15</v>
      </c>
      <c r="J52" s="254">
        <f t="shared" si="64"/>
        <v>15</v>
      </c>
      <c r="K52" s="254">
        <f t="shared" si="64"/>
        <v>78</v>
      </c>
      <c r="L52" s="254">
        <f t="shared" si="64"/>
        <v>33</v>
      </c>
      <c r="M52" s="254">
        <f t="shared" si="64"/>
        <v>49</v>
      </c>
      <c r="N52" s="254">
        <f t="shared" si="64"/>
        <v>45</v>
      </c>
      <c r="O52" s="254">
        <f t="shared" si="64"/>
        <v>29</v>
      </c>
      <c r="P52" s="254">
        <f t="shared" si="64"/>
        <v>70</v>
      </c>
      <c r="Q52" s="254">
        <f t="shared" si="64"/>
        <v>64</v>
      </c>
      <c r="R52" s="254">
        <f t="shared" si="64"/>
        <v>58</v>
      </c>
      <c r="S52" s="254">
        <f t="shared" si="64"/>
        <v>58</v>
      </c>
      <c r="T52" s="254">
        <f t="shared" si="64"/>
        <v>54</v>
      </c>
      <c r="U52" s="254">
        <f t="shared" si="64"/>
        <v>45</v>
      </c>
      <c r="V52" s="254">
        <f t="shared" si="64"/>
        <v>43</v>
      </c>
      <c r="W52" s="254">
        <f t="shared" si="64"/>
        <v>35</v>
      </c>
      <c r="X52" s="254">
        <f t="shared" si="64"/>
        <v>34</v>
      </c>
      <c r="Y52" s="254">
        <f t="shared" si="64"/>
        <v>22</v>
      </c>
      <c r="Z52" s="254">
        <f t="shared" si="64"/>
        <v>17</v>
      </c>
      <c r="AA52" s="254">
        <f>+ROUND($E$52*AA48/100,0)-1</f>
        <v>13</v>
      </c>
      <c r="AB52" s="254">
        <f t="shared" si="64"/>
        <v>14</v>
      </c>
      <c r="AC52" s="254">
        <f t="shared" si="64"/>
        <v>15</v>
      </c>
      <c r="AD52" s="254">
        <f t="shared" si="64"/>
        <v>1</v>
      </c>
      <c r="AE52" s="254">
        <f t="shared" si="64"/>
        <v>413</v>
      </c>
      <c r="AF52" s="254">
        <f t="shared" si="64"/>
        <v>45</v>
      </c>
      <c r="AG52" s="254">
        <f t="shared" si="64"/>
        <v>39</v>
      </c>
      <c r="AH52" s="254">
        <f t="shared" si="64"/>
        <v>199</v>
      </c>
      <c r="AI52" s="254">
        <f t="shared" si="64"/>
        <v>20</v>
      </c>
      <c r="AJ52" s="220">
        <f t="shared" si="46"/>
        <v>0</v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</row>
    <row r="53" spans="1:1022" ht="17.25">
      <c r="A53" s="251">
        <f>1+A52</f>
        <v>4</v>
      </c>
      <c r="B53" s="421"/>
      <c r="C53" s="252" t="s">
        <v>176</v>
      </c>
      <c r="D53" s="262">
        <v>0.15136331370829681</v>
      </c>
      <c r="E53" s="379">
        <f t="shared" si="60"/>
        <v>3711</v>
      </c>
      <c r="F53" s="254">
        <f t="shared" ref="F53" si="65">+ROUND($E$53*F48/100,0)</f>
        <v>64</v>
      </c>
      <c r="G53" s="254">
        <f t="shared" ref="G53:AI53" si="66">+ROUND($E$53*G48/100,0)</f>
        <v>65</v>
      </c>
      <c r="H53" s="254">
        <f t="shared" si="66"/>
        <v>64</v>
      </c>
      <c r="I53" s="254">
        <f t="shared" si="66"/>
        <v>65</v>
      </c>
      <c r="J53" s="254">
        <f t="shared" si="66"/>
        <v>66</v>
      </c>
      <c r="K53" s="254">
        <f t="shared" si="66"/>
        <v>346</v>
      </c>
      <c r="L53" s="254">
        <f t="shared" si="66"/>
        <v>147</v>
      </c>
      <c r="M53" s="254">
        <f t="shared" si="66"/>
        <v>219</v>
      </c>
      <c r="N53" s="254">
        <f t="shared" si="66"/>
        <v>202</v>
      </c>
      <c r="O53" s="254">
        <f t="shared" si="66"/>
        <v>128</v>
      </c>
      <c r="P53" s="254">
        <f t="shared" si="66"/>
        <v>310</v>
      </c>
      <c r="Q53" s="254">
        <f t="shared" si="66"/>
        <v>285</v>
      </c>
      <c r="R53" s="254">
        <f t="shared" si="66"/>
        <v>256</v>
      </c>
      <c r="S53" s="254">
        <f t="shared" si="66"/>
        <v>258</v>
      </c>
      <c r="T53" s="254">
        <f t="shared" si="66"/>
        <v>240</v>
      </c>
      <c r="U53" s="254">
        <f t="shared" si="66"/>
        <v>199</v>
      </c>
      <c r="V53" s="254">
        <f t="shared" si="66"/>
        <v>190</v>
      </c>
      <c r="W53" s="254">
        <f t="shared" si="66"/>
        <v>156</v>
      </c>
      <c r="X53" s="254">
        <f t="shared" si="66"/>
        <v>150</v>
      </c>
      <c r="Y53" s="254">
        <f t="shared" si="66"/>
        <v>99</v>
      </c>
      <c r="Z53" s="254">
        <f t="shared" si="66"/>
        <v>77</v>
      </c>
      <c r="AA53" s="254">
        <f t="shared" si="66"/>
        <v>62</v>
      </c>
      <c r="AB53" s="254">
        <f t="shared" si="66"/>
        <v>63</v>
      </c>
      <c r="AC53" s="254">
        <f t="shared" si="66"/>
        <v>65</v>
      </c>
      <c r="AD53" s="254">
        <f t="shared" si="66"/>
        <v>5</v>
      </c>
      <c r="AE53" s="254">
        <f t="shared" si="66"/>
        <v>1835</v>
      </c>
      <c r="AF53" s="254">
        <f t="shared" si="66"/>
        <v>202</v>
      </c>
      <c r="AG53" s="254">
        <f t="shared" si="66"/>
        <v>171</v>
      </c>
      <c r="AH53" s="254">
        <f t="shared" si="66"/>
        <v>883</v>
      </c>
      <c r="AI53" s="254">
        <f t="shared" si="66"/>
        <v>91</v>
      </c>
      <c r="AJ53" s="220">
        <f t="shared" si="46"/>
        <v>0</v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</row>
    <row r="54" spans="1:1022" ht="17.25">
      <c r="A54" s="251">
        <f>1+A53</f>
        <v>5</v>
      </c>
      <c r="B54" s="421"/>
      <c r="C54" s="252" t="s">
        <v>177</v>
      </c>
      <c r="D54" s="262">
        <v>4.3884922126184812E-2</v>
      </c>
      <c r="E54" s="379">
        <f t="shared" si="60"/>
        <v>1076</v>
      </c>
      <c r="F54" s="254">
        <f t="shared" ref="F54" si="67">+ROUND($E$54*F48/100,0)</f>
        <v>19</v>
      </c>
      <c r="G54" s="254">
        <f t="shared" ref="G54:AI54" si="68">+ROUND($E$54*G48/100,0)</f>
        <v>19</v>
      </c>
      <c r="H54" s="254">
        <f t="shared" si="68"/>
        <v>19</v>
      </c>
      <c r="I54" s="254">
        <f t="shared" si="68"/>
        <v>19</v>
      </c>
      <c r="J54" s="254">
        <f t="shared" si="68"/>
        <v>19</v>
      </c>
      <c r="K54" s="254">
        <f t="shared" si="68"/>
        <v>100</v>
      </c>
      <c r="L54" s="254">
        <f t="shared" si="68"/>
        <v>43</v>
      </c>
      <c r="M54" s="254">
        <f t="shared" si="68"/>
        <v>63</v>
      </c>
      <c r="N54" s="254">
        <f t="shared" si="68"/>
        <v>59</v>
      </c>
      <c r="O54" s="254">
        <f t="shared" si="68"/>
        <v>37</v>
      </c>
      <c r="P54" s="254">
        <f t="shared" si="68"/>
        <v>90</v>
      </c>
      <c r="Q54" s="254">
        <f t="shared" si="68"/>
        <v>83</v>
      </c>
      <c r="R54" s="254">
        <f t="shared" si="68"/>
        <v>74</v>
      </c>
      <c r="S54" s="254">
        <f t="shared" si="68"/>
        <v>75</v>
      </c>
      <c r="T54" s="254">
        <f t="shared" si="68"/>
        <v>70</v>
      </c>
      <c r="U54" s="254">
        <f t="shared" si="68"/>
        <v>58</v>
      </c>
      <c r="V54" s="254">
        <f t="shared" si="68"/>
        <v>55</v>
      </c>
      <c r="W54" s="254">
        <f t="shared" si="68"/>
        <v>45</v>
      </c>
      <c r="X54" s="254">
        <f t="shared" si="68"/>
        <v>44</v>
      </c>
      <c r="Y54" s="254">
        <f>+ROUND($E$54*Y48/100,0)-1</f>
        <v>28</v>
      </c>
      <c r="Z54" s="254">
        <f>+ROUND($E$54*Z48/100,0)-1</f>
        <v>21</v>
      </c>
      <c r="AA54" s="254">
        <f t="shared" si="68"/>
        <v>18</v>
      </c>
      <c r="AB54" s="254">
        <f t="shared" si="68"/>
        <v>18</v>
      </c>
      <c r="AC54" s="254">
        <f t="shared" si="68"/>
        <v>19</v>
      </c>
      <c r="AD54" s="254">
        <f t="shared" si="68"/>
        <v>1</v>
      </c>
      <c r="AE54" s="254">
        <f t="shared" si="68"/>
        <v>532</v>
      </c>
      <c r="AF54" s="254">
        <f t="shared" si="68"/>
        <v>59</v>
      </c>
      <c r="AG54" s="254">
        <f t="shared" si="68"/>
        <v>50</v>
      </c>
      <c r="AH54" s="254">
        <f t="shared" si="68"/>
        <v>256</v>
      </c>
      <c r="AI54" s="254">
        <f t="shared" si="68"/>
        <v>26</v>
      </c>
      <c r="AJ54" s="220">
        <f t="shared" si="46"/>
        <v>0</v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</row>
    <row r="55" spans="1:1022" ht="17.25">
      <c r="A55" s="251">
        <f>1+A54</f>
        <v>6</v>
      </c>
      <c r="B55" s="421"/>
      <c r="C55" s="252" t="s">
        <v>178</v>
      </c>
      <c r="D55" s="262">
        <v>5.0189987055826966E-2</v>
      </c>
      <c r="E55" s="379">
        <f t="shared" si="60"/>
        <v>1230</v>
      </c>
      <c r="F55" s="254">
        <f t="shared" ref="F55" si="69">+ROUND($E$55*F48/100,0)</f>
        <v>21</v>
      </c>
      <c r="G55" s="254">
        <f t="shared" ref="G55:AI55" si="70">+ROUND($E$55*G48/100,0)</f>
        <v>21</v>
      </c>
      <c r="H55" s="254">
        <f t="shared" si="70"/>
        <v>21</v>
      </c>
      <c r="I55" s="254">
        <f t="shared" si="70"/>
        <v>22</v>
      </c>
      <c r="J55" s="254">
        <f t="shared" si="70"/>
        <v>22</v>
      </c>
      <c r="K55" s="254">
        <f t="shared" si="70"/>
        <v>115</v>
      </c>
      <c r="L55" s="254">
        <f t="shared" si="70"/>
        <v>49</v>
      </c>
      <c r="M55" s="254">
        <f t="shared" si="70"/>
        <v>72</v>
      </c>
      <c r="N55" s="254">
        <f t="shared" si="70"/>
        <v>67</v>
      </c>
      <c r="O55" s="254">
        <f t="shared" si="70"/>
        <v>43</v>
      </c>
      <c r="P55" s="254">
        <f t="shared" si="70"/>
        <v>103</v>
      </c>
      <c r="Q55" s="254">
        <f t="shared" si="70"/>
        <v>94</v>
      </c>
      <c r="R55" s="254">
        <f>+ROUND($E$55*R48/100,0)-1</f>
        <v>84</v>
      </c>
      <c r="S55" s="254">
        <f t="shared" si="70"/>
        <v>85</v>
      </c>
      <c r="T55" s="254">
        <f t="shared" si="70"/>
        <v>80</v>
      </c>
      <c r="U55" s="254">
        <f t="shared" si="70"/>
        <v>66</v>
      </c>
      <c r="V55" s="254">
        <f t="shared" si="70"/>
        <v>63</v>
      </c>
      <c r="W55" s="254">
        <f t="shared" si="70"/>
        <v>52</v>
      </c>
      <c r="X55" s="254">
        <f t="shared" si="70"/>
        <v>50</v>
      </c>
      <c r="Y55" s="254">
        <f t="shared" si="70"/>
        <v>33</v>
      </c>
      <c r="Z55" s="254">
        <f t="shared" si="70"/>
        <v>26</v>
      </c>
      <c r="AA55" s="254">
        <f t="shared" si="70"/>
        <v>20</v>
      </c>
      <c r="AB55" s="254">
        <f t="shared" si="70"/>
        <v>21</v>
      </c>
      <c r="AC55" s="254">
        <f t="shared" si="70"/>
        <v>22</v>
      </c>
      <c r="AD55" s="254">
        <f t="shared" si="70"/>
        <v>2</v>
      </c>
      <c r="AE55" s="254">
        <f t="shared" si="70"/>
        <v>608</v>
      </c>
      <c r="AF55" s="254">
        <f t="shared" si="70"/>
        <v>67</v>
      </c>
      <c r="AG55" s="254">
        <f t="shared" si="70"/>
        <v>57</v>
      </c>
      <c r="AH55" s="254">
        <f t="shared" si="70"/>
        <v>293</v>
      </c>
      <c r="AI55" s="254">
        <f t="shared" si="70"/>
        <v>30</v>
      </c>
      <c r="AJ55" s="220">
        <f t="shared" si="46"/>
        <v>0</v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</row>
    <row r="56" spans="1:1022" ht="17.25">
      <c r="A56" s="251">
        <v>7</v>
      </c>
      <c r="B56" s="421"/>
      <c r="C56" s="252" t="s">
        <v>179</v>
      </c>
      <c r="D56" s="262">
        <v>0.29391623867384858</v>
      </c>
      <c r="E56" s="379">
        <f t="shared" si="60"/>
        <v>7206</v>
      </c>
      <c r="F56" s="254">
        <f t="shared" ref="F56" si="71">+ROUND($E$56*F48/100,0)</f>
        <v>124</v>
      </c>
      <c r="G56" s="254">
        <f t="shared" ref="G56:AI56" si="72">+ROUND($E$56*G48/100,0)</f>
        <v>126</v>
      </c>
      <c r="H56" s="254">
        <f t="shared" si="72"/>
        <v>125</v>
      </c>
      <c r="I56" s="254">
        <f t="shared" si="72"/>
        <v>126</v>
      </c>
      <c r="J56" s="254">
        <f t="shared" si="72"/>
        <v>128</v>
      </c>
      <c r="K56" s="254">
        <f t="shared" si="72"/>
        <v>673</v>
      </c>
      <c r="L56" s="254">
        <f t="shared" si="72"/>
        <v>285</v>
      </c>
      <c r="M56" s="254">
        <f t="shared" si="72"/>
        <v>424</v>
      </c>
      <c r="N56" s="254">
        <f t="shared" si="72"/>
        <v>392</v>
      </c>
      <c r="O56" s="254">
        <f t="shared" si="72"/>
        <v>249</v>
      </c>
      <c r="P56" s="254">
        <f t="shared" si="72"/>
        <v>603</v>
      </c>
      <c r="Q56" s="254">
        <f t="shared" si="72"/>
        <v>553</v>
      </c>
      <c r="R56" s="254">
        <f t="shared" si="72"/>
        <v>497</v>
      </c>
      <c r="S56" s="254">
        <f t="shared" si="72"/>
        <v>500</v>
      </c>
      <c r="T56" s="254">
        <f t="shared" si="72"/>
        <v>467</v>
      </c>
      <c r="U56" s="254">
        <f t="shared" si="72"/>
        <v>386</v>
      </c>
      <c r="V56" s="254">
        <f t="shared" si="72"/>
        <v>368</v>
      </c>
      <c r="W56" s="254">
        <f t="shared" si="72"/>
        <v>303</v>
      </c>
      <c r="X56" s="254">
        <f t="shared" si="72"/>
        <v>292</v>
      </c>
      <c r="Y56" s="254">
        <f t="shared" si="72"/>
        <v>193</v>
      </c>
      <c r="Z56" s="254">
        <f t="shared" si="72"/>
        <v>150</v>
      </c>
      <c r="AA56" s="254">
        <f t="shared" si="72"/>
        <v>120</v>
      </c>
      <c r="AB56" s="254">
        <f t="shared" si="72"/>
        <v>122</v>
      </c>
      <c r="AC56" s="254">
        <f t="shared" si="72"/>
        <v>127</v>
      </c>
      <c r="AD56" s="254">
        <f t="shared" si="72"/>
        <v>10</v>
      </c>
      <c r="AE56" s="254">
        <f t="shared" si="72"/>
        <v>3564</v>
      </c>
      <c r="AF56" s="254">
        <f t="shared" si="72"/>
        <v>392</v>
      </c>
      <c r="AG56" s="254">
        <f t="shared" si="72"/>
        <v>332</v>
      </c>
      <c r="AH56" s="254">
        <f t="shared" si="72"/>
        <v>1715</v>
      </c>
      <c r="AI56" s="254">
        <f t="shared" si="72"/>
        <v>176</v>
      </c>
      <c r="AJ56" s="220">
        <f t="shared" si="46"/>
        <v>0</v>
      </c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</row>
    <row r="57" spans="1:1022" ht="17.25">
      <c r="A57" s="251">
        <v>8</v>
      </c>
      <c r="B57" s="421"/>
      <c r="C57" s="252" t="s">
        <v>180</v>
      </c>
      <c r="D57" s="262">
        <v>8.7644578061714482E-2</v>
      </c>
      <c r="E57" s="379">
        <f t="shared" si="60"/>
        <v>2149</v>
      </c>
      <c r="F57" s="254">
        <f>+ROUND($E$57*F48/100,0)</f>
        <v>37</v>
      </c>
      <c r="G57" s="254">
        <f t="shared" ref="G57:AI57" si="73">+ROUND($E$57*G48/100,0)</f>
        <v>37</v>
      </c>
      <c r="H57" s="254">
        <f t="shared" si="73"/>
        <v>37</v>
      </c>
      <c r="I57" s="254">
        <f t="shared" si="73"/>
        <v>38</v>
      </c>
      <c r="J57" s="254">
        <f t="shared" si="73"/>
        <v>38</v>
      </c>
      <c r="K57" s="254">
        <f t="shared" si="73"/>
        <v>201</v>
      </c>
      <c r="L57" s="254">
        <f t="shared" si="73"/>
        <v>85</v>
      </c>
      <c r="M57" s="254">
        <f t="shared" si="73"/>
        <v>127</v>
      </c>
      <c r="N57" s="254">
        <f t="shared" si="73"/>
        <v>117</v>
      </c>
      <c r="O57" s="254">
        <f t="shared" si="73"/>
        <v>74</v>
      </c>
      <c r="P57" s="254">
        <f t="shared" si="73"/>
        <v>180</v>
      </c>
      <c r="Q57" s="254">
        <f t="shared" si="73"/>
        <v>165</v>
      </c>
      <c r="R57" s="254">
        <f t="shared" si="73"/>
        <v>148</v>
      </c>
      <c r="S57" s="254">
        <f t="shared" si="73"/>
        <v>149</v>
      </c>
      <c r="T57" s="254">
        <f t="shared" si="73"/>
        <v>139</v>
      </c>
      <c r="U57" s="254">
        <f t="shared" si="73"/>
        <v>115</v>
      </c>
      <c r="V57" s="254">
        <f t="shared" si="73"/>
        <v>110</v>
      </c>
      <c r="W57" s="254">
        <f t="shared" si="73"/>
        <v>90</v>
      </c>
      <c r="X57" s="254">
        <f t="shared" si="73"/>
        <v>87</v>
      </c>
      <c r="Y57" s="254">
        <f t="shared" si="73"/>
        <v>58</v>
      </c>
      <c r="Z57" s="254">
        <f t="shared" si="73"/>
        <v>45</v>
      </c>
      <c r="AA57" s="254">
        <f t="shared" si="73"/>
        <v>36</v>
      </c>
      <c r="AB57" s="254">
        <f t="shared" si="73"/>
        <v>36</v>
      </c>
      <c r="AC57" s="254">
        <f t="shared" si="73"/>
        <v>38</v>
      </c>
      <c r="AD57" s="254">
        <f t="shared" si="73"/>
        <v>3</v>
      </c>
      <c r="AE57" s="254">
        <f t="shared" si="73"/>
        <v>1063</v>
      </c>
      <c r="AF57" s="254">
        <f t="shared" si="73"/>
        <v>117</v>
      </c>
      <c r="AG57" s="254">
        <f t="shared" si="73"/>
        <v>99</v>
      </c>
      <c r="AH57" s="254">
        <f t="shared" si="73"/>
        <v>512</v>
      </c>
      <c r="AI57" s="254">
        <f t="shared" si="73"/>
        <v>52</v>
      </c>
      <c r="AJ57" s="220">
        <f t="shared" si="46"/>
        <v>0</v>
      </c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</row>
    <row r="58" spans="1:1022" ht="17.25">
      <c r="A58" s="251">
        <v>9</v>
      </c>
      <c r="B58" s="421"/>
      <c r="C58" s="265" t="s">
        <v>181</v>
      </c>
      <c r="D58" s="262">
        <v>6.9648002004259052E-2</v>
      </c>
      <c r="E58" s="379">
        <f t="shared" si="60"/>
        <v>1707</v>
      </c>
      <c r="F58" s="254">
        <f t="shared" ref="F58" si="74">+ROUND($E$58*F48/100,0)</f>
        <v>29</v>
      </c>
      <c r="G58" s="254">
        <f t="shared" ref="G58:AI58" si="75">+ROUND($E$58*G48/100,0)</f>
        <v>30</v>
      </c>
      <c r="H58" s="254">
        <f t="shared" si="75"/>
        <v>30</v>
      </c>
      <c r="I58" s="254">
        <f>+ROUND($E$58*I48/100,0)-1</f>
        <v>29</v>
      </c>
      <c r="J58" s="254">
        <f t="shared" si="75"/>
        <v>30</v>
      </c>
      <c r="K58" s="254">
        <f t="shared" si="75"/>
        <v>159</v>
      </c>
      <c r="L58" s="254">
        <f>+ROUND($E$58*L48/100,0)-1</f>
        <v>67</v>
      </c>
      <c r="M58" s="254">
        <f t="shared" si="75"/>
        <v>101</v>
      </c>
      <c r="N58" s="254">
        <f t="shared" si="75"/>
        <v>93</v>
      </c>
      <c r="O58" s="254">
        <f t="shared" si="75"/>
        <v>59</v>
      </c>
      <c r="P58" s="254">
        <f t="shared" si="75"/>
        <v>143</v>
      </c>
      <c r="Q58" s="254">
        <f t="shared" si="75"/>
        <v>131</v>
      </c>
      <c r="R58" s="254">
        <f t="shared" si="75"/>
        <v>118</v>
      </c>
      <c r="S58" s="254">
        <f t="shared" si="75"/>
        <v>119</v>
      </c>
      <c r="T58" s="254">
        <f t="shared" si="75"/>
        <v>111</v>
      </c>
      <c r="U58" s="254">
        <f t="shared" si="75"/>
        <v>91</v>
      </c>
      <c r="V58" s="254">
        <f t="shared" si="75"/>
        <v>87</v>
      </c>
      <c r="W58" s="254">
        <f t="shared" si="75"/>
        <v>72</v>
      </c>
      <c r="X58" s="254">
        <f t="shared" si="75"/>
        <v>69</v>
      </c>
      <c r="Y58" s="254">
        <f t="shared" si="75"/>
        <v>46</v>
      </c>
      <c r="Z58" s="254">
        <f t="shared" si="75"/>
        <v>36</v>
      </c>
      <c r="AA58" s="254">
        <f t="shared" si="75"/>
        <v>28</v>
      </c>
      <c r="AB58" s="254">
        <f t="shared" si="75"/>
        <v>29</v>
      </c>
      <c r="AC58" s="254">
        <f t="shared" si="75"/>
        <v>30</v>
      </c>
      <c r="AD58" s="254">
        <f t="shared" si="75"/>
        <v>2</v>
      </c>
      <c r="AE58" s="254">
        <f t="shared" si="75"/>
        <v>844</v>
      </c>
      <c r="AF58" s="254">
        <f t="shared" si="75"/>
        <v>93</v>
      </c>
      <c r="AG58" s="254">
        <f t="shared" si="75"/>
        <v>79</v>
      </c>
      <c r="AH58" s="254">
        <f t="shared" si="75"/>
        <v>406</v>
      </c>
      <c r="AI58" s="254">
        <f t="shared" si="75"/>
        <v>42</v>
      </c>
      <c r="AJ58" s="220">
        <f t="shared" si="46"/>
        <v>0</v>
      </c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</row>
    <row r="59" spans="1:1022" ht="17.25">
      <c r="A59" s="251">
        <v>10</v>
      </c>
      <c r="B59" s="421"/>
      <c r="C59" s="265" t="s">
        <v>182</v>
      </c>
      <c r="D59" s="262">
        <v>6.2925383105766425E-2</v>
      </c>
      <c r="E59" s="379">
        <f t="shared" si="60"/>
        <v>1543</v>
      </c>
      <c r="F59" s="254">
        <f>+ROUND($E$59*F48/100,0)</f>
        <v>27</v>
      </c>
      <c r="G59" s="254">
        <f t="shared" ref="G59:AI59" si="76">+ROUND($E$59*G48/100,0)</f>
        <v>27</v>
      </c>
      <c r="H59" s="254">
        <f t="shared" si="76"/>
        <v>27</v>
      </c>
      <c r="I59" s="254">
        <f t="shared" si="76"/>
        <v>27</v>
      </c>
      <c r="J59" s="254">
        <f t="shared" si="76"/>
        <v>27</v>
      </c>
      <c r="K59" s="254">
        <f t="shared" si="76"/>
        <v>144</v>
      </c>
      <c r="L59" s="254">
        <f t="shared" si="76"/>
        <v>61</v>
      </c>
      <c r="M59" s="254">
        <f t="shared" si="76"/>
        <v>91</v>
      </c>
      <c r="N59" s="254">
        <f>+ROUND($E$59*N48/100,0)+1</f>
        <v>85</v>
      </c>
      <c r="O59" s="254">
        <f t="shared" si="76"/>
        <v>53</v>
      </c>
      <c r="P59" s="254">
        <f t="shared" si="76"/>
        <v>129</v>
      </c>
      <c r="Q59" s="254">
        <f t="shared" si="76"/>
        <v>118</v>
      </c>
      <c r="R59" s="254">
        <f t="shared" si="76"/>
        <v>106</v>
      </c>
      <c r="S59" s="254">
        <f t="shared" si="76"/>
        <v>107</v>
      </c>
      <c r="T59" s="254">
        <f t="shared" si="76"/>
        <v>100</v>
      </c>
      <c r="U59" s="254">
        <f t="shared" si="76"/>
        <v>83</v>
      </c>
      <c r="V59" s="254">
        <f t="shared" si="76"/>
        <v>79</v>
      </c>
      <c r="W59" s="254">
        <f t="shared" si="76"/>
        <v>65</v>
      </c>
      <c r="X59" s="254">
        <f t="shared" si="76"/>
        <v>62</v>
      </c>
      <c r="Y59" s="254">
        <f t="shared" si="76"/>
        <v>41</v>
      </c>
      <c r="Z59" s="254">
        <f t="shared" si="76"/>
        <v>32</v>
      </c>
      <c r="AA59" s="254">
        <f t="shared" si="76"/>
        <v>26</v>
      </c>
      <c r="AB59" s="254">
        <f t="shared" si="76"/>
        <v>26</v>
      </c>
      <c r="AC59" s="254">
        <f t="shared" si="76"/>
        <v>27</v>
      </c>
      <c r="AD59" s="254">
        <f t="shared" si="76"/>
        <v>2</v>
      </c>
      <c r="AE59" s="254">
        <f t="shared" si="76"/>
        <v>763</v>
      </c>
      <c r="AF59" s="254">
        <f t="shared" si="76"/>
        <v>84</v>
      </c>
      <c r="AG59" s="254">
        <f t="shared" si="76"/>
        <v>71</v>
      </c>
      <c r="AH59" s="254">
        <f t="shared" si="76"/>
        <v>367</v>
      </c>
      <c r="AI59" s="254">
        <f t="shared" si="76"/>
        <v>38</v>
      </c>
      <c r="AJ59" s="220">
        <f t="shared" si="46"/>
        <v>0</v>
      </c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</row>
    <row r="60" spans="1:1022" s="269" customFormat="1" ht="17.25" hidden="1">
      <c r="A60" s="267"/>
      <c r="B60" s="130"/>
      <c r="C60" s="268"/>
      <c r="D60" s="255">
        <f>SUM(D50:D59)</f>
        <v>0.99999999999999989</v>
      </c>
      <c r="E60" s="380">
        <f>SUM(E50:E59)</f>
        <v>24516</v>
      </c>
      <c r="F60" s="256">
        <f t="shared" ref="F60:M60" si="77">SUM(F50:F59)</f>
        <v>423</v>
      </c>
      <c r="G60" s="256">
        <f t="shared" si="77"/>
        <v>427</v>
      </c>
      <c r="H60" s="256">
        <f t="shared" si="77"/>
        <v>426</v>
      </c>
      <c r="I60" s="256">
        <f t="shared" si="77"/>
        <v>429</v>
      </c>
      <c r="J60" s="256">
        <f t="shared" si="77"/>
        <v>434</v>
      </c>
      <c r="K60" s="256">
        <f t="shared" si="77"/>
        <v>2288</v>
      </c>
      <c r="L60" s="256">
        <f t="shared" si="77"/>
        <v>970</v>
      </c>
      <c r="M60" s="256">
        <f t="shared" si="77"/>
        <v>1444</v>
      </c>
      <c r="N60" s="256">
        <f>SUM(N50:N59)</f>
        <v>1335</v>
      </c>
      <c r="O60" s="256">
        <f t="shared" ref="O60:AB60" si="78">SUM(O50:O59)</f>
        <v>848</v>
      </c>
      <c r="P60" s="256">
        <f t="shared" si="78"/>
        <v>2051</v>
      </c>
      <c r="Q60" s="256">
        <f t="shared" si="78"/>
        <v>1882</v>
      </c>
      <c r="R60" s="256">
        <f t="shared" si="78"/>
        <v>1690</v>
      </c>
      <c r="S60" s="256">
        <f t="shared" si="78"/>
        <v>1702</v>
      </c>
      <c r="T60" s="256">
        <f t="shared" si="78"/>
        <v>1588</v>
      </c>
      <c r="U60" s="256">
        <f t="shared" si="78"/>
        <v>1314</v>
      </c>
      <c r="V60" s="256">
        <f t="shared" si="78"/>
        <v>1253</v>
      </c>
      <c r="W60" s="256">
        <f t="shared" si="78"/>
        <v>1032</v>
      </c>
      <c r="X60" s="256">
        <f t="shared" si="78"/>
        <v>992</v>
      </c>
      <c r="Y60" s="256">
        <f t="shared" si="78"/>
        <v>656</v>
      </c>
      <c r="Z60" s="256">
        <f t="shared" si="78"/>
        <v>510</v>
      </c>
      <c r="AA60" s="256">
        <f t="shared" si="78"/>
        <v>407</v>
      </c>
      <c r="AB60" s="256">
        <f t="shared" si="78"/>
        <v>415</v>
      </c>
      <c r="AC60" s="96">
        <f>AC49-SUM(AC50:AC59)</f>
        <v>0</v>
      </c>
      <c r="AD60" s="96">
        <f t="shared" ref="AD60:AI60" si="79">AD49-SUM(AD50:AD59)</f>
        <v>0</v>
      </c>
      <c r="AE60" s="96">
        <f t="shared" si="79"/>
        <v>0</v>
      </c>
      <c r="AF60" s="96">
        <f t="shared" si="79"/>
        <v>0</v>
      </c>
      <c r="AG60" s="96">
        <f t="shared" si="79"/>
        <v>0</v>
      </c>
      <c r="AH60" s="96">
        <f t="shared" si="79"/>
        <v>0</v>
      </c>
      <c r="AI60" s="96">
        <f t="shared" si="79"/>
        <v>0</v>
      </c>
      <c r="AJ60" s="220">
        <f t="shared" si="46"/>
        <v>0</v>
      </c>
    </row>
    <row r="61" spans="1:1022" ht="17.25" hidden="1">
      <c r="A61" s="251"/>
      <c r="B61" s="83"/>
      <c r="C61" s="265"/>
      <c r="D61" s="261"/>
      <c r="E61" s="379"/>
      <c r="F61" s="240">
        <f t="shared" ref="F61:AI61" si="80">+F62*100/$E$62</f>
        <v>1.9873726503085092</v>
      </c>
      <c r="G61" s="240">
        <f t="shared" si="80"/>
        <v>1.7936576266322284</v>
      </c>
      <c r="H61" s="240">
        <f t="shared" si="80"/>
        <v>1.6214664944755346</v>
      </c>
      <c r="I61" s="240">
        <f t="shared" si="80"/>
        <v>1.5353709283971875</v>
      </c>
      <c r="J61" s="240">
        <f t="shared" si="80"/>
        <v>1.4994977758645429</v>
      </c>
      <c r="K61" s="240">
        <f t="shared" si="80"/>
        <v>8.243650452001722</v>
      </c>
      <c r="L61" s="240">
        <f t="shared" si="80"/>
        <v>4.0751901277084226</v>
      </c>
      <c r="M61" s="240">
        <f t="shared" si="80"/>
        <v>6.435643564356436</v>
      </c>
      <c r="N61" s="240">
        <f t="shared" si="80"/>
        <v>5.775577557755776</v>
      </c>
      <c r="O61" s="240">
        <f t="shared" si="80"/>
        <v>3.5729659922513992</v>
      </c>
      <c r="P61" s="240">
        <f t="shared" si="80"/>
        <v>8.1145071028842022</v>
      </c>
      <c r="Q61" s="240">
        <f t="shared" si="80"/>
        <v>7.7486009470512265</v>
      </c>
      <c r="R61" s="240">
        <f t="shared" si="80"/>
        <v>7.6338068589467643</v>
      </c>
      <c r="S61" s="240">
        <f t="shared" si="80"/>
        <v>6.4715167168890799</v>
      </c>
      <c r="T61" s="240">
        <f t="shared" si="80"/>
        <v>6.3065002152389154</v>
      </c>
      <c r="U61" s="240">
        <f t="shared" si="80"/>
        <v>6.4499928253694936</v>
      </c>
      <c r="V61" s="240">
        <f t="shared" si="80"/>
        <v>5.3020519443248677</v>
      </c>
      <c r="W61" s="240">
        <f t="shared" si="80"/>
        <v>4.5271918496197445</v>
      </c>
      <c r="X61" s="240">
        <f t="shared" si="80"/>
        <v>3.1353135313531353</v>
      </c>
      <c r="Y61" s="240">
        <f t="shared" si="80"/>
        <v>2.8626775721050364</v>
      </c>
      <c r="Z61" s="240">
        <f t="shared" si="80"/>
        <v>1.8582293011909887</v>
      </c>
      <c r="AA61" s="240">
        <f t="shared" si="80"/>
        <v>1.5353709283971875</v>
      </c>
      <c r="AB61" s="241">
        <f t="shared" si="80"/>
        <v>1.5138470368776007</v>
      </c>
      <c r="AC61" s="242">
        <f t="shared" si="80"/>
        <v>2.0447696943607405</v>
      </c>
      <c r="AD61" s="243">
        <f t="shared" si="80"/>
        <v>0.18654039316975177</v>
      </c>
      <c r="AE61" s="243">
        <f t="shared" si="80"/>
        <v>49.031424881618598</v>
      </c>
      <c r="AF61" s="243">
        <f t="shared" si="80"/>
        <v>4.8715741139331321</v>
      </c>
      <c r="AG61" s="242">
        <f t="shared" si="80"/>
        <v>4.3765246089826375</v>
      </c>
      <c r="AH61" s="243">
        <f t="shared" si="80"/>
        <v>22.786626488735831</v>
      </c>
      <c r="AI61" s="242">
        <f t="shared" si="80"/>
        <v>2.8339790500789208</v>
      </c>
      <c r="AJ61" s="220">
        <f t="shared" si="46"/>
        <v>-100</v>
      </c>
    </row>
    <row r="62" spans="1:1022" ht="15.75">
      <c r="A62" s="244">
        <f>COUNT(A63:A64)</f>
        <v>2</v>
      </c>
      <c r="B62" s="75"/>
      <c r="C62" s="245" t="s">
        <v>183</v>
      </c>
      <c r="D62" s="258"/>
      <c r="E62" s="378">
        <v>13938</v>
      </c>
      <c r="F62" s="247">
        <v>277</v>
      </c>
      <c r="G62" s="234">
        <v>250</v>
      </c>
      <c r="H62" s="234">
        <v>226</v>
      </c>
      <c r="I62" s="234">
        <v>214</v>
      </c>
      <c r="J62" s="234">
        <v>209</v>
      </c>
      <c r="K62" s="234">
        <v>1149</v>
      </c>
      <c r="L62" s="234">
        <v>568</v>
      </c>
      <c r="M62" s="234">
        <v>897</v>
      </c>
      <c r="N62" s="234">
        <v>805</v>
      </c>
      <c r="O62" s="234">
        <v>498</v>
      </c>
      <c r="P62" s="234">
        <v>1131</v>
      </c>
      <c r="Q62" s="234">
        <v>1080</v>
      </c>
      <c r="R62" s="234">
        <v>1064</v>
      </c>
      <c r="S62" s="234">
        <v>902</v>
      </c>
      <c r="T62" s="234">
        <v>879</v>
      </c>
      <c r="U62" s="234">
        <v>899</v>
      </c>
      <c r="V62" s="234">
        <v>739</v>
      </c>
      <c r="W62" s="234">
        <v>631</v>
      </c>
      <c r="X62" s="234">
        <v>437</v>
      </c>
      <c r="Y62" s="234">
        <v>399</v>
      </c>
      <c r="Z62" s="234">
        <v>259</v>
      </c>
      <c r="AA62" s="234">
        <v>214</v>
      </c>
      <c r="AB62" s="248">
        <v>211</v>
      </c>
      <c r="AC62" s="249">
        <v>285</v>
      </c>
      <c r="AD62" s="250">
        <v>26</v>
      </c>
      <c r="AE62" s="249">
        <v>6834</v>
      </c>
      <c r="AF62" s="249">
        <v>679</v>
      </c>
      <c r="AG62" s="249">
        <v>610</v>
      </c>
      <c r="AH62" s="250">
        <v>3176</v>
      </c>
      <c r="AI62" s="249">
        <v>395</v>
      </c>
      <c r="AJ62" s="220">
        <f t="shared" si="46"/>
        <v>0</v>
      </c>
    </row>
    <row r="63" spans="1:1022" ht="17.25">
      <c r="A63" s="251">
        <v>1</v>
      </c>
      <c r="B63" s="421"/>
      <c r="C63" s="266" t="s">
        <v>184</v>
      </c>
      <c r="D63" s="253">
        <v>0.83630000000000004</v>
      </c>
      <c r="E63" s="379">
        <f>ROUND($E$62*D63,0)</f>
        <v>11656</v>
      </c>
      <c r="F63" s="254">
        <f t="shared" ref="F63" si="81">+ROUND($E$63*F61/100,0)</f>
        <v>232</v>
      </c>
      <c r="G63" s="254">
        <f t="shared" ref="G63:AI63" si="82">+ROUND($E$63*G61/100,0)</f>
        <v>209</v>
      </c>
      <c r="H63" s="254">
        <f t="shared" si="82"/>
        <v>189</v>
      </c>
      <c r="I63" s="254">
        <f t="shared" si="82"/>
        <v>179</v>
      </c>
      <c r="J63" s="254">
        <f t="shared" si="82"/>
        <v>175</v>
      </c>
      <c r="K63" s="254">
        <f t="shared" si="82"/>
        <v>961</v>
      </c>
      <c r="L63" s="254">
        <f t="shared" si="82"/>
        <v>475</v>
      </c>
      <c r="M63" s="254">
        <f t="shared" si="82"/>
        <v>750</v>
      </c>
      <c r="N63" s="254">
        <f t="shared" si="82"/>
        <v>673</v>
      </c>
      <c r="O63" s="254">
        <f t="shared" si="82"/>
        <v>416</v>
      </c>
      <c r="P63" s="254">
        <f t="shared" si="82"/>
        <v>946</v>
      </c>
      <c r="Q63" s="254">
        <f t="shared" si="82"/>
        <v>903</v>
      </c>
      <c r="R63" s="254">
        <f t="shared" si="82"/>
        <v>890</v>
      </c>
      <c r="S63" s="254">
        <f t="shared" si="82"/>
        <v>754</v>
      </c>
      <c r="T63" s="254">
        <f t="shared" si="82"/>
        <v>735</v>
      </c>
      <c r="U63" s="254">
        <f t="shared" si="82"/>
        <v>752</v>
      </c>
      <c r="V63" s="254">
        <f t="shared" si="82"/>
        <v>618</v>
      </c>
      <c r="W63" s="254">
        <f t="shared" si="82"/>
        <v>528</v>
      </c>
      <c r="X63" s="254">
        <f t="shared" si="82"/>
        <v>365</v>
      </c>
      <c r="Y63" s="254">
        <f t="shared" si="82"/>
        <v>334</v>
      </c>
      <c r="Z63" s="254">
        <f t="shared" si="82"/>
        <v>217</v>
      </c>
      <c r="AA63" s="254">
        <f t="shared" si="82"/>
        <v>179</v>
      </c>
      <c r="AB63" s="254">
        <f t="shared" si="82"/>
        <v>176</v>
      </c>
      <c r="AC63" s="254">
        <f t="shared" si="82"/>
        <v>238</v>
      </c>
      <c r="AD63" s="254">
        <f t="shared" si="82"/>
        <v>22</v>
      </c>
      <c r="AE63" s="254">
        <f t="shared" si="82"/>
        <v>5715</v>
      </c>
      <c r="AF63" s="254">
        <f t="shared" si="82"/>
        <v>568</v>
      </c>
      <c r="AG63" s="254">
        <f t="shared" si="82"/>
        <v>510</v>
      </c>
      <c r="AH63" s="254">
        <f t="shared" si="82"/>
        <v>2656</v>
      </c>
      <c r="AI63" s="254">
        <f t="shared" si="82"/>
        <v>330</v>
      </c>
      <c r="AJ63" s="220">
        <f t="shared" si="46"/>
        <v>0</v>
      </c>
    </row>
    <row r="64" spans="1:1022" ht="17.25">
      <c r="A64" s="251">
        <f>1+A63</f>
        <v>2</v>
      </c>
      <c r="B64" s="421"/>
      <c r="C64" s="252" t="s">
        <v>185</v>
      </c>
      <c r="D64" s="253">
        <v>0.16370000000000001</v>
      </c>
      <c r="E64" s="379">
        <f>ROUND($E$62*D64,0)</f>
        <v>2282</v>
      </c>
      <c r="F64" s="254">
        <f t="shared" ref="F64" si="83">+ROUND($E$64*F61/100,0)</f>
        <v>45</v>
      </c>
      <c r="G64" s="254">
        <f t="shared" ref="G64:AI64" si="84">+ROUND($E$64*G61/100,0)</f>
        <v>41</v>
      </c>
      <c r="H64" s="254">
        <f t="shared" si="84"/>
        <v>37</v>
      </c>
      <c r="I64" s="254">
        <f t="shared" si="84"/>
        <v>35</v>
      </c>
      <c r="J64" s="254">
        <f t="shared" si="84"/>
        <v>34</v>
      </c>
      <c r="K64" s="254">
        <f t="shared" si="84"/>
        <v>188</v>
      </c>
      <c r="L64" s="254">
        <f t="shared" si="84"/>
        <v>93</v>
      </c>
      <c r="M64" s="254">
        <f t="shared" si="84"/>
        <v>147</v>
      </c>
      <c r="N64" s="254">
        <f t="shared" si="84"/>
        <v>132</v>
      </c>
      <c r="O64" s="254">
        <f t="shared" si="84"/>
        <v>82</v>
      </c>
      <c r="P64" s="254">
        <f t="shared" si="84"/>
        <v>185</v>
      </c>
      <c r="Q64" s="254">
        <f t="shared" si="84"/>
        <v>177</v>
      </c>
      <c r="R64" s="254">
        <f t="shared" si="84"/>
        <v>174</v>
      </c>
      <c r="S64" s="254">
        <f t="shared" si="84"/>
        <v>148</v>
      </c>
      <c r="T64" s="254">
        <f t="shared" si="84"/>
        <v>144</v>
      </c>
      <c r="U64" s="254">
        <f t="shared" si="84"/>
        <v>147</v>
      </c>
      <c r="V64" s="254">
        <f t="shared" si="84"/>
        <v>121</v>
      </c>
      <c r="W64" s="254">
        <f t="shared" si="84"/>
        <v>103</v>
      </c>
      <c r="X64" s="254">
        <f t="shared" si="84"/>
        <v>72</v>
      </c>
      <c r="Y64" s="254">
        <f t="shared" si="84"/>
        <v>65</v>
      </c>
      <c r="Z64" s="254">
        <f t="shared" si="84"/>
        <v>42</v>
      </c>
      <c r="AA64" s="254">
        <f t="shared" si="84"/>
        <v>35</v>
      </c>
      <c r="AB64" s="254">
        <f t="shared" si="84"/>
        <v>35</v>
      </c>
      <c r="AC64" s="254">
        <f t="shared" si="84"/>
        <v>47</v>
      </c>
      <c r="AD64" s="254">
        <f t="shared" si="84"/>
        <v>4</v>
      </c>
      <c r="AE64" s="254">
        <f t="shared" si="84"/>
        <v>1119</v>
      </c>
      <c r="AF64" s="254">
        <f t="shared" si="84"/>
        <v>111</v>
      </c>
      <c r="AG64" s="254">
        <f t="shared" si="84"/>
        <v>100</v>
      </c>
      <c r="AH64" s="254">
        <f t="shared" si="84"/>
        <v>520</v>
      </c>
      <c r="AI64" s="254">
        <f t="shared" si="84"/>
        <v>65</v>
      </c>
      <c r="AJ64" s="220">
        <f t="shared" si="46"/>
        <v>0</v>
      </c>
    </row>
    <row r="65" spans="1:36" ht="15.75" hidden="1">
      <c r="A65" s="251"/>
      <c r="B65" s="83"/>
      <c r="C65" s="252"/>
      <c r="D65" s="255">
        <f>SUM(D63:D64)</f>
        <v>1</v>
      </c>
      <c r="E65" s="380">
        <f>SUM(E63:E64)</f>
        <v>13938</v>
      </c>
      <c r="F65" s="260">
        <f t="shared" ref="F65:AI65" si="85">F62-SUM(F63:F64)</f>
        <v>0</v>
      </c>
      <c r="G65" s="260">
        <f t="shared" si="85"/>
        <v>0</v>
      </c>
      <c r="H65" s="260">
        <f t="shared" si="85"/>
        <v>0</v>
      </c>
      <c r="I65" s="260">
        <f t="shared" si="85"/>
        <v>0</v>
      </c>
      <c r="J65" s="260">
        <f t="shared" si="85"/>
        <v>0</v>
      </c>
      <c r="K65" s="260">
        <f t="shared" si="85"/>
        <v>0</v>
      </c>
      <c r="L65" s="260">
        <f t="shared" si="85"/>
        <v>0</v>
      </c>
      <c r="M65" s="260">
        <f t="shared" si="85"/>
        <v>0</v>
      </c>
      <c r="N65" s="260">
        <f t="shared" si="85"/>
        <v>0</v>
      </c>
      <c r="O65" s="260">
        <f t="shared" si="85"/>
        <v>0</v>
      </c>
      <c r="P65" s="260">
        <f t="shared" si="85"/>
        <v>0</v>
      </c>
      <c r="Q65" s="260">
        <f t="shared" si="85"/>
        <v>0</v>
      </c>
      <c r="R65" s="260">
        <f t="shared" si="85"/>
        <v>0</v>
      </c>
      <c r="S65" s="260">
        <f t="shared" si="85"/>
        <v>0</v>
      </c>
      <c r="T65" s="260">
        <f t="shared" si="85"/>
        <v>0</v>
      </c>
      <c r="U65" s="260">
        <f t="shared" si="85"/>
        <v>0</v>
      </c>
      <c r="V65" s="260">
        <f t="shared" si="85"/>
        <v>0</v>
      </c>
      <c r="W65" s="260">
        <f t="shared" si="85"/>
        <v>0</v>
      </c>
      <c r="X65" s="260">
        <f t="shared" si="85"/>
        <v>0</v>
      </c>
      <c r="Y65" s="260">
        <f t="shared" si="85"/>
        <v>0</v>
      </c>
      <c r="Z65" s="260">
        <f t="shared" si="85"/>
        <v>0</v>
      </c>
      <c r="AA65" s="260">
        <f t="shared" si="85"/>
        <v>0</v>
      </c>
      <c r="AB65" s="260">
        <f t="shared" si="85"/>
        <v>0</v>
      </c>
      <c r="AC65" s="260">
        <f t="shared" si="85"/>
        <v>0</v>
      </c>
      <c r="AD65" s="260">
        <f t="shared" si="85"/>
        <v>0</v>
      </c>
      <c r="AE65" s="260">
        <f t="shared" si="85"/>
        <v>0</v>
      </c>
      <c r="AF65" s="260">
        <f t="shared" si="85"/>
        <v>0</v>
      </c>
      <c r="AG65" s="260">
        <f t="shared" si="85"/>
        <v>0</v>
      </c>
      <c r="AH65" s="260">
        <f t="shared" si="85"/>
        <v>0</v>
      </c>
      <c r="AI65" s="260">
        <f t="shared" si="85"/>
        <v>0</v>
      </c>
      <c r="AJ65" s="220">
        <f t="shared" si="46"/>
        <v>13938</v>
      </c>
    </row>
    <row r="66" spans="1:36" ht="17.25" hidden="1">
      <c r="A66" s="237"/>
      <c r="B66" s="68"/>
      <c r="C66" s="252"/>
      <c r="D66" s="239"/>
      <c r="E66" s="373"/>
      <c r="F66" s="240">
        <f t="shared" ref="F66:AI66" si="86">+F67*100/$E$67</f>
        <v>2.1397678124288642</v>
      </c>
      <c r="G66" s="240">
        <f t="shared" si="86"/>
        <v>1.8893694513999544</v>
      </c>
      <c r="H66" s="240">
        <f t="shared" si="86"/>
        <v>1.6844980651035739</v>
      </c>
      <c r="I66" s="240">
        <f t="shared" si="86"/>
        <v>1.4796266788071932</v>
      </c>
      <c r="J66" s="240">
        <f t="shared" si="86"/>
        <v>1.4113362167083998</v>
      </c>
      <c r="K66" s="240">
        <f t="shared" si="86"/>
        <v>7.1932620077395857</v>
      </c>
      <c r="L66" s="240">
        <f t="shared" si="86"/>
        <v>3.4372865923059415</v>
      </c>
      <c r="M66" s="240">
        <f t="shared" si="86"/>
        <v>5.9412702025950379</v>
      </c>
      <c r="N66" s="240">
        <f t="shared" si="86"/>
        <v>6.3282494878215338</v>
      </c>
      <c r="O66" s="240">
        <f t="shared" si="86"/>
        <v>4.1201912132938769</v>
      </c>
      <c r="P66" s="240">
        <f t="shared" si="86"/>
        <v>8.7639426360118371</v>
      </c>
      <c r="Q66" s="240">
        <f t="shared" si="86"/>
        <v>8.4907807876166626</v>
      </c>
      <c r="R66" s="240">
        <f t="shared" si="86"/>
        <v>7.0794445709082634</v>
      </c>
      <c r="S66" s="240">
        <f t="shared" si="86"/>
        <v>6.4875938993853861</v>
      </c>
      <c r="T66" s="240">
        <f t="shared" si="86"/>
        <v>6.3282494878215338</v>
      </c>
      <c r="U66" s="240">
        <f t="shared" si="86"/>
        <v>5.6681083541998634</v>
      </c>
      <c r="V66" s="240">
        <f t="shared" si="86"/>
        <v>5.1217846574095152</v>
      </c>
      <c r="W66" s="240">
        <f t="shared" si="86"/>
        <v>4.6665149100842251</v>
      </c>
      <c r="X66" s="240">
        <f t="shared" si="86"/>
        <v>3.1641247439107669</v>
      </c>
      <c r="Y66" s="240">
        <f t="shared" si="86"/>
        <v>2.7999089460505351</v>
      </c>
      <c r="Z66" s="240">
        <f t="shared" si="86"/>
        <v>1.9804234008650126</v>
      </c>
      <c r="AA66" s="240">
        <f t="shared" si="86"/>
        <v>2.0259503755975414</v>
      </c>
      <c r="AB66" s="241">
        <f t="shared" si="86"/>
        <v>1.7983155019348964</v>
      </c>
      <c r="AC66" s="242">
        <f t="shared" si="86"/>
        <v>2.3218757113589801</v>
      </c>
      <c r="AD66" s="243">
        <f t="shared" si="86"/>
        <v>0.27316184839517416</v>
      </c>
      <c r="AE66" s="243">
        <f t="shared" si="86"/>
        <v>51.035738675165035</v>
      </c>
      <c r="AF66" s="243">
        <f t="shared" si="86"/>
        <v>4.3705895743227865</v>
      </c>
      <c r="AG66" s="242">
        <f t="shared" si="86"/>
        <v>5.8274527657637147</v>
      </c>
      <c r="AH66" s="243">
        <f t="shared" si="86"/>
        <v>21.078989301160938</v>
      </c>
      <c r="AI66" s="242">
        <f t="shared" si="86"/>
        <v>3.0047803323469156</v>
      </c>
      <c r="AJ66" s="220">
        <f t="shared" si="46"/>
        <v>-100</v>
      </c>
    </row>
    <row r="67" spans="1:36" ht="15.75">
      <c r="A67" s="244">
        <f>COUNT(A68)</f>
        <v>1</v>
      </c>
      <c r="B67" s="75"/>
      <c r="C67" s="245" t="s">
        <v>186</v>
      </c>
      <c r="D67" s="258">
        <v>0</v>
      </c>
      <c r="E67" s="378">
        <v>4393</v>
      </c>
      <c r="F67" s="247">
        <v>94</v>
      </c>
      <c r="G67" s="234">
        <v>83</v>
      </c>
      <c r="H67" s="234">
        <v>74</v>
      </c>
      <c r="I67" s="234">
        <v>65</v>
      </c>
      <c r="J67" s="234">
        <v>62</v>
      </c>
      <c r="K67" s="234">
        <v>316</v>
      </c>
      <c r="L67" s="234">
        <v>151</v>
      </c>
      <c r="M67" s="234">
        <v>261</v>
      </c>
      <c r="N67" s="234">
        <v>278</v>
      </c>
      <c r="O67" s="234">
        <v>181</v>
      </c>
      <c r="P67" s="234">
        <v>385</v>
      </c>
      <c r="Q67" s="234">
        <v>373</v>
      </c>
      <c r="R67" s="234">
        <v>311</v>
      </c>
      <c r="S67" s="234">
        <v>285</v>
      </c>
      <c r="T67" s="234">
        <v>278</v>
      </c>
      <c r="U67" s="234">
        <v>249</v>
      </c>
      <c r="V67" s="234">
        <v>225</v>
      </c>
      <c r="W67" s="234">
        <v>205</v>
      </c>
      <c r="X67" s="234">
        <v>139</v>
      </c>
      <c r="Y67" s="234">
        <v>123</v>
      </c>
      <c r="Z67" s="234">
        <v>87</v>
      </c>
      <c r="AA67" s="234">
        <v>89</v>
      </c>
      <c r="AB67" s="248">
        <v>79</v>
      </c>
      <c r="AC67" s="249">
        <v>102</v>
      </c>
      <c r="AD67" s="250">
        <v>12</v>
      </c>
      <c r="AE67" s="249">
        <v>2242</v>
      </c>
      <c r="AF67" s="249">
        <v>192</v>
      </c>
      <c r="AG67" s="249">
        <v>256</v>
      </c>
      <c r="AH67" s="250">
        <v>926</v>
      </c>
      <c r="AI67" s="249">
        <v>132</v>
      </c>
      <c r="AJ67" s="220">
        <f t="shared" si="46"/>
        <v>0</v>
      </c>
    </row>
    <row r="68" spans="1:36" ht="18" thickBot="1">
      <c r="A68" s="270">
        <v>1</v>
      </c>
      <c r="B68" s="421"/>
      <c r="C68" s="271" t="s">
        <v>187</v>
      </c>
      <c r="D68" s="272">
        <v>0</v>
      </c>
      <c r="E68" s="383">
        <f>+E67</f>
        <v>4393</v>
      </c>
      <c r="F68" s="273">
        <f t="shared" ref="F68:AI68" si="87">F67</f>
        <v>94</v>
      </c>
      <c r="G68" s="274">
        <f t="shared" si="87"/>
        <v>83</v>
      </c>
      <c r="H68" s="274">
        <f t="shared" si="87"/>
        <v>74</v>
      </c>
      <c r="I68" s="274">
        <f t="shared" si="87"/>
        <v>65</v>
      </c>
      <c r="J68" s="274">
        <f t="shared" si="87"/>
        <v>62</v>
      </c>
      <c r="K68" s="274">
        <f t="shared" si="87"/>
        <v>316</v>
      </c>
      <c r="L68" s="274">
        <f t="shared" si="87"/>
        <v>151</v>
      </c>
      <c r="M68" s="274">
        <f t="shared" si="87"/>
        <v>261</v>
      </c>
      <c r="N68" s="274">
        <f t="shared" si="87"/>
        <v>278</v>
      </c>
      <c r="O68" s="274">
        <f t="shared" si="87"/>
        <v>181</v>
      </c>
      <c r="P68" s="274">
        <f t="shared" si="87"/>
        <v>385</v>
      </c>
      <c r="Q68" s="274">
        <f t="shared" si="87"/>
        <v>373</v>
      </c>
      <c r="R68" s="274">
        <f t="shared" si="87"/>
        <v>311</v>
      </c>
      <c r="S68" s="274">
        <f t="shared" si="87"/>
        <v>285</v>
      </c>
      <c r="T68" s="274">
        <f t="shared" si="87"/>
        <v>278</v>
      </c>
      <c r="U68" s="274">
        <f t="shared" si="87"/>
        <v>249</v>
      </c>
      <c r="V68" s="274">
        <f t="shared" si="87"/>
        <v>225</v>
      </c>
      <c r="W68" s="274">
        <f t="shared" si="87"/>
        <v>205</v>
      </c>
      <c r="X68" s="274">
        <f t="shared" si="87"/>
        <v>139</v>
      </c>
      <c r="Y68" s="274">
        <f t="shared" si="87"/>
        <v>123</v>
      </c>
      <c r="Z68" s="274">
        <f t="shared" si="87"/>
        <v>87</v>
      </c>
      <c r="AA68" s="274">
        <f t="shared" si="87"/>
        <v>89</v>
      </c>
      <c r="AB68" s="275">
        <f t="shared" si="87"/>
        <v>79</v>
      </c>
      <c r="AC68" s="276">
        <f t="shared" si="87"/>
        <v>102</v>
      </c>
      <c r="AD68" s="277">
        <f t="shared" si="87"/>
        <v>12</v>
      </c>
      <c r="AE68" s="277">
        <f t="shared" si="87"/>
        <v>2242</v>
      </c>
      <c r="AF68" s="277">
        <f t="shared" si="87"/>
        <v>192</v>
      </c>
      <c r="AG68" s="278">
        <f t="shared" si="87"/>
        <v>256</v>
      </c>
      <c r="AH68" s="277">
        <f t="shared" si="87"/>
        <v>926</v>
      </c>
      <c r="AI68" s="278">
        <f t="shared" si="87"/>
        <v>132</v>
      </c>
      <c r="AJ68" s="220">
        <f t="shared" si="46"/>
        <v>0</v>
      </c>
    </row>
  </sheetData>
  <sheetProtection algorithmName="SHA-512" hashValue="lWPWpZvp7haNcE5wR5IGIVKjQ1DUIdffAE9tsVFz+MKGACM7sHvHe83hNGqSBWsdosWWUNnba/LFcPvzzAxPsQ==" saltValue="tI6FgtLYwrA88vhBImdPmg==" spinCount="100000" sheet="1" objects="1" scenarios="1"/>
  <mergeCells count="17">
    <mergeCell ref="AF5:AH5"/>
    <mergeCell ref="AI5:AI6"/>
    <mergeCell ref="U5:AB5"/>
    <mergeCell ref="A1:C1"/>
    <mergeCell ref="A2:C2"/>
    <mergeCell ref="F2:U3"/>
    <mergeCell ref="V2:AI3"/>
    <mergeCell ref="A3:C3"/>
    <mergeCell ref="A4:C4"/>
    <mergeCell ref="A5:A6"/>
    <mergeCell ref="B5:B6"/>
    <mergeCell ref="C5:C6"/>
    <mergeCell ref="E5:E6"/>
    <mergeCell ref="F5:T5"/>
    <mergeCell ref="AC5:AC6"/>
    <mergeCell ref="AD5:AD6"/>
    <mergeCell ref="AE5:AE6"/>
  </mergeCells>
  <printOptions horizontalCentered="1" verticalCentered="1"/>
  <pageMargins left="0" right="0" top="0.35433070866141736" bottom="0.39370078740157483" header="0.51181102362204722" footer="0.39370078740157483"/>
  <pageSetup paperSize="9" scale="58" firstPageNumber="0" orientation="landscape" r:id="rId1"/>
  <headerFooter>
    <oddFooter>&amp;LPoblacion asignada a  EESS  segun RM 546-2011 - NTS 021-MINSA/DGSP-V03 Categorizacion de EESS del Sector salud</oddFooter>
  </headerFooter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M137"/>
  <sheetViews>
    <sheetView tabSelected="1" view="pageBreakPreview" zoomScale="85" zoomScaleNormal="80" zoomScaleSheetLayoutView="85" zoomScalePageLayoutView="6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F15" sqref="F15"/>
    </sheetView>
  </sheetViews>
  <sheetFormatPr baseColWidth="10" defaultColWidth="9.140625" defaultRowHeight="18"/>
  <cols>
    <col min="1" max="1" width="8" style="15" customWidth="1"/>
    <col min="2" max="2" width="9.140625" style="15" customWidth="1"/>
    <col min="3" max="3" width="21.28515625" style="364" customWidth="1"/>
    <col min="4" max="4" width="8.7109375" style="15" customWidth="1"/>
    <col min="5" max="5" width="11.85546875" style="364" customWidth="1"/>
    <col min="6" max="28" width="8.5703125" style="15" customWidth="1"/>
    <col min="29" max="29" width="11.140625" style="15" customWidth="1"/>
    <col min="30" max="30" width="10.7109375" style="15" customWidth="1"/>
    <col min="31" max="31" width="12.7109375" style="15" customWidth="1"/>
    <col min="32" max="34" width="9.140625" style="15"/>
    <col min="35" max="35" width="18" style="15" bestFit="1" customWidth="1"/>
    <col min="36" max="36" width="9.140625" style="371" bestFit="1" customWidth="1"/>
    <col min="37" max="37" width="9.140625" style="15" customWidth="1"/>
    <col min="38" max="39" width="9.140625" style="15"/>
    <col min="40" max="40" width="9.140625" style="3"/>
    <col min="41" max="975" width="9.140625" style="15"/>
    <col min="976" max="16384" width="9.140625" style="3"/>
  </cols>
  <sheetData>
    <row r="1" spans="1:975">
      <c r="A1" s="440" t="str">
        <f>' CHICLAYO'!A1</f>
        <v>GOBIERNO REGIONAL DE LAMBAYEQUE</v>
      </c>
      <c r="B1" s="440"/>
      <c r="C1" s="440"/>
      <c r="D1" s="3"/>
      <c r="E1" s="190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3"/>
      <c r="AD1" s="3"/>
      <c r="AE1" s="3"/>
      <c r="AF1" s="3"/>
      <c r="AG1" s="3"/>
      <c r="AH1" s="3"/>
      <c r="AI1" s="3"/>
      <c r="AJ1" s="367"/>
      <c r="AK1" s="3"/>
      <c r="AL1" s="3"/>
      <c r="AM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</row>
    <row r="2" spans="1:975" ht="15.75" customHeight="1">
      <c r="A2" s="441" t="s">
        <v>188</v>
      </c>
      <c r="B2" s="441"/>
      <c r="C2" s="441"/>
      <c r="D2" s="3"/>
      <c r="E2" s="190"/>
      <c r="F2" s="449" t="s">
        <v>284</v>
      </c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5"/>
      <c r="V2" s="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367"/>
      <c r="AK2" s="3"/>
      <c r="AL2" s="3"/>
      <c r="AM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</row>
    <row r="3" spans="1:975" ht="15.75" customHeight="1">
      <c r="A3" s="441" t="s">
        <v>137</v>
      </c>
      <c r="B3" s="441"/>
      <c r="C3" s="441"/>
      <c r="D3" s="3"/>
      <c r="E3" s="190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5"/>
      <c r="V3" s="5" t="s">
        <v>284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367"/>
      <c r="AK3" s="3"/>
      <c r="AL3" s="3"/>
      <c r="AM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</row>
    <row r="4" spans="1:975" ht="14.25" customHeight="1" thickBot="1">
      <c r="A4" s="450" t="s">
        <v>21</v>
      </c>
      <c r="B4" s="450"/>
      <c r="C4" s="450"/>
      <c r="D4" s="3"/>
      <c r="E4" s="190"/>
      <c r="F4" s="16" t="s">
        <v>22</v>
      </c>
      <c r="G4" s="5" t="s">
        <v>23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"/>
      <c r="AD4" s="3"/>
      <c r="AE4" s="3"/>
      <c r="AF4" s="3"/>
      <c r="AG4" s="3"/>
      <c r="AH4" s="3"/>
      <c r="AI4" s="3"/>
      <c r="AJ4" s="367"/>
      <c r="AK4" s="3"/>
      <c r="AL4" s="3"/>
      <c r="AM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</row>
    <row r="5" spans="1:975" ht="18.75" thickBot="1">
      <c r="A5" s="451" t="s">
        <v>24</v>
      </c>
      <c r="B5" s="434" t="s">
        <v>25</v>
      </c>
      <c r="C5" s="452" t="s">
        <v>26</v>
      </c>
      <c r="D5" s="417"/>
      <c r="E5" s="453" t="str">
        <f>' CHICLAYO'!E5:E6</f>
        <v>POBLACION  2020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8"/>
      <c r="U5" s="432" t="s">
        <v>27</v>
      </c>
      <c r="V5" s="432"/>
      <c r="W5" s="432"/>
      <c r="X5" s="432"/>
      <c r="Y5" s="432"/>
      <c r="Z5" s="432"/>
      <c r="AA5" s="432"/>
      <c r="AB5" s="432"/>
      <c r="AC5" s="422" t="s">
        <v>0</v>
      </c>
      <c r="AD5" s="424" t="s">
        <v>15</v>
      </c>
      <c r="AE5" s="426" t="s">
        <v>28</v>
      </c>
      <c r="AF5" s="428" t="s">
        <v>1</v>
      </c>
      <c r="AG5" s="429"/>
      <c r="AH5" s="430"/>
      <c r="AI5" s="426" t="s">
        <v>29</v>
      </c>
      <c r="AJ5" s="367"/>
      <c r="AK5" s="3"/>
      <c r="AL5" s="3"/>
      <c r="AM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</row>
    <row r="6" spans="1:975" ht="18.75" thickBot="1">
      <c r="A6" s="451"/>
      <c r="B6" s="434"/>
      <c r="C6" s="452"/>
      <c r="D6" s="418"/>
      <c r="E6" s="454"/>
      <c r="F6" s="20" t="s">
        <v>30</v>
      </c>
      <c r="G6" s="21">
        <v>1</v>
      </c>
      <c r="H6" s="21">
        <v>2</v>
      </c>
      <c r="I6" s="21">
        <v>3</v>
      </c>
      <c r="J6" s="21">
        <v>4</v>
      </c>
      <c r="K6" s="21" t="s">
        <v>31</v>
      </c>
      <c r="L6" s="21" t="s">
        <v>138</v>
      </c>
      <c r="M6" s="21" t="s">
        <v>139</v>
      </c>
      <c r="N6" s="21" t="s">
        <v>140</v>
      </c>
      <c r="O6" s="21" t="s">
        <v>35</v>
      </c>
      <c r="P6" s="21" t="s">
        <v>2</v>
      </c>
      <c r="Q6" s="21" t="s">
        <v>3</v>
      </c>
      <c r="R6" s="21" t="s">
        <v>4</v>
      </c>
      <c r="S6" s="21" t="s">
        <v>5</v>
      </c>
      <c r="T6" s="21" t="s">
        <v>6</v>
      </c>
      <c r="U6" s="21" t="s">
        <v>7</v>
      </c>
      <c r="V6" s="21" t="s">
        <v>8</v>
      </c>
      <c r="W6" s="21" t="s">
        <v>9</v>
      </c>
      <c r="X6" s="21" t="s">
        <v>10</v>
      </c>
      <c r="Y6" s="21" t="s">
        <v>11</v>
      </c>
      <c r="Z6" s="21" t="s">
        <v>12</v>
      </c>
      <c r="AA6" s="21" t="s">
        <v>13</v>
      </c>
      <c r="AB6" s="21" t="s">
        <v>14</v>
      </c>
      <c r="AC6" s="423"/>
      <c r="AD6" s="425"/>
      <c r="AE6" s="427"/>
      <c r="AF6" s="23" t="s">
        <v>49</v>
      </c>
      <c r="AG6" s="24" t="s">
        <v>16</v>
      </c>
      <c r="AH6" s="25" t="s">
        <v>17</v>
      </c>
      <c r="AI6" s="431"/>
      <c r="AJ6" s="367"/>
      <c r="AK6" s="3"/>
      <c r="AL6" s="3"/>
      <c r="AM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</row>
    <row r="7" spans="1:975" hidden="1">
      <c r="A7" s="280"/>
      <c r="B7" s="281"/>
      <c r="C7" s="282"/>
      <c r="D7" s="30"/>
      <c r="E7" s="387"/>
      <c r="F7" s="30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4"/>
      <c r="T7" s="283"/>
      <c r="U7" s="283"/>
      <c r="V7" s="283"/>
      <c r="W7" s="283"/>
      <c r="X7" s="283"/>
      <c r="Y7" s="283"/>
      <c r="Z7" s="283"/>
      <c r="AA7" s="283"/>
      <c r="AB7" s="285"/>
      <c r="AC7" s="286"/>
      <c r="AD7" s="32"/>
      <c r="AE7" s="32"/>
      <c r="AF7" s="32"/>
      <c r="AG7" s="286"/>
      <c r="AH7" s="32"/>
      <c r="AI7" s="286"/>
      <c r="AJ7" s="367"/>
      <c r="AK7" s="3"/>
      <c r="AL7" s="3"/>
      <c r="AM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</row>
    <row r="8" spans="1:975" ht="18.75" hidden="1">
      <c r="A8" s="287"/>
      <c r="B8" s="287"/>
      <c r="C8" s="288"/>
      <c r="D8" s="289"/>
      <c r="E8" s="388"/>
      <c r="F8" s="290">
        <f t="shared" ref="F8:AI8" si="0">+F9*100/$E$9</f>
        <v>1.5764719699760299</v>
      </c>
      <c r="G8" s="290">
        <f t="shared" si="0"/>
        <v>1.5780735331016404</v>
      </c>
      <c r="H8" s="290">
        <f t="shared" si="0"/>
        <v>1.5756330559578529</v>
      </c>
      <c r="I8" s="290">
        <f t="shared" si="0"/>
        <v>1.5799038909594811</v>
      </c>
      <c r="J8" s="290">
        <f t="shared" si="0"/>
        <v>1.5896657995346315</v>
      </c>
      <c r="K8" s="290">
        <f t="shared" si="0"/>
        <v>8.2292889288517017</v>
      </c>
      <c r="L8" s="290">
        <f t="shared" si="0"/>
        <v>3.4577747881932765</v>
      </c>
      <c r="M8" s="290">
        <f t="shared" si="0"/>
        <v>5.3396877256964705</v>
      </c>
      <c r="N8" s="290">
        <f t="shared" si="0"/>
        <v>5.4452383621652825</v>
      </c>
      <c r="O8" s="290">
        <f t="shared" si="0"/>
        <v>3.6009240256585664</v>
      </c>
      <c r="P8" s="290">
        <f t="shared" si="0"/>
        <v>8.6344843996311837</v>
      </c>
      <c r="Q8" s="290">
        <f t="shared" si="0"/>
        <v>8.1077989260375265</v>
      </c>
      <c r="R8" s="290">
        <f t="shared" si="0"/>
        <v>7.6711060471210377</v>
      </c>
      <c r="S8" s="290">
        <f t="shared" si="0"/>
        <v>6.8060331645590857</v>
      </c>
      <c r="T8" s="290">
        <f t="shared" si="0"/>
        <v>6.5196584247177629</v>
      </c>
      <c r="U8" s="290">
        <f t="shared" si="0"/>
        <v>5.9071749265378246</v>
      </c>
      <c r="V8" s="290">
        <f t="shared" si="0"/>
        <v>5.3668380339211073</v>
      </c>
      <c r="W8" s="290">
        <f t="shared" si="0"/>
        <v>4.7260602538553815</v>
      </c>
      <c r="X8" s="290">
        <f t="shared" si="0"/>
        <v>3.8564114766488284</v>
      </c>
      <c r="Y8" s="290">
        <f t="shared" si="0"/>
        <v>3.02748816177923</v>
      </c>
      <c r="Z8" s="290">
        <f t="shared" si="0"/>
        <v>2.1794986192237911</v>
      </c>
      <c r="AA8" s="290">
        <f t="shared" si="0"/>
        <v>1.5429154092489508</v>
      </c>
      <c r="AB8" s="290">
        <f t="shared" si="0"/>
        <v>1.6818700766233559</v>
      </c>
      <c r="AC8" s="290">
        <f t="shared" si="0"/>
        <v>1.5927926608751093</v>
      </c>
      <c r="AD8" s="290">
        <f t="shared" si="0"/>
        <v>0.1256845729050601</v>
      </c>
      <c r="AE8" s="290">
        <f t="shared" si="0"/>
        <v>49.340499184346783</v>
      </c>
      <c r="AF8" s="290">
        <f t="shared" si="0"/>
        <v>4.346489793085671</v>
      </c>
      <c r="AG8" s="290">
        <f t="shared" si="0"/>
        <v>4.5362368910151547</v>
      </c>
      <c r="AH8" s="290">
        <f t="shared" si="0"/>
        <v>23.304955160045729</v>
      </c>
      <c r="AI8" s="290">
        <f t="shared" si="0"/>
        <v>2.1866675208336668</v>
      </c>
      <c r="AJ8" s="367"/>
      <c r="AK8" s="3"/>
      <c r="AL8" s="3"/>
      <c r="A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</row>
    <row r="9" spans="1:975" ht="18.75">
      <c r="A9" s="291">
        <f>A12+' CHICLAYO'!A12+FERREÑAFE!A12</f>
        <v>175</v>
      </c>
      <c r="B9" s="291"/>
      <c r="C9" s="292" t="s">
        <v>141</v>
      </c>
      <c r="D9" s="293"/>
      <c r="E9" s="377">
        <f>E12+' CHICLAYO'!E12+FERREÑAFE!E12</f>
        <v>1311219</v>
      </c>
      <c r="F9" s="233">
        <f>F12+' CHICLAYO'!F12+FERREÑAFE!F12</f>
        <v>20671</v>
      </c>
      <c r="G9" s="233">
        <f>G12+' CHICLAYO'!G12+FERREÑAFE!G12</f>
        <v>20692</v>
      </c>
      <c r="H9" s="233">
        <f>H12+' CHICLAYO'!H12+FERREÑAFE!H12</f>
        <v>20660</v>
      </c>
      <c r="I9" s="233">
        <f>I12+' CHICLAYO'!I12+FERREÑAFE!I12</f>
        <v>20716</v>
      </c>
      <c r="J9" s="233">
        <f>J12+' CHICLAYO'!J12+FERREÑAFE!J12</f>
        <v>20844</v>
      </c>
      <c r="K9" s="233">
        <f>K12+' CHICLAYO'!K12+FERREÑAFE!K12</f>
        <v>107904</v>
      </c>
      <c r="L9" s="233">
        <f>L12+' CHICLAYO'!L12+FERREÑAFE!L12</f>
        <v>45339</v>
      </c>
      <c r="M9" s="233">
        <f>M12+' CHICLAYO'!M12+FERREÑAFE!M12</f>
        <v>70015</v>
      </c>
      <c r="N9" s="233">
        <f>N12+' CHICLAYO'!N12+FERREÑAFE!N12</f>
        <v>71399</v>
      </c>
      <c r="O9" s="233">
        <f>O12+' CHICLAYO'!O12+FERREÑAFE!O12</f>
        <v>47216</v>
      </c>
      <c r="P9" s="233">
        <f>P12+' CHICLAYO'!P12+FERREÑAFE!P12</f>
        <v>113217</v>
      </c>
      <c r="Q9" s="233">
        <f>Q12+' CHICLAYO'!Q12+FERREÑAFE!Q12</f>
        <v>106311</v>
      </c>
      <c r="R9" s="233">
        <f>R12+' CHICLAYO'!R12+FERREÑAFE!R12</f>
        <v>100585</v>
      </c>
      <c r="S9" s="233">
        <f>S12+' CHICLAYO'!S12+FERREÑAFE!S12</f>
        <v>89242</v>
      </c>
      <c r="T9" s="233">
        <f>T12+' CHICLAYO'!T12+FERREÑAFE!T12</f>
        <v>85487</v>
      </c>
      <c r="U9" s="233">
        <f>U12+' CHICLAYO'!U12+FERREÑAFE!U12</f>
        <v>77456</v>
      </c>
      <c r="V9" s="233">
        <f>V12+' CHICLAYO'!V12+FERREÑAFE!V12</f>
        <v>70371</v>
      </c>
      <c r="W9" s="233">
        <f>W12+' CHICLAYO'!W12+FERREÑAFE!W12</f>
        <v>61969</v>
      </c>
      <c r="X9" s="233">
        <f>X12+' CHICLAYO'!X12+FERREÑAFE!X12</f>
        <v>50566</v>
      </c>
      <c r="Y9" s="233">
        <f>Y12+' CHICLAYO'!Y12+FERREÑAFE!Y12</f>
        <v>39697</v>
      </c>
      <c r="Z9" s="233">
        <f>Z12+' CHICLAYO'!Z12+FERREÑAFE!Z12</f>
        <v>28578</v>
      </c>
      <c r="AA9" s="233">
        <f>AA12+' CHICLAYO'!AA12+FERREÑAFE!AA12</f>
        <v>20231</v>
      </c>
      <c r="AB9" s="294">
        <f>AB12+' CHICLAYO'!AB12+FERREÑAFE!AB12</f>
        <v>22053</v>
      </c>
      <c r="AC9" s="294">
        <f>AC12+' CHICLAYO'!AC12+FERREÑAFE!AC12</f>
        <v>20885</v>
      </c>
      <c r="AD9" s="294">
        <f>AD12+' CHICLAYO'!AD12+FERREÑAFE!AD12</f>
        <v>1648</v>
      </c>
      <c r="AE9" s="294">
        <f>AE12+' CHICLAYO'!AE12+FERREÑAFE!AE12</f>
        <v>646962</v>
      </c>
      <c r="AF9" s="294">
        <f>AF12+' CHICLAYO'!AF12+FERREÑAFE!AF12</f>
        <v>56992</v>
      </c>
      <c r="AG9" s="294">
        <f>AG12+' CHICLAYO'!AG12+FERREÑAFE!AG12</f>
        <v>59480</v>
      </c>
      <c r="AH9" s="294">
        <f>AH12+' CHICLAYO'!AH12+FERREÑAFE!AH12</f>
        <v>305579</v>
      </c>
      <c r="AI9" s="294">
        <f>AI12+' CHICLAYO'!AI12+FERREÑAFE!AI12</f>
        <v>28672</v>
      </c>
      <c r="AJ9" s="368">
        <f>E9-SUM(F9:AB9)</f>
        <v>0</v>
      </c>
      <c r="AK9" s="3"/>
      <c r="AL9" s="3"/>
      <c r="AM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</row>
    <row r="10" spans="1:975" ht="18.75" hidden="1">
      <c r="A10" s="295"/>
      <c r="B10" s="295"/>
      <c r="C10" s="296"/>
      <c r="D10" s="297"/>
      <c r="E10" s="379"/>
      <c r="F10" s="298"/>
      <c r="G10" s="235"/>
      <c r="H10" s="235"/>
      <c r="I10" s="299"/>
      <c r="J10" s="299"/>
      <c r="K10" s="299"/>
      <c r="L10" s="299"/>
      <c r="M10" s="299"/>
      <c r="N10" s="299"/>
      <c r="O10" s="299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6"/>
      <c r="AC10" s="232"/>
      <c r="AD10" s="231"/>
      <c r="AE10" s="231"/>
      <c r="AF10" s="231"/>
      <c r="AG10" s="232"/>
      <c r="AH10" s="231"/>
      <c r="AI10" s="232"/>
      <c r="AJ10" s="368">
        <f>E10-SUM(F10:AB10)</f>
        <v>0</v>
      </c>
      <c r="AK10" s="3"/>
      <c r="AL10" s="3"/>
      <c r="AM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</row>
    <row r="11" spans="1:975" hidden="1">
      <c r="A11" s="300"/>
      <c r="B11" s="300"/>
      <c r="C11" s="296"/>
      <c r="D11" s="301"/>
      <c r="E11" s="388"/>
      <c r="F11" s="60">
        <f t="shared" ref="F11:AI11" si="1">+F12*100/$E$12</f>
        <v>1.833875155172805</v>
      </c>
      <c r="G11" s="302">
        <f t="shared" si="1"/>
        <v>1.8254480158948811</v>
      </c>
      <c r="H11" s="302">
        <f t="shared" si="1"/>
        <v>1.8141037899438299</v>
      </c>
      <c r="I11" s="302">
        <f t="shared" si="1"/>
        <v>1.8134555484609127</v>
      </c>
      <c r="J11" s="302">
        <f t="shared" si="1"/>
        <v>1.8264203781192569</v>
      </c>
      <c r="K11" s="302">
        <f t="shared" si="1"/>
        <v>9.4529814246403063</v>
      </c>
      <c r="L11" s="302">
        <f t="shared" si="1"/>
        <v>3.9649690302631537</v>
      </c>
      <c r="M11" s="302">
        <f t="shared" si="1"/>
        <v>5.988778939930703</v>
      </c>
      <c r="N11" s="302">
        <f t="shared" si="1"/>
        <v>5.7417989349392435</v>
      </c>
      <c r="O11" s="302">
        <f t="shared" si="1"/>
        <v>3.6735844836918647</v>
      </c>
      <c r="P11" s="302">
        <f t="shared" si="1"/>
        <v>8.5590564196974661</v>
      </c>
      <c r="Q11" s="302">
        <f t="shared" si="1"/>
        <v>7.5973901797897749</v>
      </c>
      <c r="R11" s="302">
        <f t="shared" si="1"/>
        <v>7.1611236617864886</v>
      </c>
      <c r="S11" s="302">
        <f t="shared" si="1"/>
        <v>6.1498669484356316</v>
      </c>
      <c r="T11" s="302">
        <f t="shared" si="1"/>
        <v>5.9190929805171022</v>
      </c>
      <c r="U11" s="302">
        <f t="shared" si="1"/>
        <v>5.5278792455765622</v>
      </c>
      <c r="V11" s="302">
        <f t="shared" si="1"/>
        <v>4.9895146940138142</v>
      </c>
      <c r="W11" s="302">
        <f t="shared" si="1"/>
        <v>4.2200520537910782</v>
      </c>
      <c r="X11" s="302">
        <f t="shared" si="1"/>
        <v>3.5766723819957411</v>
      </c>
      <c r="Y11" s="302">
        <f t="shared" si="1"/>
        <v>2.8418906611090762</v>
      </c>
      <c r="Z11" s="302">
        <f t="shared" si="1"/>
        <v>2.2117999397135422</v>
      </c>
      <c r="AA11" s="302">
        <f t="shared" si="1"/>
        <v>1.5959705309421865</v>
      </c>
      <c r="AB11" s="303">
        <f t="shared" si="1"/>
        <v>1.7142746015745787</v>
      </c>
      <c r="AC11" s="304">
        <f t="shared" si="1"/>
        <v>1.8549430033676144</v>
      </c>
      <c r="AD11" s="304">
        <f t="shared" si="1"/>
        <v>0.14585433365637368</v>
      </c>
      <c r="AE11" s="304">
        <f t="shared" si="1"/>
        <v>49.464714595481105</v>
      </c>
      <c r="AF11" s="305">
        <f t="shared" si="1"/>
        <v>4.9590473443167049</v>
      </c>
      <c r="AG11" s="304">
        <f t="shared" si="1"/>
        <v>4.7049366830131563</v>
      </c>
      <c r="AH11" s="305">
        <f t="shared" si="1"/>
        <v>21.632790647171884</v>
      </c>
      <c r="AI11" s="304">
        <f t="shared" si="1"/>
        <v>2.541754854518405</v>
      </c>
      <c r="AJ11" s="368">
        <f>E11-SUM(F11:AB11)</f>
        <v>-100</v>
      </c>
      <c r="AK11" s="3"/>
      <c r="AL11" s="3"/>
      <c r="AM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</row>
    <row r="12" spans="1:975" ht="18.75">
      <c r="A12" s="306">
        <f>+A14+A23+A27+A33+A39+A46+A55+A79+A102+A107+A120+A130</f>
        <v>79</v>
      </c>
      <c r="B12" s="306"/>
      <c r="C12" s="292" t="s">
        <v>189</v>
      </c>
      <c r="D12" s="307"/>
      <c r="E12" s="407">
        <f t="shared" ref="E12:AI12" si="2">+E14+E23+E27+E33+E39+E46+E55+E79+E102+E107+E120+E130</f>
        <v>308527</v>
      </c>
      <c r="F12" s="309">
        <f t="shared" si="2"/>
        <v>5658</v>
      </c>
      <c r="G12" s="309">
        <f t="shared" si="2"/>
        <v>5632</v>
      </c>
      <c r="H12" s="309">
        <f t="shared" si="2"/>
        <v>5597</v>
      </c>
      <c r="I12" s="309">
        <f t="shared" si="2"/>
        <v>5595</v>
      </c>
      <c r="J12" s="309">
        <f t="shared" si="2"/>
        <v>5635</v>
      </c>
      <c r="K12" s="309">
        <f t="shared" si="2"/>
        <v>29165</v>
      </c>
      <c r="L12" s="309">
        <f t="shared" si="2"/>
        <v>12233</v>
      </c>
      <c r="M12" s="309">
        <f t="shared" si="2"/>
        <v>18477</v>
      </c>
      <c r="N12" s="309">
        <f t="shared" si="2"/>
        <v>17715</v>
      </c>
      <c r="O12" s="309">
        <f t="shared" si="2"/>
        <v>11334</v>
      </c>
      <c r="P12" s="309">
        <f t="shared" si="2"/>
        <v>26407</v>
      </c>
      <c r="Q12" s="309">
        <f t="shared" si="2"/>
        <v>23440</v>
      </c>
      <c r="R12" s="309">
        <f t="shared" si="2"/>
        <v>22094</v>
      </c>
      <c r="S12" s="309">
        <f t="shared" si="2"/>
        <v>18974</v>
      </c>
      <c r="T12" s="309">
        <f t="shared" si="2"/>
        <v>18262</v>
      </c>
      <c r="U12" s="309">
        <f t="shared" si="2"/>
        <v>17055</v>
      </c>
      <c r="V12" s="309">
        <f t="shared" si="2"/>
        <v>15394</v>
      </c>
      <c r="W12" s="309">
        <f t="shared" si="2"/>
        <v>13020</v>
      </c>
      <c r="X12" s="309">
        <f t="shared" si="2"/>
        <v>11035</v>
      </c>
      <c r="Y12" s="309">
        <f t="shared" si="2"/>
        <v>8768</v>
      </c>
      <c r="Z12" s="309">
        <f t="shared" si="2"/>
        <v>6824</v>
      </c>
      <c r="AA12" s="309">
        <f t="shared" si="2"/>
        <v>4924</v>
      </c>
      <c r="AB12" s="310">
        <f t="shared" si="2"/>
        <v>5289</v>
      </c>
      <c r="AC12" s="308">
        <f t="shared" si="2"/>
        <v>5723</v>
      </c>
      <c r="AD12" s="308">
        <f t="shared" si="2"/>
        <v>450</v>
      </c>
      <c r="AE12" s="308">
        <f t="shared" si="2"/>
        <v>152612</v>
      </c>
      <c r="AF12" s="293">
        <f t="shared" si="2"/>
        <v>15300</v>
      </c>
      <c r="AG12" s="308">
        <f t="shared" si="2"/>
        <v>14516</v>
      </c>
      <c r="AH12" s="293">
        <f t="shared" si="2"/>
        <v>66743</v>
      </c>
      <c r="AI12" s="308">
        <f t="shared" si="2"/>
        <v>7842</v>
      </c>
      <c r="AJ12" s="368">
        <f>E12-SUM(F12:AB12)</f>
        <v>0</v>
      </c>
      <c r="AK12" s="3"/>
      <c r="AL12" s="3"/>
      <c r="AM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</row>
    <row r="13" spans="1:975" hidden="1">
      <c r="A13" s="300"/>
      <c r="B13" s="300"/>
      <c r="C13" s="296"/>
      <c r="D13" s="301"/>
      <c r="E13" s="388"/>
      <c r="F13" s="69">
        <f t="shared" ref="F13:AI13" si="3">+F14*100/$E$14</f>
        <v>1.6032662816172076</v>
      </c>
      <c r="G13" s="69">
        <f t="shared" si="3"/>
        <v>1.597042421828321</v>
      </c>
      <c r="H13" s="69">
        <f t="shared" si="3"/>
        <v>1.5945528779127665</v>
      </c>
      <c r="I13" s="69">
        <f t="shared" si="3"/>
        <v>1.5982871937860983</v>
      </c>
      <c r="J13" s="69">
        <f t="shared" si="3"/>
        <v>1.6032662816172076</v>
      </c>
      <c r="K13" s="69">
        <f t="shared" si="3"/>
        <v>8.3424616610236999</v>
      </c>
      <c r="L13" s="69">
        <f t="shared" si="3"/>
        <v>3.5326628161720772</v>
      </c>
      <c r="M13" s="69">
        <f t="shared" si="3"/>
        <v>5.5255427205735907</v>
      </c>
      <c r="N13" s="69">
        <f t="shared" si="3"/>
        <v>5.7408882692690701</v>
      </c>
      <c r="O13" s="69">
        <f t="shared" si="3"/>
        <v>3.9334793865763791</v>
      </c>
      <c r="P13" s="69">
        <f t="shared" si="3"/>
        <v>9.8735311690898229</v>
      </c>
      <c r="Q13" s="69">
        <f t="shared" si="3"/>
        <v>8.5441147181836286</v>
      </c>
      <c r="R13" s="69">
        <f t="shared" si="3"/>
        <v>7.5570105556662019</v>
      </c>
      <c r="S13" s="69">
        <f t="shared" si="3"/>
        <v>6.3943935471021707</v>
      </c>
      <c r="T13" s="69">
        <f t="shared" si="3"/>
        <v>6.4641007767377019</v>
      </c>
      <c r="U13" s="69">
        <f t="shared" si="3"/>
        <v>6.00229038040231</v>
      </c>
      <c r="V13" s="69">
        <f t="shared" si="3"/>
        <v>5.318910575582553</v>
      </c>
      <c r="W13" s="69">
        <f t="shared" si="3"/>
        <v>4.3716391157140011</v>
      </c>
      <c r="X13" s="69">
        <f t="shared" si="3"/>
        <v>3.491585341565425</v>
      </c>
      <c r="Y13" s="69">
        <f t="shared" si="3"/>
        <v>2.4982573192591118</v>
      </c>
      <c r="Z13" s="69">
        <f t="shared" si="3"/>
        <v>1.7364568810993826</v>
      </c>
      <c r="AA13" s="69">
        <f t="shared" si="3"/>
        <v>1.2485062736506671</v>
      </c>
      <c r="AB13" s="311">
        <f t="shared" si="3"/>
        <v>1.4277534355706034</v>
      </c>
      <c r="AC13" s="312">
        <f t="shared" si="3"/>
        <v>1.6070005974905397</v>
      </c>
      <c r="AD13" s="312">
        <f t="shared" si="3"/>
        <v>0.12945628360884287</v>
      </c>
      <c r="AE13" s="312">
        <f t="shared" si="3"/>
        <v>49.480930093606851</v>
      </c>
      <c r="AF13" s="313">
        <f t="shared" si="3"/>
        <v>4.3679047998406695</v>
      </c>
      <c r="AG13" s="312">
        <f t="shared" si="3"/>
        <v>4.6815873332005573</v>
      </c>
      <c r="AH13" s="313">
        <f t="shared" si="3"/>
        <v>24.366411073491335</v>
      </c>
      <c r="AI13" s="312">
        <f t="shared" si="3"/>
        <v>2.1995120493925513</v>
      </c>
      <c r="AJ13" s="368">
        <f>E13-SUM(F13:AB13)</f>
        <v>-100</v>
      </c>
      <c r="AK13" s="3"/>
      <c r="AL13" s="3"/>
      <c r="AM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</row>
    <row r="14" spans="1:975">
      <c r="A14" s="172">
        <v>4</v>
      </c>
      <c r="B14" s="172"/>
      <c r="C14" s="314" t="s">
        <v>190</v>
      </c>
      <c r="D14" s="315"/>
      <c r="E14" s="408">
        <v>80336</v>
      </c>
      <c r="F14" s="53">
        <v>1288</v>
      </c>
      <c r="G14" s="53">
        <v>1283</v>
      </c>
      <c r="H14" s="53">
        <v>1281</v>
      </c>
      <c r="I14" s="53">
        <v>1284</v>
      </c>
      <c r="J14" s="53">
        <v>1288</v>
      </c>
      <c r="K14" s="53">
        <v>6702</v>
      </c>
      <c r="L14" s="53">
        <v>2838</v>
      </c>
      <c r="M14" s="53">
        <v>4439</v>
      </c>
      <c r="N14" s="53">
        <v>4612</v>
      </c>
      <c r="O14" s="53">
        <v>3160</v>
      </c>
      <c r="P14" s="53">
        <v>7932</v>
      </c>
      <c r="Q14" s="53">
        <v>6864</v>
      </c>
      <c r="R14" s="53">
        <v>6071</v>
      </c>
      <c r="S14" s="53">
        <v>5137</v>
      </c>
      <c r="T14" s="53">
        <v>5193</v>
      </c>
      <c r="U14" s="53">
        <v>4822</v>
      </c>
      <c r="V14" s="53">
        <v>4273</v>
      </c>
      <c r="W14" s="53">
        <v>3512</v>
      </c>
      <c r="X14" s="53">
        <v>2805</v>
      </c>
      <c r="Y14" s="53">
        <v>2007</v>
      </c>
      <c r="Z14" s="53">
        <v>1395</v>
      </c>
      <c r="AA14" s="53">
        <v>1003</v>
      </c>
      <c r="AB14" s="53">
        <v>1147</v>
      </c>
      <c r="AC14" s="53">
        <v>1291</v>
      </c>
      <c r="AD14" s="53">
        <v>104</v>
      </c>
      <c r="AE14" s="53">
        <v>39751</v>
      </c>
      <c r="AF14" s="53">
        <v>3509</v>
      </c>
      <c r="AG14" s="53">
        <v>3761</v>
      </c>
      <c r="AH14" s="53">
        <v>19575</v>
      </c>
      <c r="AI14" s="53">
        <v>1767</v>
      </c>
      <c r="AJ14" s="368">
        <v>7939</v>
      </c>
      <c r="AK14" s="3"/>
      <c r="AL14" s="3"/>
      <c r="AM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</row>
    <row r="15" spans="1:975" ht="18.75">
      <c r="A15" s="317">
        <v>1</v>
      </c>
      <c r="B15" s="421"/>
      <c r="C15" s="175" t="s">
        <v>191</v>
      </c>
      <c r="D15" s="318">
        <v>0.423822849101467</v>
      </c>
      <c r="E15" s="390">
        <f>ROUND($E$14*D15,0)+1</f>
        <v>34049</v>
      </c>
      <c r="F15" s="82">
        <f t="shared" ref="F15" si="4">+ROUND($E$15*F13/100,0)</f>
        <v>546</v>
      </c>
      <c r="G15" s="82">
        <f t="shared" ref="G15:AI15" si="5">+ROUND($E$15*G13/100,0)</f>
        <v>544</v>
      </c>
      <c r="H15" s="82">
        <f t="shared" si="5"/>
        <v>543</v>
      </c>
      <c r="I15" s="82">
        <f t="shared" si="5"/>
        <v>544</v>
      </c>
      <c r="J15" s="82">
        <f t="shared" si="5"/>
        <v>546</v>
      </c>
      <c r="K15" s="82">
        <f t="shared" si="5"/>
        <v>2841</v>
      </c>
      <c r="L15" s="82">
        <f t="shared" si="5"/>
        <v>1203</v>
      </c>
      <c r="M15" s="82">
        <f t="shared" si="5"/>
        <v>1881</v>
      </c>
      <c r="N15" s="82">
        <f t="shared" si="5"/>
        <v>1955</v>
      </c>
      <c r="O15" s="82">
        <f t="shared" si="5"/>
        <v>1339</v>
      </c>
      <c r="P15" s="82">
        <f t="shared" si="5"/>
        <v>3362</v>
      </c>
      <c r="Q15" s="82">
        <f t="shared" si="5"/>
        <v>2909</v>
      </c>
      <c r="R15" s="82">
        <f t="shared" si="5"/>
        <v>2573</v>
      </c>
      <c r="S15" s="82">
        <f t="shared" si="5"/>
        <v>2177</v>
      </c>
      <c r="T15" s="82">
        <f t="shared" si="5"/>
        <v>2201</v>
      </c>
      <c r="U15" s="82">
        <f t="shared" si="5"/>
        <v>2044</v>
      </c>
      <c r="V15" s="82">
        <f>+ROUND($E$15*V13/100,0)-1</f>
        <v>1810</v>
      </c>
      <c r="W15" s="82">
        <f t="shared" si="5"/>
        <v>1488</v>
      </c>
      <c r="X15" s="82">
        <f t="shared" si="5"/>
        <v>1189</v>
      </c>
      <c r="Y15" s="82">
        <f>+ROUND($E$15*Y13/100,0)+1</f>
        <v>852</v>
      </c>
      <c r="Z15" s="82">
        <f t="shared" si="5"/>
        <v>591</v>
      </c>
      <c r="AA15" s="82">
        <f t="shared" si="5"/>
        <v>425</v>
      </c>
      <c r="AB15" s="82">
        <f t="shared" si="5"/>
        <v>486</v>
      </c>
      <c r="AC15" s="82">
        <f t="shared" si="5"/>
        <v>547</v>
      </c>
      <c r="AD15" s="82">
        <f>+ROUND($E$15*AD13/100,0)+1</f>
        <v>45</v>
      </c>
      <c r="AE15" s="82">
        <f t="shared" si="5"/>
        <v>16848</v>
      </c>
      <c r="AF15" s="82">
        <f t="shared" si="5"/>
        <v>1487</v>
      </c>
      <c r="AG15" s="82">
        <f t="shared" si="5"/>
        <v>1594</v>
      </c>
      <c r="AH15" s="82">
        <f>+ROUND($E$15*AH13/100,0)-1</f>
        <v>8296</v>
      </c>
      <c r="AI15" s="82">
        <f t="shared" si="5"/>
        <v>749</v>
      </c>
      <c r="AJ15" s="368">
        <f>E15-SUM(F15:AB15)</f>
        <v>0</v>
      </c>
      <c r="AK15" s="3"/>
      <c r="AL15" s="3"/>
      <c r="AM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</row>
    <row r="16" spans="1:975" ht="18.75">
      <c r="A16" s="317">
        <f>1+A15</f>
        <v>2</v>
      </c>
      <c r="B16" s="421"/>
      <c r="C16" s="175" t="s">
        <v>192</v>
      </c>
      <c r="D16" s="318">
        <v>0.34891545217799202</v>
      </c>
      <c r="E16" s="390">
        <f>ROUND($E$14*D16,0)</f>
        <v>28030</v>
      </c>
      <c r="F16" s="82">
        <f>+ROUND($E$16*F13/100,0)+1</f>
        <v>450</v>
      </c>
      <c r="G16" s="82">
        <f t="shared" ref="G16:AI16" si="6">+ROUND($E$16*G13/100,0)</f>
        <v>448</v>
      </c>
      <c r="H16" s="82">
        <f t="shared" si="6"/>
        <v>447</v>
      </c>
      <c r="I16" s="82">
        <f t="shared" si="6"/>
        <v>448</v>
      </c>
      <c r="J16" s="82">
        <f t="shared" si="6"/>
        <v>449</v>
      </c>
      <c r="K16" s="82">
        <f t="shared" si="6"/>
        <v>2338</v>
      </c>
      <c r="L16" s="82">
        <f t="shared" si="6"/>
        <v>990</v>
      </c>
      <c r="M16" s="82">
        <f t="shared" si="6"/>
        <v>1549</v>
      </c>
      <c r="N16" s="82">
        <f t="shared" si="6"/>
        <v>1609</v>
      </c>
      <c r="O16" s="82">
        <f t="shared" si="6"/>
        <v>1103</v>
      </c>
      <c r="P16" s="82">
        <f t="shared" si="6"/>
        <v>2768</v>
      </c>
      <c r="Q16" s="82">
        <f t="shared" si="6"/>
        <v>2395</v>
      </c>
      <c r="R16" s="82">
        <f t="shared" si="6"/>
        <v>2118</v>
      </c>
      <c r="S16" s="82">
        <f t="shared" si="6"/>
        <v>1792</v>
      </c>
      <c r="T16" s="82">
        <f t="shared" si="6"/>
        <v>1812</v>
      </c>
      <c r="U16" s="82">
        <f t="shared" si="6"/>
        <v>1682</v>
      </c>
      <c r="V16" s="82">
        <f t="shared" si="6"/>
        <v>1491</v>
      </c>
      <c r="W16" s="82">
        <f t="shared" si="6"/>
        <v>1225</v>
      </c>
      <c r="X16" s="82">
        <f t="shared" si="6"/>
        <v>979</v>
      </c>
      <c r="Y16" s="82">
        <f t="shared" si="6"/>
        <v>700</v>
      </c>
      <c r="Z16" s="82">
        <f t="shared" si="6"/>
        <v>487</v>
      </c>
      <c r="AA16" s="82">
        <f t="shared" si="6"/>
        <v>350</v>
      </c>
      <c r="AB16" s="82">
        <f t="shared" si="6"/>
        <v>400</v>
      </c>
      <c r="AC16" s="82">
        <f t="shared" si="6"/>
        <v>450</v>
      </c>
      <c r="AD16" s="82">
        <f t="shared" si="6"/>
        <v>36</v>
      </c>
      <c r="AE16" s="82">
        <f t="shared" si="6"/>
        <v>13870</v>
      </c>
      <c r="AF16" s="82">
        <f t="shared" si="6"/>
        <v>1224</v>
      </c>
      <c r="AG16" s="82">
        <f t="shared" si="6"/>
        <v>1312</v>
      </c>
      <c r="AH16" s="82">
        <f t="shared" si="6"/>
        <v>6830</v>
      </c>
      <c r="AI16" s="82">
        <f t="shared" si="6"/>
        <v>617</v>
      </c>
      <c r="AJ16" s="368">
        <f t="shared" ref="AJ16:AJ20" si="7">E16-SUM(F16:AB16)</f>
        <v>0</v>
      </c>
      <c r="AK16" s="3"/>
      <c r="AL16" s="3"/>
      <c r="AM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</row>
    <row r="17" spans="1:975" ht="18.75">
      <c r="A17" s="317">
        <f>1+A16</f>
        <v>3</v>
      </c>
      <c r="B17" s="421"/>
      <c r="C17" s="175" t="s">
        <v>193</v>
      </c>
      <c r="D17" s="318">
        <v>3.8577875547935202E-2</v>
      </c>
      <c r="E17" s="390">
        <f>ROUND($E$14*D17,0)</f>
        <v>3099</v>
      </c>
      <c r="F17" s="82">
        <f t="shared" ref="F17" si="8">+ROUND($E$17*F13/100,0)</f>
        <v>50</v>
      </c>
      <c r="G17" s="82">
        <f t="shared" ref="G17:AI17" si="9">+ROUND($E$17*G13/100,0)</f>
        <v>49</v>
      </c>
      <c r="H17" s="82">
        <f t="shared" si="9"/>
        <v>49</v>
      </c>
      <c r="I17" s="82">
        <f t="shared" si="9"/>
        <v>50</v>
      </c>
      <c r="J17" s="82">
        <f t="shared" si="9"/>
        <v>50</v>
      </c>
      <c r="K17" s="82">
        <f t="shared" si="9"/>
        <v>259</v>
      </c>
      <c r="L17" s="82">
        <f t="shared" si="9"/>
        <v>109</v>
      </c>
      <c r="M17" s="82">
        <f t="shared" si="9"/>
        <v>171</v>
      </c>
      <c r="N17" s="82">
        <f t="shared" si="9"/>
        <v>178</v>
      </c>
      <c r="O17" s="82">
        <f t="shared" si="9"/>
        <v>122</v>
      </c>
      <c r="P17" s="82">
        <f t="shared" si="9"/>
        <v>306</v>
      </c>
      <c r="Q17" s="82">
        <f t="shared" si="9"/>
        <v>265</v>
      </c>
      <c r="R17" s="82">
        <f t="shared" si="9"/>
        <v>234</v>
      </c>
      <c r="S17" s="82">
        <f t="shared" si="9"/>
        <v>198</v>
      </c>
      <c r="T17" s="82">
        <f t="shared" si="9"/>
        <v>200</v>
      </c>
      <c r="U17" s="82">
        <f t="shared" si="9"/>
        <v>186</v>
      </c>
      <c r="V17" s="82">
        <f t="shared" si="9"/>
        <v>165</v>
      </c>
      <c r="W17" s="82">
        <f>+ROUND($E$17*W13/100,0)+1</f>
        <v>136</v>
      </c>
      <c r="X17" s="82">
        <f t="shared" si="9"/>
        <v>108</v>
      </c>
      <c r="Y17" s="82">
        <f t="shared" si="9"/>
        <v>77</v>
      </c>
      <c r="Z17" s="82">
        <f t="shared" si="9"/>
        <v>54</v>
      </c>
      <c r="AA17" s="82">
        <f t="shared" si="9"/>
        <v>39</v>
      </c>
      <c r="AB17" s="82">
        <f t="shared" si="9"/>
        <v>44</v>
      </c>
      <c r="AC17" s="82">
        <f t="shared" si="9"/>
        <v>50</v>
      </c>
      <c r="AD17" s="82">
        <f t="shared" si="9"/>
        <v>4</v>
      </c>
      <c r="AE17" s="82">
        <f t="shared" si="9"/>
        <v>1533</v>
      </c>
      <c r="AF17" s="82">
        <f t="shared" si="9"/>
        <v>135</v>
      </c>
      <c r="AG17" s="82">
        <f t="shared" si="9"/>
        <v>145</v>
      </c>
      <c r="AH17" s="82">
        <f t="shared" si="9"/>
        <v>755</v>
      </c>
      <c r="AI17" s="82">
        <f t="shared" si="9"/>
        <v>68</v>
      </c>
      <c r="AJ17" s="368">
        <f t="shared" si="7"/>
        <v>0</v>
      </c>
      <c r="AK17" s="3"/>
      <c r="AL17" s="3"/>
      <c r="AM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</row>
    <row r="18" spans="1:975" ht="18.75">
      <c r="A18" s="317">
        <f>1+A17</f>
        <v>4</v>
      </c>
      <c r="B18" s="421"/>
      <c r="C18" s="175" t="s">
        <v>194</v>
      </c>
      <c r="D18" s="318">
        <v>3.29327273021367E-2</v>
      </c>
      <c r="E18" s="390">
        <f>ROUND($E$14*D18,0)</f>
        <v>2646</v>
      </c>
      <c r="F18" s="82">
        <f t="shared" ref="F18" si="10">+ROUND($E$18*F13/100,0)</f>
        <v>42</v>
      </c>
      <c r="G18" s="82">
        <f t="shared" ref="G18:AI18" si="11">+ROUND($E$18*G13/100,0)</f>
        <v>42</v>
      </c>
      <c r="H18" s="82">
        <f t="shared" si="11"/>
        <v>42</v>
      </c>
      <c r="I18" s="82">
        <f t="shared" si="11"/>
        <v>42</v>
      </c>
      <c r="J18" s="82">
        <f t="shared" si="11"/>
        <v>42</v>
      </c>
      <c r="K18" s="82">
        <f t="shared" si="11"/>
        <v>221</v>
      </c>
      <c r="L18" s="82">
        <f>+ROUND($E$18*L13/100,0)+1</f>
        <v>94</v>
      </c>
      <c r="M18" s="82">
        <f>+ROUND($E$18*M13/100,0)+1</f>
        <v>147</v>
      </c>
      <c r="N18" s="82">
        <f t="shared" si="11"/>
        <v>152</v>
      </c>
      <c r="O18" s="82">
        <f t="shared" si="11"/>
        <v>104</v>
      </c>
      <c r="P18" s="82">
        <f t="shared" si="11"/>
        <v>261</v>
      </c>
      <c r="Q18" s="82">
        <f t="shared" si="11"/>
        <v>226</v>
      </c>
      <c r="R18" s="82">
        <f t="shared" si="11"/>
        <v>200</v>
      </c>
      <c r="S18" s="82">
        <f t="shared" si="11"/>
        <v>169</v>
      </c>
      <c r="T18" s="82">
        <f t="shared" si="11"/>
        <v>171</v>
      </c>
      <c r="U18" s="82">
        <f t="shared" si="11"/>
        <v>159</v>
      </c>
      <c r="V18" s="82">
        <f t="shared" si="11"/>
        <v>141</v>
      </c>
      <c r="W18" s="82">
        <f t="shared" si="11"/>
        <v>116</v>
      </c>
      <c r="X18" s="82">
        <f t="shared" si="11"/>
        <v>92</v>
      </c>
      <c r="Y18" s="82">
        <f t="shared" si="11"/>
        <v>66</v>
      </c>
      <c r="Z18" s="82">
        <f t="shared" si="11"/>
        <v>46</v>
      </c>
      <c r="AA18" s="82">
        <f t="shared" si="11"/>
        <v>33</v>
      </c>
      <c r="AB18" s="82">
        <f t="shared" si="11"/>
        <v>38</v>
      </c>
      <c r="AC18" s="82">
        <f t="shared" si="11"/>
        <v>43</v>
      </c>
      <c r="AD18" s="82">
        <f t="shared" si="11"/>
        <v>3</v>
      </c>
      <c r="AE18" s="82">
        <f t="shared" si="11"/>
        <v>1309</v>
      </c>
      <c r="AF18" s="82">
        <f t="shared" si="11"/>
        <v>116</v>
      </c>
      <c r="AG18" s="82">
        <f t="shared" si="11"/>
        <v>124</v>
      </c>
      <c r="AH18" s="82">
        <f t="shared" si="11"/>
        <v>645</v>
      </c>
      <c r="AI18" s="82">
        <f t="shared" si="11"/>
        <v>58</v>
      </c>
      <c r="AJ18" s="368">
        <f t="shared" si="7"/>
        <v>0</v>
      </c>
      <c r="AK18" s="3"/>
      <c r="AL18" s="3"/>
      <c r="AM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</row>
    <row r="19" spans="1:975" ht="18.75">
      <c r="A19" s="300"/>
      <c r="B19" s="421"/>
      <c r="C19" s="175" t="s">
        <v>65</v>
      </c>
      <c r="D19" s="318">
        <v>0.10881063681801301</v>
      </c>
      <c r="E19" s="390">
        <f>ROUND($E$14*D19,0)</f>
        <v>8741</v>
      </c>
      <c r="F19" s="82">
        <f t="shared" ref="F19" si="12">+ROUND($E$19*F13/100,0)</f>
        <v>140</v>
      </c>
      <c r="G19" s="82">
        <f t="shared" ref="G19:AI19" si="13">+ROUND($E$19*G13/100,0)</f>
        <v>140</v>
      </c>
      <c r="H19" s="82">
        <f t="shared" si="13"/>
        <v>139</v>
      </c>
      <c r="I19" s="82">
        <f t="shared" si="13"/>
        <v>140</v>
      </c>
      <c r="J19" s="82">
        <f t="shared" si="13"/>
        <v>140</v>
      </c>
      <c r="K19" s="82">
        <f>+ROUND($E$19*K13/100,0)-1</f>
        <v>728</v>
      </c>
      <c r="L19" s="82">
        <f t="shared" si="13"/>
        <v>309</v>
      </c>
      <c r="M19" s="82">
        <f t="shared" si="13"/>
        <v>483</v>
      </c>
      <c r="N19" s="82">
        <f t="shared" si="13"/>
        <v>502</v>
      </c>
      <c r="O19" s="82">
        <f t="shared" si="13"/>
        <v>344</v>
      </c>
      <c r="P19" s="82">
        <f t="shared" si="13"/>
        <v>863</v>
      </c>
      <c r="Q19" s="82">
        <f t="shared" si="13"/>
        <v>747</v>
      </c>
      <c r="R19" s="82">
        <f t="shared" si="13"/>
        <v>661</v>
      </c>
      <c r="S19" s="82">
        <f t="shared" si="13"/>
        <v>559</v>
      </c>
      <c r="T19" s="82">
        <f t="shared" si="13"/>
        <v>565</v>
      </c>
      <c r="U19" s="82">
        <f t="shared" si="13"/>
        <v>525</v>
      </c>
      <c r="V19" s="82">
        <f t="shared" si="13"/>
        <v>465</v>
      </c>
      <c r="W19" s="82">
        <f t="shared" si="13"/>
        <v>382</v>
      </c>
      <c r="X19" s="82">
        <f t="shared" si="13"/>
        <v>305</v>
      </c>
      <c r="Y19" s="82">
        <f t="shared" si="13"/>
        <v>218</v>
      </c>
      <c r="Z19" s="82">
        <f t="shared" si="13"/>
        <v>152</v>
      </c>
      <c r="AA19" s="82">
        <f t="shared" si="13"/>
        <v>109</v>
      </c>
      <c r="AB19" s="82">
        <f t="shared" si="13"/>
        <v>125</v>
      </c>
      <c r="AC19" s="82">
        <f t="shared" si="13"/>
        <v>140</v>
      </c>
      <c r="AD19" s="82">
        <f t="shared" si="13"/>
        <v>11</v>
      </c>
      <c r="AE19" s="82">
        <f t="shared" si="13"/>
        <v>4325</v>
      </c>
      <c r="AF19" s="82">
        <f t="shared" si="13"/>
        <v>382</v>
      </c>
      <c r="AG19" s="82">
        <f t="shared" si="13"/>
        <v>409</v>
      </c>
      <c r="AH19" s="82">
        <f t="shared" si="13"/>
        <v>2130</v>
      </c>
      <c r="AI19" s="82">
        <f t="shared" si="13"/>
        <v>192</v>
      </c>
      <c r="AJ19" s="368">
        <f t="shared" si="7"/>
        <v>0</v>
      </c>
      <c r="AK19" s="3"/>
      <c r="AL19" s="3"/>
      <c r="AM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</row>
    <row r="20" spans="1:975" ht="18.75">
      <c r="A20" s="300"/>
      <c r="B20" s="421"/>
      <c r="C20" s="175" t="s">
        <v>195</v>
      </c>
      <c r="D20" s="318">
        <v>4.6940459052456203E-2</v>
      </c>
      <c r="E20" s="390">
        <f>ROUND($E$14*D20,0)</f>
        <v>3771</v>
      </c>
      <c r="F20" s="82">
        <f t="shared" ref="F20" si="14">+ROUND($E$20*F13/100,0)</f>
        <v>60</v>
      </c>
      <c r="G20" s="82">
        <f t="shared" ref="G20:AI20" si="15">+ROUND($E$20*G13/100,0)</f>
        <v>60</v>
      </c>
      <c r="H20" s="82">
        <f>+ROUND($E$20*H13/100,0)+1</f>
        <v>61</v>
      </c>
      <c r="I20" s="82">
        <f t="shared" si="15"/>
        <v>60</v>
      </c>
      <c r="J20" s="82">
        <f>+ROUND($E$20*J13/100,0)+1</f>
        <v>61</v>
      </c>
      <c r="K20" s="82">
        <f t="shared" si="15"/>
        <v>315</v>
      </c>
      <c r="L20" s="82">
        <f t="shared" si="15"/>
        <v>133</v>
      </c>
      <c r="M20" s="82">
        <f t="shared" si="15"/>
        <v>208</v>
      </c>
      <c r="N20" s="82">
        <f t="shared" si="15"/>
        <v>216</v>
      </c>
      <c r="O20" s="82">
        <f t="shared" si="15"/>
        <v>148</v>
      </c>
      <c r="P20" s="82">
        <f t="shared" si="15"/>
        <v>372</v>
      </c>
      <c r="Q20" s="82">
        <f t="shared" si="15"/>
        <v>322</v>
      </c>
      <c r="R20" s="82">
        <f t="shared" si="15"/>
        <v>285</v>
      </c>
      <c r="S20" s="82">
        <f>+ROUND($E$20*S13/100,0)+1</f>
        <v>242</v>
      </c>
      <c r="T20" s="82">
        <f t="shared" si="15"/>
        <v>244</v>
      </c>
      <c r="U20" s="82">
        <f t="shared" si="15"/>
        <v>226</v>
      </c>
      <c r="V20" s="82">
        <f t="shared" si="15"/>
        <v>201</v>
      </c>
      <c r="W20" s="82">
        <f t="shared" si="15"/>
        <v>165</v>
      </c>
      <c r="X20" s="82">
        <f t="shared" si="15"/>
        <v>132</v>
      </c>
      <c r="Y20" s="82">
        <f t="shared" si="15"/>
        <v>94</v>
      </c>
      <c r="Z20" s="82">
        <f t="shared" si="15"/>
        <v>65</v>
      </c>
      <c r="AA20" s="82">
        <f t="shared" si="15"/>
        <v>47</v>
      </c>
      <c r="AB20" s="82">
        <f t="shared" si="15"/>
        <v>54</v>
      </c>
      <c r="AC20" s="82">
        <f t="shared" si="15"/>
        <v>61</v>
      </c>
      <c r="AD20" s="82">
        <f t="shared" si="15"/>
        <v>5</v>
      </c>
      <c r="AE20" s="82">
        <f t="shared" si="15"/>
        <v>1866</v>
      </c>
      <c r="AF20" s="82">
        <f t="shared" si="15"/>
        <v>165</v>
      </c>
      <c r="AG20" s="82">
        <f t="shared" si="15"/>
        <v>177</v>
      </c>
      <c r="AH20" s="82">
        <f t="shared" si="15"/>
        <v>919</v>
      </c>
      <c r="AI20" s="82">
        <f t="shared" si="15"/>
        <v>83</v>
      </c>
      <c r="AJ20" s="368">
        <f t="shared" si="7"/>
        <v>0</v>
      </c>
      <c r="AK20" s="3"/>
      <c r="AL20" s="3"/>
      <c r="AM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</row>
    <row r="21" spans="1:975" ht="18.75" hidden="1">
      <c r="A21" s="300"/>
      <c r="B21" s="300"/>
      <c r="C21" s="319"/>
      <c r="D21" s="320">
        <f>SUM(D15:D20)</f>
        <v>1.0000000000000002</v>
      </c>
      <c r="E21" s="409">
        <f>SUM(E15:E20)</f>
        <v>80336</v>
      </c>
      <c r="F21" s="96">
        <f t="shared" ref="F21:AI21" si="16">F14-SUM(F15:F20)</f>
        <v>0</v>
      </c>
      <c r="G21" s="96">
        <f t="shared" si="16"/>
        <v>0</v>
      </c>
      <c r="H21" s="96">
        <f t="shared" si="16"/>
        <v>0</v>
      </c>
      <c r="I21" s="96">
        <f t="shared" si="16"/>
        <v>0</v>
      </c>
      <c r="J21" s="96">
        <f t="shared" si="16"/>
        <v>0</v>
      </c>
      <c r="K21" s="96">
        <f t="shared" si="16"/>
        <v>0</v>
      </c>
      <c r="L21" s="96">
        <f t="shared" si="16"/>
        <v>0</v>
      </c>
      <c r="M21" s="96">
        <f t="shared" si="16"/>
        <v>0</v>
      </c>
      <c r="N21" s="96">
        <f t="shared" si="16"/>
        <v>0</v>
      </c>
      <c r="O21" s="96">
        <f t="shared" si="16"/>
        <v>0</v>
      </c>
      <c r="P21" s="96">
        <f t="shared" si="16"/>
        <v>0</v>
      </c>
      <c r="Q21" s="96">
        <f t="shared" si="16"/>
        <v>0</v>
      </c>
      <c r="R21" s="96">
        <f t="shared" si="16"/>
        <v>0</v>
      </c>
      <c r="S21" s="96">
        <f t="shared" si="16"/>
        <v>0</v>
      </c>
      <c r="T21" s="96">
        <f t="shared" si="16"/>
        <v>0</v>
      </c>
      <c r="U21" s="96">
        <f t="shared" si="16"/>
        <v>0</v>
      </c>
      <c r="V21" s="96">
        <f t="shared" si="16"/>
        <v>0</v>
      </c>
      <c r="W21" s="96">
        <f t="shared" si="16"/>
        <v>0</v>
      </c>
      <c r="X21" s="96">
        <f t="shared" si="16"/>
        <v>0</v>
      </c>
      <c r="Y21" s="96">
        <f t="shared" si="16"/>
        <v>0</v>
      </c>
      <c r="Z21" s="96">
        <f t="shared" si="16"/>
        <v>0</v>
      </c>
      <c r="AA21" s="96">
        <f t="shared" si="16"/>
        <v>0</v>
      </c>
      <c r="AB21" s="96">
        <f t="shared" si="16"/>
        <v>0</v>
      </c>
      <c r="AC21" s="96">
        <f t="shared" si="16"/>
        <v>0</v>
      </c>
      <c r="AD21" s="96">
        <f t="shared" si="16"/>
        <v>0</v>
      </c>
      <c r="AE21" s="96">
        <f t="shared" si="16"/>
        <v>0</v>
      </c>
      <c r="AF21" s="96">
        <f t="shared" si="16"/>
        <v>0</v>
      </c>
      <c r="AG21" s="96">
        <f t="shared" si="16"/>
        <v>0</v>
      </c>
      <c r="AH21" s="96">
        <f t="shared" si="16"/>
        <v>0</v>
      </c>
      <c r="AI21" s="96">
        <f t="shared" si="16"/>
        <v>0</v>
      </c>
      <c r="AJ21" s="368">
        <f t="shared" ref="AJ21" si="17">E21-SUM(F21:AB21)</f>
        <v>80336</v>
      </c>
      <c r="AK21" s="3"/>
      <c r="AL21" s="3"/>
      <c r="AM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</row>
    <row r="22" spans="1:975" ht="18.75" hidden="1">
      <c r="A22" s="300"/>
      <c r="B22" s="300"/>
      <c r="C22" s="319"/>
      <c r="D22" s="297">
        <f>D21-100</f>
        <v>-99</v>
      </c>
      <c r="E22" s="388"/>
      <c r="F22" s="88">
        <f t="shared" ref="F22:AI22" si="18">+F23*100/$E$23</f>
        <v>1.1016949152542372</v>
      </c>
      <c r="G22" s="88">
        <f t="shared" si="18"/>
        <v>1.6949152542372881</v>
      </c>
      <c r="H22" s="88">
        <f t="shared" si="18"/>
        <v>1.8644067796610169</v>
      </c>
      <c r="I22" s="88">
        <f t="shared" si="18"/>
        <v>2.0338983050847457</v>
      </c>
      <c r="J22" s="88">
        <f t="shared" si="18"/>
        <v>2.1186440677966103</v>
      </c>
      <c r="K22" s="88">
        <f t="shared" si="18"/>
        <v>10.932203389830509</v>
      </c>
      <c r="L22" s="88">
        <f t="shared" si="18"/>
        <v>4.1525423728813555</v>
      </c>
      <c r="M22" s="88">
        <f t="shared" si="18"/>
        <v>6.1864406779661021</v>
      </c>
      <c r="N22" s="88">
        <f t="shared" si="18"/>
        <v>5.7627118644067794</v>
      </c>
      <c r="O22" s="88">
        <f t="shared" si="18"/>
        <v>3.4745762711864407</v>
      </c>
      <c r="P22" s="88">
        <f t="shared" si="18"/>
        <v>6.9491525423728815</v>
      </c>
      <c r="Q22" s="88">
        <f t="shared" si="18"/>
        <v>7.1186440677966099</v>
      </c>
      <c r="R22" s="88">
        <f t="shared" si="18"/>
        <v>5.9322033898305087</v>
      </c>
      <c r="S22" s="88">
        <f t="shared" si="18"/>
        <v>5.3389830508474576</v>
      </c>
      <c r="T22" s="88">
        <f t="shared" si="18"/>
        <v>6.2711864406779663</v>
      </c>
      <c r="U22" s="88">
        <f t="shared" si="18"/>
        <v>4.3220338983050848</v>
      </c>
      <c r="V22" s="88">
        <f t="shared" si="18"/>
        <v>5.0847457627118642</v>
      </c>
      <c r="W22" s="88">
        <f t="shared" si="18"/>
        <v>4.9152542372881358</v>
      </c>
      <c r="X22" s="88">
        <f t="shared" si="18"/>
        <v>4.7457627118644066</v>
      </c>
      <c r="Y22" s="88">
        <f t="shared" si="18"/>
        <v>4.406779661016949</v>
      </c>
      <c r="Z22" s="88">
        <f t="shared" si="18"/>
        <v>2.7966101694915255</v>
      </c>
      <c r="AA22" s="88">
        <f t="shared" si="18"/>
        <v>1.271186440677966</v>
      </c>
      <c r="AB22" s="321">
        <f t="shared" si="18"/>
        <v>1.5254237288135593</v>
      </c>
      <c r="AC22" s="119">
        <f t="shared" si="18"/>
        <v>1.6101694915254237</v>
      </c>
      <c r="AD22" s="119">
        <f t="shared" si="18"/>
        <v>8.4745762711864403E-2</v>
      </c>
      <c r="AE22" s="119">
        <f t="shared" si="18"/>
        <v>49.237288135593218</v>
      </c>
      <c r="AF22" s="120">
        <f t="shared" si="18"/>
        <v>6.6101694915254239</v>
      </c>
      <c r="AG22" s="119">
        <f t="shared" si="18"/>
        <v>4.5762711864406782</v>
      </c>
      <c r="AH22" s="120">
        <f t="shared" si="18"/>
        <v>20.593220338983052</v>
      </c>
      <c r="AI22" s="119">
        <f t="shared" si="18"/>
        <v>2.5423728813559321</v>
      </c>
      <c r="AJ22" s="368"/>
      <c r="AK22" s="3"/>
      <c r="AL22" s="3"/>
      <c r="AM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</row>
    <row r="23" spans="1:975">
      <c r="A23" s="172">
        <v>1</v>
      </c>
      <c r="B23" s="172"/>
      <c r="C23" s="314" t="s">
        <v>196</v>
      </c>
      <c r="D23" s="315">
        <v>0</v>
      </c>
      <c r="E23" s="410">
        <v>1180</v>
      </c>
      <c r="F23" s="323">
        <v>13</v>
      </c>
      <c r="G23" s="53">
        <v>20</v>
      </c>
      <c r="H23" s="53">
        <v>22</v>
      </c>
      <c r="I23" s="53">
        <v>24</v>
      </c>
      <c r="J23" s="53">
        <v>25</v>
      </c>
      <c r="K23" s="53">
        <v>129</v>
      </c>
      <c r="L23" s="53">
        <v>49</v>
      </c>
      <c r="M23" s="53">
        <v>73</v>
      </c>
      <c r="N23" s="53">
        <v>68</v>
      </c>
      <c r="O23" s="53">
        <v>41</v>
      </c>
      <c r="P23" s="53">
        <v>82</v>
      </c>
      <c r="Q23" s="53">
        <v>84</v>
      </c>
      <c r="R23" s="53">
        <v>70</v>
      </c>
      <c r="S23" s="53">
        <v>63</v>
      </c>
      <c r="T23" s="53">
        <v>74</v>
      </c>
      <c r="U23" s="316">
        <v>51</v>
      </c>
      <c r="V23" s="316">
        <v>60</v>
      </c>
      <c r="W23" s="316">
        <v>58</v>
      </c>
      <c r="X23" s="316">
        <v>56</v>
      </c>
      <c r="Y23" s="316">
        <v>52</v>
      </c>
      <c r="Z23" s="316">
        <v>33</v>
      </c>
      <c r="AA23" s="316">
        <v>15</v>
      </c>
      <c r="AB23" s="324">
        <v>18</v>
      </c>
      <c r="AC23" s="322">
        <v>19</v>
      </c>
      <c r="AD23" s="315">
        <v>1</v>
      </c>
      <c r="AE23" s="315">
        <v>581</v>
      </c>
      <c r="AF23" s="315">
        <v>78</v>
      </c>
      <c r="AG23" s="322">
        <v>54</v>
      </c>
      <c r="AH23" s="315">
        <v>243</v>
      </c>
      <c r="AI23" s="322">
        <v>30</v>
      </c>
      <c r="AJ23" s="368">
        <f>E23-SUM(F23:AB23)</f>
        <v>0</v>
      </c>
      <c r="AK23" s="3"/>
      <c r="AL23" s="3"/>
      <c r="AM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</row>
    <row r="24" spans="1:975" ht="18.75">
      <c r="A24" s="317">
        <v>1</v>
      </c>
      <c r="B24" s="421"/>
      <c r="C24" s="175" t="s">
        <v>197</v>
      </c>
      <c r="D24" s="301">
        <v>0</v>
      </c>
      <c r="E24" s="390">
        <f t="shared" ref="E24:AI24" si="19">E23</f>
        <v>1180</v>
      </c>
      <c r="F24" s="325">
        <f t="shared" si="19"/>
        <v>13</v>
      </c>
      <c r="G24" s="108">
        <f t="shared" si="19"/>
        <v>20</v>
      </c>
      <c r="H24" s="108">
        <f t="shared" si="19"/>
        <v>22</v>
      </c>
      <c r="I24" s="108">
        <f t="shared" si="19"/>
        <v>24</v>
      </c>
      <c r="J24" s="108">
        <f t="shared" si="19"/>
        <v>25</v>
      </c>
      <c r="K24" s="108">
        <f t="shared" si="19"/>
        <v>129</v>
      </c>
      <c r="L24" s="108">
        <f t="shared" si="19"/>
        <v>49</v>
      </c>
      <c r="M24" s="108">
        <f t="shared" si="19"/>
        <v>73</v>
      </c>
      <c r="N24" s="108">
        <f t="shared" si="19"/>
        <v>68</v>
      </c>
      <c r="O24" s="108">
        <f t="shared" si="19"/>
        <v>41</v>
      </c>
      <c r="P24" s="108">
        <f t="shared" si="19"/>
        <v>82</v>
      </c>
      <c r="Q24" s="108">
        <f t="shared" si="19"/>
        <v>84</v>
      </c>
      <c r="R24" s="108">
        <f t="shared" si="19"/>
        <v>70</v>
      </c>
      <c r="S24" s="108">
        <f t="shared" si="19"/>
        <v>63</v>
      </c>
      <c r="T24" s="108">
        <f t="shared" si="19"/>
        <v>74</v>
      </c>
      <c r="U24" s="108">
        <f t="shared" si="19"/>
        <v>51</v>
      </c>
      <c r="V24" s="108">
        <f t="shared" si="19"/>
        <v>60</v>
      </c>
      <c r="W24" s="108">
        <f t="shared" si="19"/>
        <v>58</v>
      </c>
      <c r="X24" s="108">
        <f t="shared" si="19"/>
        <v>56</v>
      </c>
      <c r="Y24" s="108">
        <f t="shared" si="19"/>
        <v>52</v>
      </c>
      <c r="Z24" s="108">
        <f t="shared" si="19"/>
        <v>33</v>
      </c>
      <c r="AA24" s="108">
        <f t="shared" si="19"/>
        <v>15</v>
      </c>
      <c r="AB24" s="109">
        <f t="shared" si="19"/>
        <v>18</v>
      </c>
      <c r="AC24" s="110">
        <f t="shared" si="19"/>
        <v>19</v>
      </c>
      <c r="AD24" s="110">
        <f t="shared" si="19"/>
        <v>1</v>
      </c>
      <c r="AE24" s="110">
        <f t="shared" si="19"/>
        <v>581</v>
      </c>
      <c r="AF24" s="111">
        <f t="shared" si="19"/>
        <v>78</v>
      </c>
      <c r="AG24" s="110">
        <f t="shared" si="19"/>
        <v>54</v>
      </c>
      <c r="AH24" s="111">
        <f t="shared" si="19"/>
        <v>243</v>
      </c>
      <c r="AI24" s="110">
        <f t="shared" si="19"/>
        <v>30</v>
      </c>
      <c r="AJ24" s="368">
        <f>E24-SUM(F24:AB24)</f>
        <v>0</v>
      </c>
      <c r="AK24" s="3"/>
      <c r="AL24" s="3"/>
      <c r="AM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</row>
    <row r="25" spans="1:975" ht="18.75" hidden="1">
      <c r="A25" s="300"/>
      <c r="B25" s="300"/>
      <c r="C25" s="175"/>
      <c r="D25" s="301"/>
      <c r="E25" s="411"/>
      <c r="F25" s="326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8"/>
      <c r="AC25" s="329"/>
      <c r="AD25" s="330"/>
      <c r="AE25" s="330"/>
      <c r="AF25" s="330"/>
      <c r="AG25" s="329"/>
      <c r="AH25" s="330"/>
      <c r="AI25" s="329"/>
      <c r="AJ25" s="368">
        <f>E25-SUM(F25:AB25)</f>
        <v>0</v>
      </c>
      <c r="AK25" s="3"/>
      <c r="AL25" s="3"/>
      <c r="AM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</row>
    <row r="26" spans="1:975" ht="18.75">
      <c r="A26" s="300"/>
      <c r="B26" s="300"/>
      <c r="C26" s="175"/>
      <c r="D26" s="301"/>
      <c r="E26" s="388"/>
      <c r="F26" s="88">
        <f t="shared" ref="F26:AI26" si="20">+F27*100/$E$27</f>
        <v>1.4749871067560598</v>
      </c>
      <c r="G26" s="88">
        <f t="shared" si="20"/>
        <v>1.6090768437338834</v>
      </c>
      <c r="H26" s="88">
        <f t="shared" si="20"/>
        <v>1.6915936049510056</v>
      </c>
      <c r="I26" s="88">
        <f t="shared" si="20"/>
        <v>1.7328519855595668</v>
      </c>
      <c r="J26" s="88">
        <f t="shared" si="20"/>
        <v>1.7741103661681279</v>
      </c>
      <c r="K26" s="88">
        <f t="shared" si="20"/>
        <v>9.4584837545126348</v>
      </c>
      <c r="L26" s="88">
        <f t="shared" si="20"/>
        <v>3.888602372356885</v>
      </c>
      <c r="M26" s="88">
        <f t="shared" si="20"/>
        <v>5.8380608561113974</v>
      </c>
      <c r="N26" s="88">
        <f t="shared" si="20"/>
        <v>5.7349149045899948</v>
      </c>
      <c r="O26" s="88">
        <f t="shared" si="20"/>
        <v>3.5069623517276947</v>
      </c>
      <c r="P26" s="88">
        <f t="shared" si="20"/>
        <v>7.3439917483238784</v>
      </c>
      <c r="Q26" s="88">
        <f t="shared" si="20"/>
        <v>6.0856111397627641</v>
      </c>
      <c r="R26" s="88">
        <f t="shared" si="20"/>
        <v>6.5188241361526558</v>
      </c>
      <c r="S26" s="88">
        <f t="shared" si="20"/>
        <v>6.2506446621970086</v>
      </c>
      <c r="T26" s="88">
        <f t="shared" si="20"/>
        <v>5.5079938112429083</v>
      </c>
      <c r="U26" s="88">
        <f t="shared" si="20"/>
        <v>5.7039711191335742</v>
      </c>
      <c r="V26" s="88">
        <f t="shared" si="20"/>
        <v>5.2501289324394014</v>
      </c>
      <c r="W26" s="88">
        <f t="shared" si="20"/>
        <v>4.7756575554409491</v>
      </c>
      <c r="X26" s="88">
        <f t="shared" si="20"/>
        <v>4.0742650850954103</v>
      </c>
      <c r="Y26" s="88">
        <f t="shared" si="20"/>
        <v>3.7751418256833418</v>
      </c>
      <c r="Z26" s="88">
        <f t="shared" si="20"/>
        <v>3.104693140794224</v>
      </c>
      <c r="AA26" s="88">
        <f t="shared" si="20"/>
        <v>2.4033006704486848</v>
      </c>
      <c r="AB26" s="321">
        <f t="shared" si="20"/>
        <v>2.4961320268179472</v>
      </c>
      <c r="AC26" s="119">
        <f t="shared" si="20"/>
        <v>1.5162454873646209</v>
      </c>
      <c r="AD26" s="119">
        <f t="shared" si="20"/>
        <v>0.15471892728210418</v>
      </c>
      <c r="AE26" s="119">
        <f t="shared" si="20"/>
        <v>50.097988653945336</v>
      </c>
      <c r="AF26" s="120">
        <f t="shared" si="20"/>
        <v>5.2501289324394014</v>
      </c>
      <c r="AG26" s="119">
        <f t="shared" si="20"/>
        <v>4.703455389375967</v>
      </c>
      <c r="AH26" s="120">
        <f t="shared" si="20"/>
        <v>19.865910263022176</v>
      </c>
      <c r="AI26" s="119">
        <f t="shared" si="20"/>
        <v>2.1454357916451778</v>
      </c>
      <c r="AJ26" s="368"/>
      <c r="AK26" s="3"/>
      <c r="AL26" s="3"/>
      <c r="AM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</row>
    <row r="27" spans="1:975">
      <c r="A27" s="172">
        <v>3</v>
      </c>
      <c r="B27" s="172"/>
      <c r="C27" s="314" t="s">
        <v>198</v>
      </c>
      <c r="D27" s="307"/>
      <c r="E27" s="410">
        <v>9695</v>
      </c>
      <c r="F27" s="323">
        <v>143</v>
      </c>
      <c r="G27" s="53">
        <v>156</v>
      </c>
      <c r="H27" s="53">
        <v>164</v>
      </c>
      <c r="I27" s="53">
        <v>168</v>
      </c>
      <c r="J27" s="53">
        <v>172</v>
      </c>
      <c r="K27" s="53">
        <v>917</v>
      </c>
      <c r="L27" s="53">
        <v>377</v>
      </c>
      <c r="M27" s="53">
        <v>566</v>
      </c>
      <c r="N27" s="53">
        <v>556</v>
      </c>
      <c r="O27" s="53">
        <v>340</v>
      </c>
      <c r="P27" s="53">
        <v>712</v>
      </c>
      <c r="Q27" s="53">
        <v>590</v>
      </c>
      <c r="R27" s="53">
        <v>632</v>
      </c>
      <c r="S27" s="53">
        <v>606</v>
      </c>
      <c r="T27" s="53">
        <v>534</v>
      </c>
      <c r="U27" s="316">
        <v>553</v>
      </c>
      <c r="V27" s="316">
        <v>509</v>
      </c>
      <c r="W27" s="316">
        <v>463</v>
      </c>
      <c r="X27" s="316">
        <v>395</v>
      </c>
      <c r="Y27" s="316">
        <v>366</v>
      </c>
      <c r="Z27" s="316">
        <v>301</v>
      </c>
      <c r="AA27" s="316">
        <v>233</v>
      </c>
      <c r="AB27" s="324">
        <v>242</v>
      </c>
      <c r="AC27" s="322">
        <v>147</v>
      </c>
      <c r="AD27" s="315">
        <v>15</v>
      </c>
      <c r="AE27" s="315">
        <v>4857</v>
      </c>
      <c r="AF27" s="315">
        <v>509</v>
      </c>
      <c r="AG27" s="322">
        <v>456</v>
      </c>
      <c r="AH27" s="315">
        <v>1926</v>
      </c>
      <c r="AI27" s="322">
        <v>208</v>
      </c>
      <c r="AJ27" s="368">
        <f>E27-SUM(F27:AB27)</f>
        <v>0</v>
      </c>
      <c r="AK27" s="3"/>
      <c r="AL27" s="3"/>
      <c r="AM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</row>
    <row r="28" spans="1:975" ht="18.75">
      <c r="A28" s="317">
        <v>1</v>
      </c>
      <c r="B28" s="421"/>
      <c r="C28" s="175" t="s">
        <v>199</v>
      </c>
      <c r="D28" s="318">
        <v>78.069999999999993</v>
      </c>
      <c r="E28" s="390">
        <f>ROUND($E$27*D28/100,0)</f>
        <v>7569</v>
      </c>
      <c r="F28" s="82">
        <f t="shared" ref="F28" si="21">ROUND($E$28*F26/100,0)</f>
        <v>112</v>
      </c>
      <c r="G28" s="82">
        <f t="shared" ref="G28:AI28" si="22">ROUND($E$28*G26/100,0)</f>
        <v>122</v>
      </c>
      <c r="H28" s="82">
        <f t="shared" si="22"/>
        <v>128</v>
      </c>
      <c r="I28" s="82">
        <f t="shared" si="22"/>
        <v>131</v>
      </c>
      <c r="J28" s="82">
        <f>ROUND($E$28*J26/100,0)+1</f>
        <v>135</v>
      </c>
      <c r="K28" s="82">
        <f t="shared" si="22"/>
        <v>716</v>
      </c>
      <c r="L28" s="82">
        <f t="shared" si="22"/>
        <v>294</v>
      </c>
      <c r="M28" s="82">
        <f t="shared" si="22"/>
        <v>442</v>
      </c>
      <c r="N28" s="82">
        <f t="shared" si="22"/>
        <v>434</v>
      </c>
      <c r="O28" s="82">
        <f t="shared" si="22"/>
        <v>265</v>
      </c>
      <c r="P28" s="82">
        <f t="shared" si="22"/>
        <v>556</v>
      </c>
      <c r="Q28" s="82">
        <f t="shared" si="22"/>
        <v>461</v>
      </c>
      <c r="R28" s="82">
        <f t="shared" si="22"/>
        <v>493</v>
      </c>
      <c r="S28" s="82">
        <f t="shared" si="22"/>
        <v>473</v>
      </c>
      <c r="T28" s="82">
        <f t="shared" si="22"/>
        <v>417</v>
      </c>
      <c r="U28" s="82">
        <f t="shared" si="22"/>
        <v>432</v>
      </c>
      <c r="V28" s="82">
        <f t="shared" si="22"/>
        <v>397</v>
      </c>
      <c r="W28" s="82">
        <f t="shared" si="22"/>
        <v>361</v>
      </c>
      <c r="X28" s="82">
        <f t="shared" si="22"/>
        <v>308</v>
      </c>
      <c r="Y28" s="82">
        <f t="shared" si="22"/>
        <v>286</v>
      </c>
      <c r="Z28" s="82">
        <f t="shared" si="22"/>
        <v>235</v>
      </c>
      <c r="AA28" s="82">
        <f t="shared" si="22"/>
        <v>182</v>
      </c>
      <c r="AB28" s="82">
        <f t="shared" si="22"/>
        <v>189</v>
      </c>
      <c r="AC28" s="82">
        <f>ROUND($E$28*AC26/100,0)-1</f>
        <v>114</v>
      </c>
      <c r="AD28" s="82">
        <f t="shared" si="22"/>
        <v>12</v>
      </c>
      <c r="AE28" s="82">
        <f t="shared" si="22"/>
        <v>3792</v>
      </c>
      <c r="AF28" s="82">
        <f t="shared" si="22"/>
        <v>397</v>
      </c>
      <c r="AG28" s="82">
        <f t="shared" si="22"/>
        <v>356</v>
      </c>
      <c r="AH28" s="82">
        <f t="shared" si="22"/>
        <v>1504</v>
      </c>
      <c r="AI28" s="82">
        <f t="shared" si="22"/>
        <v>162</v>
      </c>
      <c r="AJ28" s="368">
        <f>E28-SUM(F28:AB28)</f>
        <v>0</v>
      </c>
      <c r="AK28" s="3"/>
      <c r="AL28" s="3"/>
      <c r="AM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</row>
    <row r="29" spans="1:975" ht="18.75">
      <c r="A29" s="317">
        <f>1+A28</f>
        <v>2</v>
      </c>
      <c r="B29" s="421"/>
      <c r="C29" s="175" t="s">
        <v>200</v>
      </c>
      <c r="D29" s="318">
        <v>15.32</v>
      </c>
      <c r="E29" s="390">
        <f>ROUND($E$27*D29/100,0)</f>
        <v>1485</v>
      </c>
      <c r="F29" s="82">
        <f t="shared" ref="F29" si="23">ROUND($E$29*F26/100,0)</f>
        <v>22</v>
      </c>
      <c r="G29" s="82">
        <f t="shared" ref="G29:AI29" si="24">ROUND($E$29*G26/100,0)</f>
        <v>24</v>
      </c>
      <c r="H29" s="82">
        <f t="shared" si="24"/>
        <v>25</v>
      </c>
      <c r="I29" s="82">
        <f t="shared" si="24"/>
        <v>26</v>
      </c>
      <c r="J29" s="82">
        <f t="shared" si="24"/>
        <v>26</v>
      </c>
      <c r="K29" s="82">
        <f t="shared" si="24"/>
        <v>140</v>
      </c>
      <c r="L29" s="82">
        <f t="shared" si="24"/>
        <v>58</v>
      </c>
      <c r="M29" s="82">
        <f t="shared" si="24"/>
        <v>87</v>
      </c>
      <c r="N29" s="82">
        <f t="shared" si="24"/>
        <v>85</v>
      </c>
      <c r="O29" s="82">
        <f>ROUND($E$29*O26/100,0)+1</f>
        <v>53</v>
      </c>
      <c r="P29" s="82">
        <f t="shared" si="24"/>
        <v>109</v>
      </c>
      <c r="Q29" s="82">
        <f t="shared" si="24"/>
        <v>90</v>
      </c>
      <c r="R29" s="82">
        <f t="shared" si="24"/>
        <v>97</v>
      </c>
      <c r="S29" s="82">
        <f t="shared" si="24"/>
        <v>93</v>
      </c>
      <c r="T29" s="82">
        <f t="shared" si="24"/>
        <v>82</v>
      </c>
      <c r="U29" s="82">
        <f>ROUND($E$29*U26/100,0)-1</f>
        <v>84</v>
      </c>
      <c r="V29" s="82">
        <f t="shared" si="24"/>
        <v>78</v>
      </c>
      <c r="W29" s="82">
        <f t="shared" si="24"/>
        <v>71</v>
      </c>
      <c r="X29" s="82">
        <f t="shared" si="24"/>
        <v>61</v>
      </c>
      <c r="Y29" s="82">
        <f t="shared" si="24"/>
        <v>56</v>
      </c>
      <c r="Z29" s="82">
        <f t="shared" si="24"/>
        <v>46</v>
      </c>
      <c r="AA29" s="82">
        <f t="shared" si="24"/>
        <v>36</v>
      </c>
      <c r="AB29" s="82">
        <f>ROUND($E$29*AB26/100,0)-1</f>
        <v>36</v>
      </c>
      <c r="AC29" s="82">
        <f t="shared" si="24"/>
        <v>23</v>
      </c>
      <c r="AD29" s="82">
        <f t="shared" si="24"/>
        <v>2</v>
      </c>
      <c r="AE29" s="82">
        <f t="shared" si="24"/>
        <v>744</v>
      </c>
      <c r="AF29" s="82">
        <f t="shared" si="24"/>
        <v>78</v>
      </c>
      <c r="AG29" s="82">
        <f t="shared" si="24"/>
        <v>70</v>
      </c>
      <c r="AH29" s="82">
        <f t="shared" si="24"/>
        <v>295</v>
      </c>
      <c r="AI29" s="82">
        <f t="shared" si="24"/>
        <v>32</v>
      </c>
      <c r="AJ29" s="368">
        <f>E29-SUM(F29:AB29)</f>
        <v>0</v>
      </c>
      <c r="AK29" s="3"/>
      <c r="AL29" s="3"/>
      <c r="AM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</row>
    <row r="30" spans="1:975" ht="18.75">
      <c r="A30" s="317">
        <f>1+A29</f>
        <v>3</v>
      </c>
      <c r="B30" s="421"/>
      <c r="C30" s="175" t="s">
        <v>201</v>
      </c>
      <c r="D30" s="318">
        <v>6.61</v>
      </c>
      <c r="E30" s="390">
        <f>ROUND($E$27*D30/100,0)</f>
        <v>641</v>
      </c>
      <c r="F30" s="82">
        <f t="shared" ref="F30" si="25">ROUND($E$30*F26/100,0)</f>
        <v>9</v>
      </c>
      <c r="G30" s="82">
        <f t="shared" ref="G30:AI30" si="26">ROUND($E$30*G26/100,0)</f>
        <v>10</v>
      </c>
      <c r="H30" s="82">
        <f t="shared" si="26"/>
        <v>11</v>
      </c>
      <c r="I30" s="82">
        <f t="shared" si="26"/>
        <v>11</v>
      </c>
      <c r="J30" s="82">
        <f t="shared" si="26"/>
        <v>11</v>
      </c>
      <c r="K30" s="82">
        <f t="shared" si="26"/>
        <v>61</v>
      </c>
      <c r="L30" s="82">
        <f t="shared" si="26"/>
        <v>25</v>
      </c>
      <c r="M30" s="82">
        <f t="shared" si="26"/>
        <v>37</v>
      </c>
      <c r="N30" s="82">
        <f t="shared" si="26"/>
        <v>37</v>
      </c>
      <c r="O30" s="82">
        <f t="shared" si="26"/>
        <v>22</v>
      </c>
      <c r="P30" s="82">
        <f t="shared" si="26"/>
        <v>47</v>
      </c>
      <c r="Q30" s="82">
        <f t="shared" si="26"/>
        <v>39</v>
      </c>
      <c r="R30" s="82">
        <f t="shared" si="26"/>
        <v>42</v>
      </c>
      <c r="S30" s="82">
        <f t="shared" si="26"/>
        <v>40</v>
      </c>
      <c r="T30" s="82">
        <f t="shared" si="26"/>
        <v>35</v>
      </c>
      <c r="U30" s="82">
        <f t="shared" si="26"/>
        <v>37</v>
      </c>
      <c r="V30" s="82">
        <f t="shared" si="26"/>
        <v>34</v>
      </c>
      <c r="W30" s="82">
        <f t="shared" si="26"/>
        <v>31</v>
      </c>
      <c r="X30" s="82">
        <f t="shared" si="26"/>
        <v>26</v>
      </c>
      <c r="Y30" s="82">
        <f t="shared" si="26"/>
        <v>24</v>
      </c>
      <c r="Z30" s="82">
        <f t="shared" si="26"/>
        <v>20</v>
      </c>
      <c r="AA30" s="82">
        <f t="shared" si="26"/>
        <v>15</v>
      </c>
      <c r="AB30" s="82">
        <f>ROUND($E$30*AB26/100,0)+1</f>
        <v>17</v>
      </c>
      <c r="AC30" s="82">
        <f t="shared" si="26"/>
        <v>10</v>
      </c>
      <c r="AD30" s="82">
        <f t="shared" si="26"/>
        <v>1</v>
      </c>
      <c r="AE30" s="82">
        <f t="shared" si="26"/>
        <v>321</v>
      </c>
      <c r="AF30" s="82">
        <f t="shared" si="26"/>
        <v>34</v>
      </c>
      <c r="AG30" s="82">
        <f t="shared" si="26"/>
        <v>30</v>
      </c>
      <c r="AH30" s="82">
        <f t="shared" si="26"/>
        <v>127</v>
      </c>
      <c r="AI30" s="82">
        <f t="shared" si="26"/>
        <v>14</v>
      </c>
      <c r="AJ30" s="368">
        <f>E30-SUM(F30:AB30)</f>
        <v>0</v>
      </c>
      <c r="AK30" s="3"/>
      <c r="AL30" s="3"/>
      <c r="AM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</row>
    <row r="31" spans="1:975" ht="18.75" hidden="1">
      <c r="A31" s="300"/>
      <c r="B31" s="300"/>
      <c r="C31" s="175"/>
      <c r="D31" s="331">
        <f>SUM(D28:D30)</f>
        <v>99.999999999999986</v>
      </c>
      <c r="E31" s="412">
        <f>SUM(E28:E30)</f>
        <v>9695</v>
      </c>
      <c r="F31" s="332">
        <f t="shared" ref="F31:AI31" si="27">F27-SUM(F28:F30)</f>
        <v>0</v>
      </c>
      <c r="G31" s="332">
        <f t="shared" si="27"/>
        <v>0</v>
      </c>
      <c r="H31" s="332">
        <f t="shared" si="27"/>
        <v>0</v>
      </c>
      <c r="I31" s="332">
        <f t="shared" si="27"/>
        <v>0</v>
      </c>
      <c r="J31" s="332">
        <f t="shared" si="27"/>
        <v>0</v>
      </c>
      <c r="K31" s="332">
        <f t="shared" si="27"/>
        <v>0</v>
      </c>
      <c r="L31" s="332">
        <f t="shared" si="27"/>
        <v>0</v>
      </c>
      <c r="M31" s="332">
        <f t="shared" si="27"/>
        <v>0</v>
      </c>
      <c r="N31" s="332">
        <f t="shared" si="27"/>
        <v>0</v>
      </c>
      <c r="O31" s="332">
        <f t="shared" si="27"/>
        <v>0</v>
      </c>
      <c r="P31" s="332">
        <f t="shared" si="27"/>
        <v>0</v>
      </c>
      <c r="Q31" s="332">
        <f t="shared" si="27"/>
        <v>0</v>
      </c>
      <c r="R31" s="332">
        <f t="shared" si="27"/>
        <v>0</v>
      </c>
      <c r="S31" s="332">
        <f t="shared" si="27"/>
        <v>0</v>
      </c>
      <c r="T31" s="332">
        <f t="shared" si="27"/>
        <v>0</v>
      </c>
      <c r="U31" s="332">
        <f t="shared" si="27"/>
        <v>0</v>
      </c>
      <c r="V31" s="332">
        <f t="shared" si="27"/>
        <v>0</v>
      </c>
      <c r="W31" s="332">
        <f t="shared" si="27"/>
        <v>0</v>
      </c>
      <c r="X31" s="332">
        <f t="shared" si="27"/>
        <v>0</v>
      </c>
      <c r="Y31" s="332">
        <f t="shared" si="27"/>
        <v>0</v>
      </c>
      <c r="Z31" s="332">
        <f t="shared" si="27"/>
        <v>0</v>
      </c>
      <c r="AA31" s="332">
        <f t="shared" si="27"/>
        <v>0</v>
      </c>
      <c r="AB31" s="332">
        <f t="shared" si="27"/>
        <v>0</v>
      </c>
      <c r="AC31" s="332">
        <f t="shared" si="27"/>
        <v>0</v>
      </c>
      <c r="AD31" s="332">
        <f t="shared" si="27"/>
        <v>0</v>
      </c>
      <c r="AE31" s="332">
        <f t="shared" si="27"/>
        <v>0</v>
      </c>
      <c r="AF31" s="332">
        <f t="shared" si="27"/>
        <v>0</v>
      </c>
      <c r="AG31" s="332">
        <f t="shared" si="27"/>
        <v>0</v>
      </c>
      <c r="AH31" s="332">
        <f t="shared" si="27"/>
        <v>0</v>
      </c>
      <c r="AI31" s="332">
        <f t="shared" si="27"/>
        <v>0</v>
      </c>
      <c r="AJ31" s="368">
        <f>E31-SUM(F31:AB31)</f>
        <v>9695</v>
      </c>
      <c r="AK31" s="3"/>
      <c r="AL31" s="3"/>
      <c r="AM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</row>
    <row r="32" spans="1:975" ht="18.75" hidden="1">
      <c r="A32" s="300"/>
      <c r="B32" s="300"/>
      <c r="C32" s="175"/>
      <c r="D32" s="301"/>
      <c r="E32" s="388"/>
      <c r="F32" s="88">
        <f t="shared" ref="F32:AI32" si="28">+F33*100/$E$33</f>
        <v>1.9588477366255144</v>
      </c>
      <c r="G32" s="88">
        <f t="shared" si="28"/>
        <v>1.8491083676268862</v>
      </c>
      <c r="H32" s="88">
        <f t="shared" si="28"/>
        <v>1.7613168724279835</v>
      </c>
      <c r="I32" s="88">
        <f t="shared" si="28"/>
        <v>1.7009602194787381</v>
      </c>
      <c r="J32" s="88">
        <f t="shared" si="28"/>
        <v>1.6899862825788752</v>
      </c>
      <c r="K32" s="88">
        <f t="shared" si="28"/>
        <v>8.5651577503429355</v>
      </c>
      <c r="L32" s="88">
        <f t="shared" si="28"/>
        <v>3.7037037037037037</v>
      </c>
      <c r="M32" s="88">
        <f t="shared" si="28"/>
        <v>5.6844993141289439</v>
      </c>
      <c r="N32" s="88">
        <f t="shared" si="28"/>
        <v>5.3607681755829901</v>
      </c>
      <c r="O32" s="88">
        <f t="shared" si="28"/>
        <v>3.5281207133058983</v>
      </c>
      <c r="P32" s="88">
        <f t="shared" si="28"/>
        <v>8.6364883401920434</v>
      </c>
      <c r="Q32" s="88">
        <f t="shared" si="28"/>
        <v>7.4567901234567904</v>
      </c>
      <c r="R32" s="88">
        <f t="shared" si="28"/>
        <v>6.7709190672153632</v>
      </c>
      <c r="S32" s="88">
        <f t="shared" si="28"/>
        <v>6.0521262002743486</v>
      </c>
      <c r="T32" s="88">
        <f t="shared" si="28"/>
        <v>5.6131687242798352</v>
      </c>
      <c r="U32" s="88">
        <f t="shared" si="28"/>
        <v>5.4814814814814818</v>
      </c>
      <c r="V32" s="88">
        <f t="shared" si="28"/>
        <v>5.058984910836763</v>
      </c>
      <c r="W32" s="88">
        <f t="shared" si="28"/>
        <v>4.5980795610425238</v>
      </c>
      <c r="X32" s="88">
        <f t="shared" si="28"/>
        <v>3.9506172839506171</v>
      </c>
      <c r="Y32" s="88">
        <f t="shared" si="28"/>
        <v>3.2208504801097395</v>
      </c>
      <c r="Z32" s="88">
        <f t="shared" si="28"/>
        <v>2.617283950617284</v>
      </c>
      <c r="AA32" s="88">
        <f t="shared" si="28"/>
        <v>2.1179698216735252</v>
      </c>
      <c r="AB32" s="321">
        <f t="shared" si="28"/>
        <v>2.6227709190672153</v>
      </c>
      <c r="AC32" s="119">
        <f t="shared" si="28"/>
        <v>1.98079561042524</v>
      </c>
      <c r="AD32" s="119">
        <f t="shared" si="28"/>
        <v>0.15363511659807957</v>
      </c>
      <c r="AE32" s="119">
        <f t="shared" si="28"/>
        <v>49.871056241426615</v>
      </c>
      <c r="AF32" s="120">
        <f t="shared" si="28"/>
        <v>4.5925925925925926</v>
      </c>
      <c r="AG32" s="119">
        <f t="shared" si="28"/>
        <v>4.5706447187928667</v>
      </c>
      <c r="AH32" s="120">
        <f t="shared" si="28"/>
        <v>22.37037037037037</v>
      </c>
      <c r="AI32" s="119">
        <f t="shared" si="28"/>
        <v>2.7379972565157749</v>
      </c>
      <c r="AJ32" s="368"/>
      <c r="AK32" s="3"/>
      <c r="AL32" s="3"/>
      <c r="AM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</row>
    <row r="33" spans="1:975">
      <c r="A33" s="172">
        <v>2</v>
      </c>
      <c r="B33" s="172"/>
      <c r="C33" s="314" t="s">
        <v>202</v>
      </c>
      <c r="D33" s="307"/>
      <c r="E33" s="410">
        <v>18225</v>
      </c>
      <c r="F33" s="323">
        <v>357</v>
      </c>
      <c r="G33" s="53">
        <v>337</v>
      </c>
      <c r="H33" s="53">
        <v>321</v>
      </c>
      <c r="I33" s="53">
        <v>310</v>
      </c>
      <c r="J33" s="53">
        <v>308</v>
      </c>
      <c r="K33" s="53">
        <v>1561</v>
      </c>
      <c r="L33" s="53">
        <v>675</v>
      </c>
      <c r="M33" s="53">
        <v>1036</v>
      </c>
      <c r="N33" s="53">
        <v>977</v>
      </c>
      <c r="O33" s="53">
        <v>643</v>
      </c>
      <c r="P33" s="53">
        <v>1574</v>
      </c>
      <c r="Q33" s="53">
        <v>1359</v>
      </c>
      <c r="R33" s="53">
        <v>1234</v>
      </c>
      <c r="S33" s="53">
        <v>1103</v>
      </c>
      <c r="T33" s="53">
        <v>1023</v>
      </c>
      <c r="U33" s="316">
        <v>999</v>
      </c>
      <c r="V33" s="316">
        <v>922</v>
      </c>
      <c r="W33" s="316">
        <v>838</v>
      </c>
      <c r="X33" s="316">
        <v>720</v>
      </c>
      <c r="Y33" s="316">
        <v>587</v>
      </c>
      <c r="Z33" s="316">
        <v>477</v>
      </c>
      <c r="AA33" s="316">
        <v>386</v>
      </c>
      <c r="AB33" s="324">
        <v>478</v>
      </c>
      <c r="AC33" s="322">
        <v>361</v>
      </c>
      <c r="AD33" s="315">
        <v>28</v>
      </c>
      <c r="AE33" s="315">
        <v>9089</v>
      </c>
      <c r="AF33" s="315">
        <v>837</v>
      </c>
      <c r="AG33" s="322">
        <v>833</v>
      </c>
      <c r="AH33" s="315">
        <v>4077</v>
      </c>
      <c r="AI33" s="322">
        <v>499</v>
      </c>
      <c r="AJ33" s="368">
        <f t="shared" ref="AJ33:AJ54" si="29">E33-SUM(F33:AB33)</f>
        <v>0</v>
      </c>
      <c r="AK33" s="3"/>
      <c r="AL33" s="3"/>
      <c r="AM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</row>
    <row r="34" spans="1:975" ht="18.75">
      <c r="A34" s="317">
        <v>1</v>
      </c>
      <c r="B34" s="421"/>
      <c r="C34" s="175" t="s">
        <v>203</v>
      </c>
      <c r="D34" s="318">
        <v>70.59</v>
      </c>
      <c r="E34" s="394">
        <f>ROUND($E$33*D34/100,0)</f>
        <v>12865</v>
      </c>
      <c r="F34" s="82">
        <f>+ROUND($E$34*F32/100,0)</f>
        <v>252</v>
      </c>
      <c r="G34" s="82">
        <f t="shared" ref="G34:AI34" si="30">+ROUND($E$34*G32/100,0)</f>
        <v>238</v>
      </c>
      <c r="H34" s="82">
        <f t="shared" si="30"/>
        <v>227</v>
      </c>
      <c r="I34" s="82">
        <f>+ROUND($E$34*I32/100,0)-1</f>
        <v>218</v>
      </c>
      <c r="J34" s="82">
        <f>+ROUND($E$34*J32/100,0)+1</f>
        <v>218</v>
      </c>
      <c r="K34" s="82">
        <f t="shared" si="30"/>
        <v>1102</v>
      </c>
      <c r="L34" s="82">
        <f t="shared" si="30"/>
        <v>476</v>
      </c>
      <c r="M34" s="82">
        <f>+ROUND($E$34*M32/100,0)+1</f>
        <v>732</v>
      </c>
      <c r="N34" s="82">
        <f t="shared" si="30"/>
        <v>690</v>
      </c>
      <c r="O34" s="82">
        <f t="shared" si="30"/>
        <v>454</v>
      </c>
      <c r="P34" s="82">
        <f t="shared" si="30"/>
        <v>1111</v>
      </c>
      <c r="Q34" s="82">
        <f t="shared" si="30"/>
        <v>959</v>
      </c>
      <c r="R34" s="82">
        <f t="shared" si="30"/>
        <v>871</v>
      </c>
      <c r="S34" s="82">
        <f>+ROUND($E$34*S32/100,0)-1</f>
        <v>778</v>
      </c>
      <c r="T34" s="82">
        <f t="shared" si="30"/>
        <v>722</v>
      </c>
      <c r="U34" s="82">
        <f>+ROUND($E$34*U32/100,0)+1</f>
        <v>706</v>
      </c>
      <c r="V34" s="82">
        <f t="shared" si="30"/>
        <v>651</v>
      </c>
      <c r="W34" s="82">
        <f t="shared" si="30"/>
        <v>592</v>
      </c>
      <c r="X34" s="82">
        <f t="shared" si="30"/>
        <v>508</v>
      </c>
      <c r="Y34" s="82">
        <f t="shared" si="30"/>
        <v>414</v>
      </c>
      <c r="Z34" s="82">
        <f>+ROUND($E$34*Z32/100,0)-1</f>
        <v>336</v>
      </c>
      <c r="AA34" s="82">
        <f>+ROUND($E$34*AA32/100,0)+1</f>
        <v>273</v>
      </c>
      <c r="AB34" s="82">
        <f t="shared" si="30"/>
        <v>337</v>
      </c>
      <c r="AC34" s="82">
        <f>+ROUND($E$34*AC32/100,0)-1</f>
        <v>254</v>
      </c>
      <c r="AD34" s="82">
        <f t="shared" si="30"/>
        <v>20</v>
      </c>
      <c r="AE34" s="82">
        <f t="shared" si="30"/>
        <v>6416</v>
      </c>
      <c r="AF34" s="82">
        <f t="shared" si="30"/>
        <v>591</v>
      </c>
      <c r="AG34" s="82">
        <f t="shared" si="30"/>
        <v>588</v>
      </c>
      <c r="AH34" s="82">
        <f t="shared" si="30"/>
        <v>2878</v>
      </c>
      <c r="AI34" s="82">
        <f t="shared" si="30"/>
        <v>352</v>
      </c>
      <c r="AJ34" s="368">
        <f t="shared" si="29"/>
        <v>0</v>
      </c>
      <c r="AK34" s="3"/>
      <c r="AL34" s="3"/>
      <c r="AM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</row>
    <row r="35" spans="1:975" ht="18.75">
      <c r="A35" s="317">
        <f>1+A34</f>
        <v>2</v>
      </c>
      <c r="B35" s="421"/>
      <c r="C35" s="175" t="s">
        <v>204</v>
      </c>
      <c r="D35" s="318">
        <v>13.75</v>
      </c>
      <c r="E35" s="390">
        <f>ROUND($E$33*D35/100,0)</f>
        <v>2506</v>
      </c>
      <c r="F35" s="82">
        <f t="shared" ref="F35" si="31">+ROUND($E$35*F32/100,0)</f>
        <v>49</v>
      </c>
      <c r="G35" s="82">
        <f t="shared" ref="G35:AI35" si="32">+ROUND($E$35*G32/100,0)</f>
        <v>46</v>
      </c>
      <c r="H35" s="82">
        <f t="shared" si="32"/>
        <v>44</v>
      </c>
      <c r="I35" s="82">
        <f t="shared" si="32"/>
        <v>43</v>
      </c>
      <c r="J35" s="82">
        <f t="shared" si="32"/>
        <v>42</v>
      </c>
      <c r="K35" s="82">
        <f t="shared" si="32"/>
        <v>215</v>
      </c>
      <c r="L35" s="82">
        <f t="shared" si="32"/>
        <v>93</v>
      </c>
      <c r="M35" s="82">
        <f t="shared" si="32"/>
        <v>142</v>
      </c>
      <c r="N35" s="82">
        <f t="shared" si="32"/>
        <v>134</v>
      </c>
      <c r="O35" s="82">
        <f t="shared" si="32"/>
        <v>88</v>
      </c>
      <c r="P35" s="82">
        <f t="shared" si="32"/>
        <v>216</v>
      </c>
      <c r="Q35" s="82">
        <f t="shared" si="32"/>
        <v>187</v>
      </c>
      <c r="R35" s="82">
        <f t="shared" si="32"/>
        <v>170</v>
      </c>
      <c r="S35" s="82">
        <f t="shared" si="32"/>
        <v>152</v>
      </c>
      <c r="T35" s="82">
        <f t="shared" si="32"/>
        <v>141</v>
      </c>
      <c r="U35" s="82">
        <f t="shared" si="32"/>
        <v>137</v>
      </c>
      <c r="V35" s="82">
        <f t="shared" si="32"/>
        <v>127</v>
      </c>
      <c r="W35" s="82">
        <f t="shared" si="32"/>
        <v>115</v>
      </c>
      <c r="X35" s="82">
        <f t="shared" si="32"/>
        <v>99</v>
      </c>
      <c r="Y35" s="82">
        <f t="shared" si="32"/>
        <v>81</v>
      </c>
      <c r="Z35" s="82">
        <f t="shared" si="32"/>
        <v>66</v>
      </c>
      <c r="AA35" s="82">
        <f t="shared" si="32"/>
        <v>53</v>
      </c>
      <c r="AB35" s="82">
        <f t="shared" si="32"/>
        <v>66</v>
      </c>
      <c r="AC35" s="82">
        <f t="shared" si="32"/>
        <v>50</v>
      </c>
      <c r="AD35" s="82">
        <f t="shared" si="32"/>
        <v>4</v>
      </c>
      <c r="AE35" s="82">
        <f t="shared" si="32"/>
        <v>1250</v>
      </c>
      <c r="AF35" s="82">
        <f t="shared" si="32"/>
        <v>115</v>
      </c>
      <c r="AG35" s="82">
        <f t="shared" si="32"/>
        <v>115</v>
      </c>
      <c r="AH35" s="82">
        <f t="shared" si="32"/>
        <v>561</v>
      </c>
      <c r="AI35" s="82">
        <f t="shared" si="32"/>
        <v>69</v>
      </c>
      <c r="AJ35" s="368">
        <f t="shared" si="29"/>
        <v>0</v>
      </c>
      <c r="AK35" s="3"/>
      <c r="AL35" s="3"/>
      <c r="AM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</row>
    <row r="36" spans="1:975" ht="18.75">
      <c r="A36" s="317"/>
      <c r="B36" s="421"/>
      <c r="C36" s="175" t="s">
        <v>65</v>
      </c>
      <c r="D36" s="318">
        <v>15.66</v>
      </c>
      <c r="E36" s="390">
        <f>ROUND($E$33*D36/100,0)</f>
        <v>2854</v>
      </c>
      <c r="F36" s="82">
        <f t="shared" ref="F36" si="33">+ROUND($E$36*F32/100,0)</f>
        <v>56</v>
      </c>
      <c r="G36" s="82">
        <f t="shared" ref="G36:AI36" si="34">+ROUND($E$36*G32/100,0)</f>
        <v>53</v>
      </c>
      <c r="H36" s="82">
        <f t="shared" si="34"/>
        <v>50</v>
      </c>
      <c r="I36" s="82">
        <f t="shared" si="34"/>
        <v>49</v>
      </c>
      <c r="J36" s="82">
        <f t="shared" si="34"/>
        <v>48</v>
      </c>
      <c r="K36" s="82">
        <f t="shared" si="34"/>
        <v>244</v>
      </c>
      <c r="L36" s="82">
        <f t="shared" si="34"/>
        <v>106</v>
      </c>
      <c r="M36" s="82">
        <f t="shared" si="34"/>
        <v>162</v>
      </c>
      <c r="N36" s="82">
        <f t="shared" si="34"/>
        <v>153</v>
      </c>
      <c r="O36" s="82">
        <f t="shared" si="34"/>
        <v>101</v>
      </c>
      <c r="P36" s="82">
        <f>+ROUND($E$36*P32/100,0)+1</f>
        <v>247</v>
      </c>
      <c r="Q36" s="82">
        <f t="shared" si="34"/>
        <v>213</v>
      </c>
      <c r="R36" s="82">
        <f t="shared" si="34"/>
        <v>193</v>
      </c>
      <c r="S36" s="82">
        <f t="shared" si="34"/>
        <v>173</v>
      </c>
      <c r="T36" s="82">
        <f t="shared" si="34"/>
        <v>160</v>
      </c>
      <c r="U36" s="82">
        <f t="shared" si="34"/>
        <v>156</v>
      </c>
      <c r="V36" s="82">
        <f t="shared" si="34"/>
        <v>144</v>
      </c>
      <c r="W36" s="82">
        <f t="shared" si="34"/>
        <v>131</v>
      </c>
      <c r="X36" s="82">
        <f t="shared" si="34"/>
        <v>113</v>
      </c>
      <c r="Y36" s="82">
        <f t="shared" si="34"/>
        <v>92</v>
      </c>
      <c r="Z36" s="82">
        <f t="shared" si="34"/>
        <v>75</v>
      </c>
      <c r="AA36" s="82">
        <f t="shared" si="34"/>
        <v>60</v>
      </c>
      <c r="AB36" s="82">
        <f t="shared" si="34"/>
        <v>75</v>
      </c>
      <c r="AC36" s="82">
        <f t="shared" si="34"/>
        <v>57</v>
      </c>
      <c r="AD36" s="82">
        <f t="shared" si="34"/>
        <v>4</v>
      </c>
      <c r="AE36" s="82">
        <f t="shared" si="34"/>
        <v>1423</v>
      </c>
      <c r="AF36" s="82">
        <f t="shared" si="34"/>
        <v>131</v>
      </c>
      <c r="AG36" s="82">
        <f t="shared" si="34"/>
        <v>130</v>
      </c>
      <c r="AH36" s="82">
        <f t="shared" si="34"/>
        <v>638</v>
      </c>
      <c r="AI36" s="82">
        <f t="shared" si="34"/>
        <v>78</v>
      </c>
      <c r="AJ36" s="368">
        <f t="shared" si="29"/>
        <v>0</v>
      </c>
      <c r="AK36" s="3"/>
      <c r="AL36" s="3"/>
      <c r="AM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</row>
    <row r="37" spans="1:975" ht="18.75" hidden="1">
      <c r="A37" s="300"/>
      <c r="B37" s="300"/>
      <c r="C37" s="319"/>
      <c r="D37" s="333">
        <f t="shared" ref="D37:AB37" si="35">SUM(D34:D36)</f>
        <v>100</v>
      </c>
      <c r="E37" s="393">
        <f t="shared" si="35"/>
        <v>18225</v>
      </c>
      <c r="F37" s="137">
        <f t="shared" si="35"/>
        <v>357</v>
      </c>
      <c r="G37" s="137">
        <f t="shared" si="35"/>
        <v>337</v>
      </c>
      <c r="H37" s="137">
        <f t="shared" si="35"/>
        <v>321</v>
      </c>
      <c r="I37" s="137">
        <f t="shared" si="35"/>
        <v>310</v>
      </c>
      <c r="J37" s="137">
        <f t="shared" si="35"/>
        <v>308</v>
      </c>
      <c r="K37" s="137">
        <f t="shared" si="35"/>
        <v>1561</v>
      </c>
      <c r="L37" s="137">
        <f t="shared" si="35"/>
        <v>675</v>
      </c>
      <c r="M37" s="137">
        <f t="shared" si="35"/>
        <v>1036</v>
      </c>
      <c r="N37" s="137">
        <f t="shared" si="35"/>
        <v>977</v>
      </c>
      <c r="O37" s="137">
        <f t="shared" si="35"/>
        <v>643</v>
      </c>
      <c r="P37" s="137">
        <f t="shared" si="35"/>
        <v>1574</v>
      </c>
      <c r="Q37" s="137">
        <f t="shared" si="35"/>
        <v>1359</v>
      </c>
      <c r="R37" s="137">
        <f t="shared" si="35"/>
        <v>1234</v>
      </c>
      <c r="S37" s="137">
        <f t="shared" si="35"/>
        <v>1103</v>
      </c>
      <c r="T37" s="137">
        <f t="shared" si="35"/>
        <v>1023</v>
      </c>
      <c r="U37" s="137">
        <f t="shared" si="35"/>
        <v>999</v>
      </c>
      <c r="V37" s="137">
        <f t="shared" si="35"/>
        <v>922</v>
      </c>
      <c r="W37" s="137">
        <f t="shared" si="35"/>
        <v>838</v>
      </c>
      <c r="X37" s="137">
        <f t="shared" si="35"/>
        <v>720</v>
      </c>
      <c r="Y37" s="137">
        <f t="shared" si="35"/>
        <v>587</v>
      </c>
      <c r="Z37" s="137">
        <f t="shared" si="35"/>
        <v>477</v>
      </c>
      <c r="AA37" s="137">
        <f t="shared" si="35"/>
        <v>386</v>
      </c>
      <c r="AB37" s="137">
        <f t="shared" si="35"/>
        <v>478</v>
      </c>
      <c r="AC37" s="96">
        <f>AC33-SUM(AC34:AC36)</f>
        <v>0</v>
      </c>
      <c r="AD37" s="96">
        <f t="shared" ref="AD37:AI37" si="36">AD33-SUM(AD34:AD36)</f>
        <v>0</v>
      </c>
      <c r="AE37" s="96">
        <f t="shared" si="36"/>
        <v>0</v>
      </c>
      <c r="AF37" s="96">
        <f t="shared" si="36"/>
        <v>0</v>
      </c>
      <c r="AG37" s="96">
        <f t="shared" si="36"/>
        <v>0</v>
      </c>
      <c r="AH37" s="96">
        <f t="shared" si="36"/>
        <v>0</v>
      </c>
      <c r="AI37" s="96">
        <f t="shared" si="36"/>
        <v>0</v>
      </c>
      <c r="AJ37" s="368">
        <f t="shared" si="29"/>
        <v>0</v>
      </c>
      <c r="AK37" s="3"/>
      <c r="AL37" s="3"/>
      <c r="AM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</row>
    <row r="38" spans="1:975" ht="18.75" hidden="1">
      <c r="A38" s="300"/>
      <c r="B38" s="300"/>
      <c r="C38" s="175"/>
      <c r="D38" s="301"/>
      <c r="E38" s="388"/>
      <c r="F38" s="88">
        <f t="shared" ref="F38:AI38" si="37">+F39*100/$E$39</f>
        <v>1.6563770516488481</v>
      </c>
      <c r="G38" s="88">
        <f t="shared" si="37"/>
        <v>1.6563770516488481</v>
      </c>
      <c r="H38" s="88">
        <f t="shared" si="37"/>
        <v>1.6563770516488481</v>
      </c>
      <c r="I38" s="88">
        <f t="shared" si="37"/>
        <v>1.6664157004467199</v>
      </c>
      <c r="J38" s="88">
        <f t="shared" si="37"/>
        <v>1.7015509712392711</v>
      </c>
      <c r="K38" s="88">
        <f t="shared" si="37"/>
        <v>8.9996486472920747</v>
      </c>
      <c r="L38" s="88">
        <f t="shared" si="37"/>
        <v>3.8698991115795813</v>
      </c>
      <c r="M38" s="88">
        <f t="shared" si="37"/>
        <v>5.9027254931486226</v>
      </c>
      <c r="N38" s="88">
        <f t="shared" si="37"/>
        <v>5.6367013000050195</v>
      </c>
      <c r="O38" s="88">
        <f t="shared" si="37"/>
        <v>3.5135270792551321</v>
      </c>
      <c r="P38" s="88">
        <f t="shared" si="37"/>
        <v>7.940571199116599</v>
      </c>
      <c r="Q38" s="88">
        <f t="shared" si="37"/>
        <v>7.4286001104251369</v>
      </c>
      <c r="R38" s="88">
        <f t="shared" si="37"/>
        <v>6.9015710485368666</v>
      </c>
      <c r="S38" s="88">
        <f t="shared" si="37"/>
        <v>6.0081313055262759</v>
      </c>
      <c r="T38" s="88">
        <f t="shared" si="37"/>
        <v>6.2289815790794556</v>
      </c>
      <c r="U38" s="88">
        <f t="shared" si="37"/>
        <v>5.7722230587762891</v>
      </c>
      <c r="V38" s="88">
        <f t="shared" si="37"/>
        <v>5.6567785976007627</v>
      </c>
      <c r="W38" s="88">
        <f t="shared" si="37"/>
        <v>4.4872760126486977</v>
      </c>
      <c r="X38" s="88">
        <f t="shared" si="37"/>
        <v>3.8598604627817097</v>
      </c>
      <c r="Y38" s="88">
        <f t="shared" si="37"/>
        <v>3.1069618029413242</v>
      </c>
      <c r="Z38" s="88">
        <f t="shared" si="37"/>
        <v>2.4644882798775285</v>
      </c>
      <c r="AA38" s="88">
        <f t="shared" si="37"/>
        <v>1.917381920393515</v>
      </c>
      <c r="AB38" s="321">
        <f t="shared" si="37"/>
        <v>1.9675751643828741</v>
      </c>
      <c r="AC38" s="119">
        <f t="shared" si="37"/>
        <v>1.6965316468403353</v>
      </c>
      <c r="AD38" s="119">
        <f t="shared" si="37"/>
        <v>0.13050243437233347</v>
      </c>
      <c r="AE38" s="119">
        <f t="shared" si="37"/>
        <v>48.170456256587862</v>
      </c>
      <c r="AF38" s="120">
        <f t="shared" si="37"/>
        <v>4.8536866937710181</v>
      </c>
      <c r="AG38" s="119">
        <f t="shared" si="37"/>
        <v>4.6729910154093259</v>
      </c>
      <c r="AH38" s="120">
        <f t="shared" si="37"/>
        <v>22.069969382121165</v>
      </c>
      <c r="AI38" s="119">
        <f t="shared" si="37"/>
        <v>2.3139085479094512</v>
      </c>
      <c r="AJ38" s="368">
        <f t="shared" si="29"/>
        <v>-100</v>
      </c>
      <c r="AK38" s="3"/>
      <c r="AL38" s="3"/>
      <c r="AM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</row>
    <row r="39" spans="1:975">
      <c r="A39" s="172">
        <v>4</v>
      </c>
      <c r="B39" s="172"/>
      <c r="C39" s="314" t="s">
        <v>205</v>
      </c>
      <c r="D39" s="307">
        <v>19986</v>
      </c>
      <c r="E39" s="410">
        <v>19923</v>
      </c>
      <c r="F39" s="323">
        <v>330</v>
      </c>
      <c r="G39" s="53">
        <v>330</v>
      </c>
      <c r="H39" s="53">
        <v>330</v>
      </c>
      <c r="I39" s="53">
        <v>332</v>
      </c>
      <c r="J39" s="53">
        <v>339</v>
      </c>
      <c r="K39" s="53">
        <v>1793</v>
      </c>
      <c r="L39" s="53">
        <v>771</v>
      </c>
      <c r="M39" s="53">
        <v>1176</v>
      </c>
      <c r="N39" s="53">
        <v>1123</v>
      </c>
      <c r="O39" s="53">
        <v>700</v>
      </c>
      <c r="P39" s="53">
        <v>1582</v>
      </c>
      <c r="Q39" s="53">
        <v>1480</v>
      </c>
      <c r="R39" s="53">
        <v>1375</v>
      </c>
      <c r="S39" s="53">
        <v>1197</v>
      </c>
      <c r="T39" s="53">
        <v>1241</v>
      </c>
      <c r="U39" s="316">
        <v>1150</v>
      </c>
      <c r="V39" s="316">
        <v>1127</v>
      </c>
      <c r="W39" s="316">
        <v>894</v>
      </c>
      <c r="X39" s="316">
        <v>769</v>
      </c>
      <c r="Y39" s="316">
        <v>619</v>
      </c>
      <c r="Z39" s="316">
        <v>491</v>
      </c>
      <c r="AA39" s="316">
        <v>382</v>
      </c>
      <c r="AB39" s="324">
        <v>392</v>
      </c>
      <c r="AC39" s="322">
        <v>338</v>
      </c>
      <c r="AD39" s="315">
        <v>26</v>
      </c>
      <c r="AE39" s="315">
        <v>9597</v>
      </c>
      <c r="AF39" s="315">
        <v>967</v>
      </c>
      <c r="AG39" s="322">
        <v>931</v>
      </c>
      <c r="AH39" s="315">
        <v>4397</v>
      </c>
      <c r="AI39" s="322">
        <v>461</v>
      </c>
      <c r="AJ39" s="368">
        <f t="shared" si="29"/>
        <v>0</v>
      </c>
      <c r="AK39" s="3"/>
      <c r="AL39" s="3"/>
      <c r="AM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</row>
    <row r="40" spans="1:975" ht="18.75">
      <c r="A40" s="317">
        <v>1</v>
      </c>
      <c r="B40" s="421"/>
      <c r="C40" s="175" t="s">
        <v>206</v>
      </c>
      <c r="D40" s="318">
        <v>64.930000000000007</v>
      </c>
      <c r="E40" s="390">
        <f>ROUND($E$39*D40/100,0)-1</f>
        <v>12935</v>
      </c>
      <c r="F40" s="82">
        <f t="shared" ref="F40" si="38">+ROUND($E$40*F38/100,0)</f>
        <v>214</v>
      </c>
      <c r="G40" s="82">
        <f t="shared" ref="G40:AI40" si="39">+ROUND($E$40*G38/100,0)</f>
        <v>214</v>
      </c>
      <c r="H40" s="82">
        <f t="shared" si="39"/>
        <v>214</v>
      </c>
      <c r="I40" s="82">
        <f t="shared" si="39"/>
        <v>216</v>
      </c>
      <c r="J40" s="82">
        <f t="shared" si="39"/>
        <v>220</v>
      </c>
      <c r="K40" s="82">
        <f t="shared" si="39"/>
        <v>1164</v>
      </c>
      <c r="L40" s="82">
        <f>+ROUND($E$40*L38/100,0)-1</f>
        <v>500</v>
      </c>
      <c r="M40" s="82">
        <f t="shared" si="39"/>
        <v>764</v>
      </c>
      <c r="N40" s="82">
        <f t="shared" si="39"/>
        <v>729</v>
      </c>
      <c r="O40" s="82">
        <f t="shared" si="39"/>
        <v>454</v>
      </c>
      <c r="P40" s="82">
        <f t="shared" si="39"/>
        <v>1027</v>
      </c>
      <c r="Q40" s="82">
        <f t="shared" si="39"/>
        <v>961</v>
      </c>
      <c r="R40" s="82">
        <f t="shared" si="39"/>
        <v>893</v>
      </c>
      <c r="S40" s="82">
        <f t="shared" si="39"/>
        <v>777</v>
      </c>
      <c r="T40" s="82">
        <f t="shared" si="39"/>
        <v>806</v>
      </c>
      <c r="U40" s="82">
        <f t="shared" si="39"/>
        <v>747</v>
      </c>
      <c r="V40" s="82">
        <f t="shared" si="39"/>
        <v>732</v>
      </c>
      <c r="W40" s="82">
        <f t="shared" si="39"/>
        <v>580</v>
      </c>
      <c r="X40" s="82">
        <f t="shared" si="39"/>
        <v>499</v>
      </c>
      <c r="Y40" s="82">
        <f>+ROUND($E$40*Y38/100,0)+1</f>
        <v>403</v>
      </c>
      <c r="Z40" s="82">
        <f>+ROUND($E$40*Z38/100,0)-1</f>
        <v>318</v>
      </c>
      <c r="AA40" s="82">
        <f t="shared" si="39"/>
        <v>248</v>
      </c>
      <c r="AB40" s="82">
        <f t="shared" si="39"/>
        <v>255</v>
      </c>
      <c r="AC40" s="82">
        <f t="shared" si="39"/>
        <v>219</v>
      </c>
      <c r="AD40" s="82">
        <f t="shared" si="39"/>
        <v>17</v>
      </c>
      <c r="AE40" s="82">
        <f t="shared" si="39"/>
        <v>6231</v>
      </c>
      <c r="AF40" s="82">
        <f t="shared" si="39"/>
        <v>628</v>
      </c>
      <c r="AG40" s="82">
        <f>+ROUND($E$40*AG38/100,0)+1</f>
        <v>605</v>
      </c>
      <c r="AH40" s="82">
        <f>+ROUND($E$40*AH38/100,0)-1</f>
        <v>2854</v>
      </c>
      <c r="AI40" s="82">
        <f t="shared" si="39"/>
        <v>299</v>
      </c>
      <c r="AJ40" s="368">
        <f t="shared" si="29"/>
        <v>0</v>
      </c>
      <c r="AK40" s="3"/>
      <c r="AL40" s="3"/>
      <c r="AM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</row>
    <row r="41" spans="1:975" ht="18.75">
      <c r="A41" s="317">
        <f>1+A40</f>
        <v>2</v>
      </c>
      <c r="B41" s="421"/>
      <c r="C41" s="175" t="s">
        <v>207</v>
      </c>
      <c r="D41" s="318">
        <v>8.27</v>
      </c>
      <c r="E41" s="390">
        <f>ROUND($E$39*D41/100,0)</f>
        <v>1648</v>
      </c>
      <c r="F41" s="82">
        <f>+ROUND($E$41*F38/100,0)+1</f>
        <v>28</v>
      </c>
      <c r="G41" s="82">
        <f>+ROUND($E$41*G38/100,0)+1</f>
        <v>28</v>
      </c>
      <c r="H41" s="82">
        <f t="shared" ref="H41:AI41" si="40">+ROUND($E$41*H38/100,0)</f>
        <v>27</v>
      </c>
      <c r="I41" s="82">
        <f t="shared" si="40"/>
        <v>27</v>
      </c>
      <c r="J41" s="82">
        <f t="shared" si="40"/>
        <v>28</v>
      </c>
      <c r="K41" s="82">
        <f t="shared" si="40"/>
        <v>148</v>
      </c>
      <c r="L41" s="82">
        <f t="shared" si="40"/>
        <v>64</v>
      </c>
      <c r="M41" s="82">
        <f t="shared" si="40"/>
        <v>97</v>
      </c>
      <c r="N41" s="82">
        <f t="shared" si="40"/>
        <v>93</v>
      </c>
      <c r="O41" s="82">
        <f t="shared" si="40"/>
        <v>58</v>
      </c>
      <c r="P41" s="82">
        <f t="shared" si="40"/>
        <v>131</v>
      </c>
      <c r="Q41" s="82">
        <f t="shared" si="40"/>
        <v>122</v>
      </c>
      <c r="R41" s="82">
        <f t="shared" si="40"/>
        <v>114</v>
      </c>
      <c r="S41" s="82">
        <f t="shared" si="40"/>
        <v>99</v>
      </c>
      <c r="T41" s="82">
        <f t="shared" si="40"/>
        <v>103</v>
      </c>
      <c r="U41" s="82">
        <f t="shared" si="40"/>
        <v>95</v>
      </c>
      <c r="V41" s="82">
        <f t="shared" si="40"/>
        <v>93</v>
      </c>
      <c r="W41" s="82">
        <f t="shared" si="40"/>
        <v>74</v>
      </c>
      <c r="X41" s="82">
        <f>+ROUND($E$41*X38/100,0)-1</f>
        <v>63</v>
      </c>
      <c r="Y41" s="82">
        <f t="shared" si="40"/>
        <v>51</v>
      </c>
      <c r="Z41" s="82">
        <f t="shared" si="40"/>
        <v>41</v>
      </c>
      <c r="AA41" s="82">
        <f t="shared" si="40"/>
        <v>32</v>
      </c>
      <c r="AB41" s="82">
        <f t="shared" si="40"/>
        <v>32</v>
      </c>
      <c r="AC41" s="82">
        <f t="shared" si="40"/>
        <v>28</v>
      </c>
      <c r="AD41" s="82">
        <f t="shared" si="40"/>
        <v>2</v>
      </c>
      <c r="AE41" s="82">
        <f t="shared" si="40"/>
        <v>794</v>
      </c>
      <c r="AF41" s="82">
        <f t="shared" si="40"/>
        <v>80</v>
      </c>
      <c r="AG41" s="82">
        <f t="shared" si="40"/>
        <v>77</v>
      </c>
      <c r="AH41" s="82">
        <f t="shared" si="40"/>
        <v>364</v>
      </c>
      <c r="AI41" s="82">
        <f t="shared" si="40"/>
        <v>38</v>
      </c>
      <c r="AJ41" s="368">
        <f t="shared" si="29"/>
        <v>0</v>
      </c>
      <c r="AK41" s="3"/>
      <c r="AL41" s="3"/>
      <c r="AM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</row>
    <row r="42" spans="1:975" ht="18.75">
      <c r="A42" s="317">
        <f>1+A41</f>
        <v>3</v>
      </c>
      <c r="B42" s="421"/>
      <c r="C42" s="175" t="s">
        <v>208</v>
      </c>
      <c r="D42" s="318">
        <v>20.100000000000001</v>
      </c>
      <c r="E42" s="390">
        <f>ROUND($E$39*D42/100,0)</f>
        <v>4005</v>
      </c>
      <c r="F42" s="82">
        <f t="shared" ref="F42" si="41">+ROUND($E$42*F38/100,0)</f>
        <v>66</v>
      </c>
      <c r="G42" s="82">
        <f t="shared" ref="G42:AI42" si="42">+ROUND($E$42*G38/100,0)</f>
        <v>66</v>
      </c>
      <c r="H42" s="82">
        <f>+ROUND($E$42*H38/100,0)+1</f>
        <v>67</v>
      </c>
      <c r="I42" s="82">
        <f t="shared" si="42"/>
        <v>67</v>
      </c>
      <c r="J42" s="82">
        <f t="shared" si="42"/>
        <v>68</v>
      </c>
      <c r="K42" s="82">
        <f t="shared" si="42"/>
        <v>360</v>
      </c>
      <c r="L42" s="82">
        <f t="shared" si="42"/>
        <v>155</v>
      </c>
      <c r="M42" s="82">
        <f t="shared" si="42"/>
        <v>236</v>
      </c>
      <c r="N42" s="82">
        <f t="shared" si="42"/>
        <v>226</v>
      </c>
      <c r="O42" s="82">
        <f t="shared" si="42"/>
        <v>141</v>
      </c>
      <c r="P42" s="82">
        <f t="shared" si="42"/>
        <v>318</v>
      </c>
      <c r="Q42" s="82">
        <f t="shared" si="42"/>
        <v>298</v>
      </c>
      <c r="R42" s="82">
        <f t="shared" si="42"/>
        <v>276</v>
      </c>
      <c r="S42" s="82">
        <f t="shared" si="42"/>
        <v>241</v>
      </c>
      <c r="T42" s="82">
        <f t="shared" si="42"/>
        <v>249</v>
      </c>
      <c r="U42" s="82">
        <f t="shared" si="42"/>
        <v>231</v>
      </c>
      <c r="V42" s="82">
        <f t="shared" si="42"/>
        <v>227</v>
      </c>
      <c r="W42" s="82">
        <f t="shared" si="42"/>
        <v>180</v>
      </c>
      <c r="X42" s="82">
        <f t="shared" si="42"/>
        <v>155</v>
      </c>
      <c r="Y42" s="82">
        <f t="shared" si="42"/>
        <v>124</v>
      </c>
      <c r="Z42" s="82">
        <f t="shared" si="42"/>
        <v>99</v>
      </c>
      <c r="AA42" s="82">
        <f>+ROUND($E$42*AA38/100,0)-1</f>
        <v>76</v>
      </c>
      <c r="AB42" s="82">
        <f t="shared" si="42"/>
        <v>79</v>
      </c>
      <c r="AC42" s="82">
        <f t="shared" si="42"/>
        <v>68</v>
      </c>
      <c r="AD42" s="82">
        <f t="shared" si="42"/>
        <v>5</v>
      </c>
      <c r="AE42" s="82">
        <f t="shared" si="42"/>
        <v>1929</v>
      </c>
      <c r="AF42" s="82">
        <f t="shared" si="42"/>
        <v>194</v>
      </c>
      <c r="AG42" s="82">
        <f t="shared" si="42"/>
        <v>187</v>
      </c>
      <c r="AH42" s="82">
        <f t="shared" si="42"/>
        <v>884</v>
      </c>
      <c r="AI42" s="82">
        <f t="shared" si="42"/>
        <v>93</v>
      </c>
      <c r="AJ42" s="368">
        <f t="shared" si="29"/>
        <v>0</v>
      </c>
      <c r="AK42" s="3"/>
      <c r="AL42" s="3"/>
      <c r="AM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</row>
    <row r="43" spans="1:975" ht="18.75">
      <c r="A43" s="317">
        <f>1+A42</f>
        <v>4</v>
      </c>
      <c r="B43" s="421"/>
      <c r="C43" s="175" t="s">
        <v>209</v>
      </c>
      <c r="D43" s="318">
        <v>6.7</v>
      </c>
      <c r="E43" s="390">
        <f>ROUND($E$39*D43/100,0)</f>
        <v>1335</v>
      </c>
      <c r="F43" s="82">
        <f t="shared" ref="F43" si="43">+ROUND($E$43*F38/100,0)</f>
        <v>22</v>
      </c>
      <c r="G43" s="82">
        <f t="shared" ref="G43:AI43" si="44">+ROUND($E$43*G38/100,0)</f>
        <v>22</v>
      </c>
      <c r="H43" s="82">
        <f t="shared" si="44"/>
        <v>22</v>
      </c>
      <c r="I43" s="82">
        <f t="shared" si="44"/>
        <v>22</v>
      </c>
      <c r="J43" s="82">
        <f t="shared" si="44"/>
        <v>23</v>
      </c>
      <c r="K43" s="82">
        <f>+ROUND($E$43*K38/100,0)+1</f>
        <v>121</v>
      </c>
      <c r="L43" s="82">
        <f t="shared" si="44"/>
        <v>52</v>
      </c>
      <c r="M43" s="82">
        <f t="shared" si="44"/>
        <v>79</v>
      </c>
      <c r="N43" s="82">
        <f t="shared" si="44"/>
        <v>75</v>
      </c>
      <c r="O43" s="82">
        <f t="shared" si="44"/>
        <v>47</v>
      </c>
      <c r="P43" s="82">
        <f t="shared" si="44"/>
        <v>106</v>
      </c>
      <c r="Q43" s="82">
        <f t="shared" si="44"/>
        <v>99</v>
      </c>
      <c r="R43" s="82">
        <f t="shared" si="44"/>
        <v>92</v>
      </c>
      <c r="S43" s="82">
        <f t="shared" si="44"/>
        <v>80</v>
      </c>
      <c r="T43" s="82">
        <f t="shared" si="44"/>
        <v>83</v>
      </c>
      <c r="U43" s="82">
        <f t="shared" si="44"/>
        <v>77</v>
      </c>
      <c r="V43" s="82">
        <f>+ROUND($E$43*V38/100,0)-1</f>
        <v>75</v>
      </c>
      <c r="W43" s="82">
        <f t="shared" si="44"/>
        <v>60</v>
      </c>
      <c r="X43" s="82">
        <f t="shared" si="44"/>
        <v>52</v>
      </c>
      <c r="Y43" s="82">
        <f t="shared" si="44"/>
        <v>41</v>
      </c>
      <c r="Z43" s="82">
        <f t="shared" si="44"/>
        <v>33</v>
      </c>
      <c r="AA43" s="82">
        <f t="shared" si="44"/>
        <v>26</v>
      </c>
      <c r="AB43" s="82">
        <f t="shared" si="44"/>
        <v>26</v>
      </c>
      <c r="AC43" s="82">
        <f t="shared" si="44"/>
        <v>23</v>
      </c>
      <c r="AD43" s="82">
        <f t="shared" si="44"/>
        <v>2</v>
      </c>
      <c r="AE43" s="82">
        <f t="shared" si="44"/>
        <v>643</v>
      </c>
      <c r="AF43" s="82">
        <f t="shared" si="44"/>
        <v>65</v>
      </c>
      <c r="AG43" s="82">
        <f t="shared" si="44"/>
        <v>62</v>
      </c>
      <c r="AH43" s="82">
        <f t="shared" si="44"/>
        <v>295</v>
      </c>
      <c r="AI43" s="82">
        <f t="shared" si="44"/>
        <v>31</v>
      </c>
      <c r="AJ43" s="368">
        <f t="shared" si="29"/>
        <v>0</v>
      </c>
      <c r="AK43" s="3"/>
      <c r="AL43" s="3"/>
      <c r="AM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</row>
    <row r="44" spans="1:975" ht="18.75" hidden="1">
      <c r="A44" s="300"/>
      <c r="B44" s="300"/>
      <c r="C44" s="175"/>
      <c r="D44" s="333">
        <f t="shared" ref="D44:AB44" si="45">SUM(D40:D43)</f>
        <v>100.00000000000001</v>
      </c>
      <c r="E44" s="393">
        <f t="shared" si="45"/>
        <v>19923</v>
      </c>
      <c r="F44" s="137">
        <f t="shared" si="45"/>
        <v>330</v>
      </c>
      <c r="G44" s="137">
        <f t="shared" si="45"/>
        <v>330</v>
      </c>
      <c r="H44" s="137">
        <f t="shared" si="45"/>
        <v>330</v>
      </c>
      <c r="I44" s="137">
        <f t="shared" si="45"/>
        <v>332</v>
      </c>
      <c r="J44" s="137">
        <f t="shared" si="45"/>
        <v>339</v>
      </c>
      <c r="K44" s="137">
        <f t="shared" si="45"/>
        <v>1793</v>
      </c>
      <c r="L44" s="137">
        <f t="shared" si="45"/>
        <v>771</v>
      </c>
      <c r="M44" s="137">
        <f t="shared" si="45"/>
        <v>1176</v>
      </c>
      <c r="N44" s="137">
        <f t="shared" si="45"/>
        <v>1123</v>
      </c>
      <c r="O44" s="137">
        <f t="shared" si="45"/>
        <v>700</v>
      </c>
      <c r="P44" s="137">
        <f t="shared" si="45"/>
        <v>1582</v>
      </c>
      <c r="Q44" s="137">
        <f t="shared" si="45"/>
        <v>1480</v>
      </c>
      <c r="R44" s="137">
        <f t="shared" si="45"/>
        <v>1375</v>
      </c>
      <c r="S44" s="137">
        <f t="shared" si="45"/>
        <v>1197</v>
      </c>
      <c r="T44" s="137">
        <f t="shared" si="45"/>
        <v>1241</v>
      </c>
      <c r="U44" s="137">
        <f t="shared" si="45"/>
        <v>1150</v>
      </c>
      <c r="V44" s="137">
        <f t="shared" si="45"/>
        <v>1127</v>
      </c>
      <c r="W44" s="137">
        <f t="shared" si="45"/>
        <v>894</v>
      </c>
      <c r="X44" s="137">
        <f t="shared" si="45"/>
        <v>769</v>
      </c>
      <c r="Y44" s="137">
        <f t="shared" si="45"/>
        <v>619</v>
      </c>
      <c r="Z44" s="137">
        <f t="shared" si="45"/>
        <v>491</v>
      </c>
      <c r="AA44" s="137">
        <f t="shared" si="45"/>
        <v>382</v>
      </c>
      <c r="AB44" s="334">
        <f t="shared" si="45"/>
        <v>392</v>
      </c>
      <c r="AC44" s="96">
        <f>AC39-SUM(AC40:AC43)</f>
        <v>0</v>
      </c>
      <c r="AD44" s="96">
        <f t="shared" ref="AD44:AI44" si="46">AD39-SUM(AD40:AD43)</f>
        <v>0</v>
      </c>
      <c r="AE44" s="96">
        <f t="shared" si="46"/>
        <v>0</v>
      </c>
      <c r="AF44" s="96">
        <f t="shared" si="46"/>
        <v>0</v>
      </c>
      <c r="AG44" s="96">
        <f t="shared" si="46"/>
        <v>0</v>
      </c>
      <c r="AH44" s="96">
        <f t="shared" si="46"/>
        <v>0</v>
      </c>
      <c r="AI44" s="96">
        <f t="shared" si="46"/>
        <v>0</v>
      </c>
      <c r="AJ44" s="368">
        <f t="shared" si="29"/>
        <v>0</v>
      </c>
      <c r="AK44" s="3"/>
      <c r="AL44" s="3"/>
      <c r="AM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</row>
    <row r="45" spans="1:975" ht="18.75" hidden="1">
      <c r="A45" s="300"/>
      <c r="B45" s="300"/>
      <c r="C45" s="175"/>
      <c r="D45" s="301"/>
      <c r="E45" s="388"/>
      <c r="F45" s="88">
        <f t="shared" ref="F45:AI45" si="47">+F46*100/$E$46</f>
        <v>1.7002220846834384</v>
      </c>
      <c r="G45" s="88">
        <f t="shared" si="47"/>
        <v>1.6565332944988531</v>
      </c>
      <c r="H45" s="88">
        <f t="shared" si="47"/>
        <v>1.6201259693450323</v>
      </c>
      <c r="I45" s="88">
        <f t="shared" si="47"/>
        <v>1.5946408417373577</v>
      </c>
      <c r="J45" s="88">
        <f t="shared" si="47"/>
        <v>1.6128445043142681</v>
      </c>
      <c r="K45" s="88">
        <f t="shared" si="47"/>
        <v>8.5630028761786878</v>
      </c>
      <c r="L45" s="88">
        <f t="shared" si="47"/>
        <v>3.7900025485127609</v>
      </c>
      <c r="M45" s="88">
        <f t="shared" si="47"/>
        <v>5.8542978847344083</v>
      </c>
      <c r="N45" s="88">
        <f t="shared" si="47"/>
        <v>5.6431353988422472</v>
      </c>
      <c r="O45" s="88">
        <f t="shared" si="47"/>
        <v>3.4878217497360469</v>
      </c>
      <c r="P45" s="88">
        <f t="shared" si="47"/>
        <v>7.6892270724869842</v>
      </c>
      <c r="Q45" s="88">
        <f t="shared" si="47"/>
        <v>7.5763643645101393</v>
      </c>
      <c r="R45" s="88">
        <f t="shared" si="47"/>
        <v>7.2669021007026613</v>
      </c>
      <c r="S45" s="88">
        <f t="shared" si="47"/>
        <v>6.1455564859649758</v>
      </c>
      <c r="T45" s="88">
        <f t="shared" si="47"/>
        <v>6.1710416135726511</v>
      </c>
      <c r="U45" s="88">
        <f t="shared" si="47"/>
        <v>5.6759019914806856</v>
      </c>
      <c r="V45" s="88">
        <f t="shared" si="47"/>
        <v>5.3992063203116469</v>
      </c>
      <c r="W45" s="88">
        <f t="shared" si="47"/>
        <v>4.6237302945352603</v>
      </c>
      <c r="X45" s="88">
        <f t="shared" si="47"/>
        <v>4.1467943350202061</v>
      </c>
      <c r="Y45" s="88">
        <f t="shared" si="47"/>
        <v>3.3458331816361451</v>
      </c>
      <c r="Z45" s="88">
        <f t="shared" si="47"/>
        <v>2.4320093202752395</v>
      </c>
      <c r="AA45" s="88">
        <f t="shared" si="47"/>
        <v>1.9077438380602176</v>
      </c>
      <c r="AB45" s="142">
        <f t="shared" si="47"/>
        <v>2.0970619288600867</v>
      </c>
      <c r="AC45" s="91">
        <f t="shared" si="47"/>
        <v>1.7184257472603488</v>
      </c>
      <c r="AD45" s="91">
        <f t="shared" si="47"/>
        <v>0.13470710306913752</v>
      </c>
      <c r="AE45" s="91">
        <f t="shared" si="47"/>
        <v>50.125605271780685</v>
      </c>
      <c r="AF45" s="92">
        <f t="shared" si="47"/>
        <v>5.0751811264426401</v>
      </c>
      <c r="AG45" s="91">
        <f t="shared" si="47"/>
        <v>4.6637783522044636</v>
      </c>
      <c r="AH45" s="92">
        <f t="shared" si="47"/>
        <v>21.261877889831435</v>
      </c>
      <c r="AI45" s="91">
        <f t="shared" si="47"/>
        <v>2.3810390650598903</v>
      </c>
      <c r="AJ45" s="368">
        <f t="shared" si="29"/>
        <v>-100.00000000000001</v>
      </c>
      <c r="AK45" s="3"/>
      <c r="AL45" s="3"/>
      <c r="AM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</row>
    <row r="46" spans="1:975" s="15" customFormat="1">
      <c r="A46" s="172">
        <v>5</v>
      </c>
      <c r="B46" s="172"/>
      <c r="C46" s="314" t="s">
        <v>210</v>
      </c>
      <c r="D46" s="293"/>
      <c r="E46" s="410">
        <v>27467</v>
      </c>
      <c r="F46" s="323">
        <v>467</v>
      </c>
      <c r="G46" s="53">
        <v>455</v>
      </c>
      <c r="H46" s="53">
        <v>445</v>
      </c>
      <c r="I46" s="53">
        <v>438</v>
      </c>
      <c r="J46" s="53">
        <v>443</v>
      </c>
      <c r="K46" s="53">
        <v>2352</v>
      </c>
      <c r="L46" s="53">
        <v>1041</v>
      </c>
      <c r="M46" s="53">
        <v>1608</v>
      </c>
      <c r="N46" s="53">
        <v>1550</v>
      </c>
      <c r="O46" s="53">
        <v>958</v>
      </c>
      <c r="P46" s="53">
        <v>2112</v>
      </c>
      <c r="Q46" s="53">
        <v>2081</v>
      </c>
      <c r="R46" s="53">
        <v>1996</v>
      </c>
      <c r="S46" s="53">
        <v>1688</v>
      </c>
      <c r="T46" s="53">
        <v>1695</v>
      </c>
      <c r="U46" s="316">
        <v>1559</v>
      </c>
      <c r="V46" s="316">
        <v>1483</v>
      </c>
      <c r="W46" s="316">
        <v>1270</v>
      </c>
      <c r="X46" s="316">
        <v>1139</v>
      </c>
      <c r="Y46" s="316">
        <v>919</v>
      </c>
      <c r="Z46" s="316">
        <v>668</v>
      </c>
      <c r="AA46" s="316">
        <v>524</v>
      </c>
      <c r="AB46" s="324">
        <v>576</v>
      </c>
      <c r="AC46" s="322">
        <v>472</v>
      </c>
      <c r="AD46" s="315">
        <v>37</v>
      </c>
      <c r="AE46" s="315">
        <v>13768</v>
      </c>
      <c r="AF46" s="315">
        <v>1394</v>
      </c>
      <c r="AG46" s="322">
        <v>1281</v>
      </c>
      <c r="AH46" s="315">
        <v>5840</v>
      </c>
      <c r="AI46" s="322">
        <v>654</v>
      </c>
      <c r="AJ46" s="368">
        <f t="shared" si="29"/>
        <v>0</v>
      </c>
    </row>
    <row r="47" spans="1:975" ht="18.75">
      <c r="A47" s="335">
        <v>1</v>
      </c>
      <c r="B47" s="421"/>
      <c r="C47" s="175" t="s">
        <v>211</v>
      </c>
      <c r="D47" s="318">
        <v>69.459999999999994</v>
      </c>
      <c r="E47" s="394">
        <f>ROUND($E$46*D47/100,0)</f>
        <v>19079</v>
      </c>
      <c r="F47" s="82">
        <f>+ROUND($E$47*F45/100,0)+1</f>
        <v>325</v>
      </c>
      <c r="G47" s="82">
        <f t="shared" ref="G47:AI47" si="48">+ROUND($E$47*G45/100,0)</f>
        <v>316</v>
      </c>
      <c r="H47" s="82">
        <f>+ROUND($E$47*H45/100,0)+1</f>
        <v>310</v>
      </c>
      <c r="I47" s="82">
        <f t="shared" si="48"/>
        <v>304</v>
      </c>
      <c r="J47" s="82">
        <f t="shared" si="48"/>
        <v>308</v>
      </c>
      <c r="K47" s="82">
        <f t="shared" si="48"/>
        <v>1634</v>
      </c>
      <c r="L47" s="82">
        <f t="shared" si="48"/>
        <v>723</v>
      </c>
      <c r="M47" s="82">
        <f>+ROUND($E$47*M45/100,0)-1</f>
        <v>1116</v>
      </c>
      <c r="N47" s="82">
        <f>+ROUND($E$47*N45/100,0)-1</f>
        <v>1076</v>
      </c>
      <c r="O47" s="82">
        <f>+ROUND($E$47*O45/100,0)+1</f>
        <v>666</v>
      </c>
      <c r="P47" s="82">
        <f t="shared" si="48"/>
        <v>1467</v>
      </c>
      <c r="Q47" s="82">
        <f>+ROUND($E$47*Q45/100,0)+1</f>
        <v>1446</v>
      </c>
      <c r="R47" s="82">
        <f t="shared" si="48"/>
        <v>1386</v>
      </c>
      <c r="S47" s="82">
        <f t="shared" si="48"/>
        <v>1173</v>
      </c>
      <c r="T47" s="82">
        <f t="shared" si="48"/>
        <v>1177</v>
      </c>
      <c r="U47" s="82">
        <f t="shared" si="48"/>
        <v>1083</v>
      </c>
      <c r="V47" s="82">
        <f t="shared" si="48"/>
        <v>1030</v>
      </c>
      <c r="W47" s="82">
        <f>+ROUND($E$47*W45/100,0)-1</f>
        <v>881</v>
      </c>
      <c r="X47" s="82">
        <f t="shared" si="48"/>
        <v>791</v>
      </c>
      <c r="Y47" s="82">
        <f>+ROUND($E$47*Y45/100,0)+1</f>
        <v>639</v>
      </c>
      <c r="Z47" s="82">
        <f t="shared" si="48"/>
        <v>464</v>
      </c>
      <c r="AA47" s="82">
        <f t="shared" si="48"/>
        <v>364</v>
      </c>
      <c r="AB47" s="82">
        <f t="shared" si="48"/>
        <v>400</v>
      </c>
      <c r="AC47" s="82">
        <f t="shared" si="48"/>
        <v>328</v>
      </c>
      <c r="AD47" s="82">
        <f>+ROUND($E$47*AD45/100,0)+1</f>
        <v>27</v>
      </c>
      <c r="AE47" s="82">
        <f>+ROUND($E$47*AE45/100,0)+1</f>
        <v>9564</v>
      </c>
      <c r="AF47" s="82">
        <f t="shared" si="48"/>
        <v>968</v>
      </c>
      <c r="AG47" s="82">
        <f t="shared" si="48"/>
        <v>890</v>
      </c>
      <c r="AH47" s="82">
        <f>+ROUND($E$47*AH45/100,0)-1</f>
        <v>4056</v>
      </c>
      <c r="AI47" s="82">
        <f t="shared" si="48"/>
        <v>454</v>
      </c>
      <c r="AJ47" s="368">
        <f t="shared" si="29"/>
        <v>0</v>
      </c>
      <c r="AK47" s="3"/>
      <c r="AL47" s="3"/>
      <c r="AM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</row>
    <row r="48" spans="1:975" ht="18.75">
      <c r="A48" s="317">
        <f>1+A47</f>
        <v>2</v>
      </c>
      <c r="B48" s="421"/>
      <c r="C48" s="175" t="s">
        <v>212</v>
      </c>
      <c r="D48" s="318">
        <v>9.3000000000000007</v>
      </c>
      <c r="E48" s="390">
        <f t="shared" ref="E48:E52" si="49">ROUND($E$46*D48/100,0)</f>
        <v>2554</v>
      </c>
      <c r="F48" s="82">
        <f>+ROUND($E$48*F45/100,0)</f>
        <v>43</v>
      </c>
      <c r="G48" s="82">
        <f t="shared" ref="G48:AI48" si="50">+ROUND($E$48*G45/100,0)</f>
        <v>42</v>
      </c>
      <c r="H48" s="82">
        <f t="shared" si="50"/>
        <v>41</v>
      </c>
      <c r="I48" s="82">
        <f t="shared" si="50"/>
        <v>41</v>
      </c>
      <c r="J48" s="82">
        <f t="shared" si="50"/>
        <v>41</v>
      </c>
      <c r="K48" s="82">
        <f t="shared" si="50"/>
        <v>219</v>
      </c>
      <c r="L48" s="82">
        <f>+ROUND($E$48*L45/100,0)-1</f>
        <v>96</v>
      </c>
      <c r="M48" s="82">
        <f t="shared" si="50"/>
        <v>150</v>
      </c>
      <c r="N48" s="82">
        <f t="shared" si="50"/>
        <v>144</v>
      </c>
      <c r="O48" s="82">
        <f t="shared" si="50"/>
        <v>89</v>
      </c>
      <c r="P48" s="82">
        <f t="shared" si="50"/>
        <v>196</v>
      </c>
      <c r="Q48" s="82">
        <f t="shared" si="50"/>
        <v>194</v>
      </c>
      <c r="R48" s="82">
        <f t="shared" si="50"/>
        <v>186</v>
      </c>
      <c r="S48" s="82">
        <f t="shared" si="50"/>
        <v>157</v>
      </c>
      <c r="T48" s="82">
        <f t="shared" si="50"/>
        <v>158</v>
      </c>
      <c r="U48" s="82">
        <f t="shared" si="50"/>
        <v>145</v>
      </c>
      <c r="V48" s="82">
        <f t="shared" si="50"/>
        <v>138</v>
      </c>
      <c r="W48" s="82">
        <f t="shared" si="50"/>
        <v>118</v>
      </c>
      <c r="X48" s="82">
        <f t="shared" si="50"/>
        <v>106</v>
      </c>
      <c r="Y48" s="82">
        <f t="shared" si="50"/>
        <v>85</v>
      </c>
      <c r="Z48" s="82">
        <f t="shared" si="50"/>
        <v>62</v>
      </c>
      <c r="AA48" s="82">
        <f t="shared" si="50"/>
        <v>49</v>
      </c>
      <c r="AB48" s="82">
        <f t="shared" si="50"/>
        <v>54</v>
      </c>
      <c r="AC48" s="82">
        <f t="shared" si="50"/>
        <v>44</v>
      </c>
      <c r="AD48" s="82">
        <f t="shared" si="50"/>
        <v>3</v>
      </c>
      <c r="AE48" s="82">
        <f t="shared" si="50"/>
        <v>1280</v>
      </c>
      <c r="AF48" s="82">
        <f t="shared" si="50"/>
        <v>130</v>
      </c>
      <c r="AG48" s="82">
        <f t="shared" si="50"/>
        <v>119</v>
      </c>
      <c r="AH48" s="82">
        <f t="shared" si="50"/>
        <v>543</v>
      </c>
      <c r="AI48" s="82">
        <f t="shared" si="50"/>
        <v>61</v>
      </c>
      <c r="AJ48" s="368">
        <f t="shared" si="29"/>
        <v>0</v>
      </c>
      <c r="AK48" s="3"/>
      <c r="AL48" s="3"/>
      <c r="AM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</row>
    <row r="49" spans="1:975" ht="18.75">
      <c r="A49" s="317">
        <f>1+A48</f>
        <v>3</v>
      </c>
      <c r="B49" s="421"/>
      <c r="C49" s="175" t="s">
        <v>213</v>
      </c>
      <c r="D49" s="318">
        <v>5.25</v>
      </c>
      <c r="E49" s="390">
        <f t="shared" si="49"/>
        <v>1442</v>
      </c>
      <c r="F49" s="82">
        <f t="shared" ref="F49" si="51">+ROUND($E$49*F45/100,0)</f>
        <v>25</v>
      </c>
      <c r="G49" s="82">
        <f t="shared" ref="G49:AI49" si="52">+ROUND($E$49*G45/100,0)</f>
        <v>24</v>
      </c>
      <c r="H49" s="82">
        <f t="shared" si="52"/>
        <v>23</v>
      </c>
      <c r="I49" s="82">
        <f t="shared" si="52"/>
        <v>23</v>
      </c>
      <c r="J49" s="82">
        <f t="shared" si="52"/>
        <v>23</v>
      </c>
      <c r="K49" s="82">
        <f t="shared" si="52"/>
        <v>123</v>
      </c>
      <c r="L49" s="82">
        <f t="shared" si="52"/>
        <v>55</v>
      </c>
      <c r="M49" s="82">
        <f t="shared" si="52"/>
        <v>84</v>
      </c>
      <c r="N49" s="82">
        <f t="shared" si="52"/>
        <v>81</v>
      </c>
      <c r="O49" s="82">
        <f t="shared" si="52"/>
        <v>50</v>
      </c>
      <c r="P49" s="82">
        <f t="shared" si="52"/>
        <v>111</v>
      </c>
      <c r="Q49" s="82">
        <f t="shared" si="52"/>
        <v>109</v>
      </c>
      <c r="R49" s="82">
        <f t="shared" si="52"/>
        <v>105</v>
      </c>
      <c r="S49" s="82">
        <f t="shared" si="52"/>
        <v>89</v>
      </c>
      <c r="T49" s="82">
        <f t="shared" si="52"/>
        <v>89</v>
      </c>
      <c r="U49" s="82">
        <f t="shared" si="52"/>
        <v>82</v>
      </c>
      <c r="V49" s="82">
        <f t="shared" si="52"/>
        <v>78</v>
      </c>
      <c r="W49" s="82">
        <f t="shared" si="52"/>
        <v>67</v>
      </c>
      <c r="X49" s="82">
        <f t="shared" si="52"/>
        <v>60</v>
      </c>
      <c r="Y49" s="82">
        <f t="shared" si="52"/>
        <v>48</v>
      </c>
      <c r="Z49" s="82">
        <f t="shared" si="52"/>
        <v>35</v>
      </c>
      <c r="AA49" s="82">
        <f t="shared" si="52"/>
        <v>28</v>
      </c>
      <c r="AB49" s="82">
        <f t="shared" si="52"/>
        <v>30</v>
      </c>
      <c r="AC49" s="82">
        <f t="shared" si="52"/>
        <v>25</v>
      </c>
      <c r="AD49" s="82">
        <f t="shared" si="52"/>
        <v>2</v>
      </c>
      <c r="AE49" s="82">
        <f t="shared" si="52"/>
        <v>723</v>
      </c>
      <c r="AF49" s="82">
        <f t="shared" si="52"/>
        <v>73</v>
      </c>
      <c r="AG49" s="82">
        <f t="shared" si="52"/>
        <v>67</v>
      </c>
      <c r="AH49" s="82">
        <f t="shared" si="52"/>
        <v>307</v>
      </c>
      <c r="AI49" s="82">
        <f t="shared" si="52"/>
        <v>34</v>
      </c>
      <c r="AJ49" s="368">
        <f t="shared" si="29"/>
        <v>0</v>
      </c>
      <c r="AK49" s="3"/>
      <c r="AL49" s="3"/>
      <c r="AM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</row>
    <row r="50" spans="1:975" ht="18.75">
      <c r="A50" s="317">
        <f>1+A49</f>
        <v>4</v>
      </c>
      <c r="B50" s="421"/>
      <c r="C50" s="175" t="s">
        <v>214</v>
      </c>
      <c r="D50" s="318">
        <v>3.52</v>
      </c>
      <c r="E50" s="390">
        <f t="shared" si="49"/>
        <v>967</v>
      </c>
      <c r="F50" s="82">
        <f t="shared" ref="F50" si="53">+ROUND($E$50*F45/100,0)</f>
        <v>16</v>
      </c>
      <c r="G50" s="82">
        <f t="shared" ref="G50:AI50" si="54">+ROUND($E$50*G45/100,0)</f>
        <v>16</v>
      </c>
      <c r="H50" s="82">
        <f t="shared" si="54"/>
        <v>16</v>
      </c>
      <c r="I50" s="82">
        <f t="shared" si="54"/>
        <v>15</v>
      </c>
      <c r="J50" s="82">
        <f t="shared" si="54"/>
        <v>16</v>
      </c>
      <c r="K50" s="82">
        <f t="shared" si="54"/>
        <v>83</v>
      </c>
      <c r="L50" s="82">
        <f t="shared" si="54"/>
        <v>37</v>
      </c>
      <c r="M50" s="82">
        <f t="shared" si="54"/>
        <v>57</v>
      </c>
      <c r="N50" s="82">
        <f t="shared" si="54"/>
        <v>55</v>
      </c>
      <c r="O50" s="82">
        <f t="shared" si="54"/>
        <v>34</v>
      </c>
      <c r="P50" s="82">
        <f t="shared" si="54"/>
        <v>74</v>
      </c>
      <c r="Q50" s="82">
        <f t="shared" si="54"/>
        <v>73</v>
      </c>
      <c r="R50" s="82">
        <f t="shared" si="54"/>
        <v>70</v>
      </c>
      <c r="S50" s="82">
        <f t="shared" si="54"/>
        <v>59</v>
      </c>
      <c r="T50" s="82">
        <f t="shared" si="54"/>
        <v>60</v>
      </c>
      <c r="U50" s="82">
        <f t="shared" si="54"/>
        <v>55</v>
      </c>
      <c r="V50" s="82">
        <f t="shared" si="54"/>
        <v>52</v>
      </c>
      <c r="W50" s="82">
        <f t="shared" si="54"/>
        <v>45</v>
      </c>
      <c r="X50" s="82">
        <f t="shared" si="54"/>
        <v>40</v>
      </c>
      <c r="Y50" s="82">
        <f t="shared" si="54"/>
        <v>32</v>
      </c>
      <c r="Z50" s="82">
        <f t="shared" si="54"/>
        <v>24</v>
      </c>
      <c r="AA50" s="82">
        <f t="shared" si="54"/>
        <v>18</v>
      </c>
      <c r="AB50" s="82">
        <f t="shared" si="54"/>
        <v>20</v>
      </c>
      <c r="AC50" s="82">
        <f t="shared" si="54"/>
        <v>17</v>
      </c>
      <c r="AD50" s="82">
        <f t="shared" si="54"/>
        <v>1</v>
      </c>
      <c r="AE50" s="82">
        <f t="shared" si="54"/>
        <v>485</v>
      </c>
      <c r="AF50" s="82">
        <f t="shared" si="54"/>
        <v>49</v>
      </c>
      <c r="AG50" s="82">
        <f t="shared" si="54"/>
        <v>45</v>
      </c>
      <c r="AH50" s="82">
        <f t="shared" si="54"/>
        <v>206</v>
      </c>
      <c r="AI50" s="82">
        <f t="shared" si="54"/>
        <v>23</v>
      </c>
      <c r="AJ50" s="368">
        <f t="shared" si="29"/>
        <v>0</v>
      </c>
      <c r="AK50" s="3"/>
      <c r="AL50" s="3"/>
      <c r="AM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</row>
    <row r="51" spans="1:975" ht="18.75">
      <c r="A51" s="317">
        <f>1+A50</f>
        <v>5</v>
      </c>
      <c r="B51" s="421"/>
      <c r="C51" s="175" t="s">
        <v>215</v>
      </c>
      <c r="D51" s="318">
        <v>3.91</v>
      </c>
      <c r="E51" s="390">
        <f t="shared" si="49"/>
        <v>1074</v>
      </c>
      <c r="F51" s="325">
        <f t="shared" ref="F51" si="55">+ROUND($E$51*F45/100,0)</f>
        <v>18</v>
      </c>
      <c r="G51" s="325">
        <f t="shared" ref="G51:AI51" si="56">+ROUND($E$51*G45/100,0)</f>
        <v>18</v>
      </c>
      <c r="H51" s="325">
        <f t="shared" si="56"/>
        <v>17</v>
      </c>
      <c r="I51" s="325">
        <f t="shared" si="56"/>
        <v>17</v>
      </c>
      <c r="J51" s="325">
        <f t="shared" si="56"/>
        <v>17</v>
      </c>
      <c r="K51" s="325">
        <f t="shared" si="56"/>
        <v>92</v>
      </c>
      <c r="L51" s="325">
        <f t="shared" si="56"/>
        <v>41</v>
      </c>
      <c r="M51" s="325">
        <f t="shared" si="56"/>
        <v>63</v>
      </c>
      <c r="N51" s="325">
        <f t="shared" si="56"/>
        <v>61</v>
      </c>
      <c r="O51" s="325">
        <f t="shared" si="56"/>
        <v>37</v>
      </c>
      <c r="P51" s="325">
        <f t="shared" si="56"/>
        <v>83</v>
      </c>
      <c r="Q51" s="325">
        <f t="shared" si="56"/>
        <v>81</v>
      </c>
      <c r="R51" s="325">
        <f t="shared" si="56"/>
        <v>78</v>
      </c>
      <c r="S51" s="325">
        <f t="shared" si="56"/>
        <v>66</v>
      </c>
      <c r="T51" s="325">
        <f t="shared" si="56"/>
        <v>66</v>
      </c>
      <c r="U51" s="325">
        <f t="shared" si="56"/>
        <v>61</v>
      </c>
      <c r="V51" s="325">
        <f t="shared" si="56"/>
        <v>58</v>
      </c>
      <c r="W51" s="325">
        <f t="shared" si="56"/>
        <v>50</v>
      </c>
      <c r="X51" s="325">
        <f t="shared" si="56"/>
        <v>45</v>
      </c>
      <c r="Y51" s="325">
        <f t="shared" si="56"/>
        <v>36</v>
      </c>
      <c r="Z51" s="325">
        <f t="shared" si="56"/>
        <v>26</v>
      </c>
      <c r="AA51" s="325">
        <f t="shared" si="56"/>
        <v>20</v>
      </c>
      <c r="AB51" s="325">
        <f t="shared" si="56"/>
        <v>23</v>
      </c>
      <c r="AC51" s="325">
        <f t="shared" si="56"/>
        <v>18</v>
      </c>
      <c r="AD51" s="325">
        <f t="shared" si="56"/>
        <v>1</v>
      </c>
      <c r="AE51" s="325">
        <f t="shared" si="56"/>
        <v>538</v>
      </c>
      <c r="AF51" s="325">
        <f t="shared" si="56"/>
        <v>55</v>
      </c>
      <c r="AG51" s="325">
        <f t="shared" si="56"/>
        <v>50</v>
      </c>
      <c r="AH51" s="325">
        <f t="shared" si="56"/>
        <v>228</v>
      </c>
      <c r="AI51" s="325">
        <f t="shared" si="56"/>
        <v>26</v>
      </c>
      <c r="AJ51" s="368">
        <f t="shared" si="29"/>
        <v>0</v>
      </c>
      <c r="AK51" s="3"/>
      <c r="AL51" s="3"/>
      <c r="AM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</row>
    <row r="52" spans="1:975" ht="19.5" thickBot="1">
      <c r="A52" s="336"/>
      <c r="B52" s="421"/>
      <c r="C52" s="179" t="s">
        <v>65</v>
      </c>
      <c r="D52" s="337">
        <v>8.56</v>
      </c>
      <c r="E52" s="395">
        <f t="shared" si="49"/>
        <v>2351</v>
      </c>
      <c r="F52" s="115">
        <f t="shared" ref="F52" si="57">+ROUND($E$52*F45/100,0)</f>
        <v>40</v>
      </c>
      <c r="G52" s="115">
        <f t="shared" ref="G52:AI52" si="58">+ROUND($E$52*G45/100,0)</f>
        <v>39</v>
      </c>
      <c r="H52" s="115">
        <f t="shared" si="58"/>
        <v>38</v>
      </c>
      <c r="I52" s="115">
        <f>+ROUND($E$52*I45/100,0)+1</f>
        <v>38</v>
      </c>
      <c r="J52" s="115">
        <f t="shared" si="58"/>
        <v>38</v>
      </c>
      <c r="K52" s="115">
        <f t="shared" si="58"/>
        <v>201</v>
      </c>
      <c r="L52" s="115">
        <f t="shared" si="58"/>
        <v>89</v>
      </c>
      <c r="M52" s="115">
        <f t="shared" si="58"/>
        <v>138</v>
      </c>
      <c r="N52" s="115">
        <f t="shared" si="58"/>
        <v>133</v>
      </c>
      <c r="O52" s="115">
        <f t="shared" si="58"/>
        <v>82</v>
      </c>
      <c r="P52" s="115">
        <f t="shared" si="58"/>
        <v>181</v>
      </c>
      <c r="Q52" s="115">
        <f>+ROUND($E$52*Q45/100,0)</f>
        <v>178</v>
      </c>
      <c r="R52" s="115">
        <f t="shared" si="58"/>
        <v>171</v>
      </c>
      <c r="S52" s="115">
        <f t="shared" si="58"/>
        <v>144</v>
      </c>
      <c r="T52" s="115">
        <f t="shared" si="58"/>
        <v>145</v>
      </c>
      <c r="U52" s="115">
        <f t="shared" si="58"/>
        <v>133</v>
      </c>
      <c r="V52" s="115">
        <f t="shared" si="58"/>
        <v>127</v>
      </c>
      <c r="W52" s="115">
        <f t="shared" si="58"/>
        <v>109</v>
      </c>
      <c r="X52" s="115">
        <f t="shared" si="58"/>
        <v>97</v>
      </c>
      <c r="Y52" s="115">
        <f t="shared" si="58"/>
        <v>79</v>
      </c>
      <c r="Z52" s="115">
        <f t="shared" si="58"/>
        <v>57</v>
      </c>
      <c r="AA52" s="115">
        <f t="shared" si="58"/>
        <v>45</v>
      </c>
      <c r="AB52" s="115">
        <f t="shared" si="58"/>
        <v>49</v>
      </c>
      <c r="AC52" s="115">
        <f t="shared" si="58"/>
        <v>40</v>
      </c>
      <c r="AD52" s="115">
        <f t="shared" si="58"/>
        <v>3</v>
      </c>
      <c r="AE52" s="115">
        <f t="shared" si="58"/>
        <v>1178</v>
      </c>
      <c r="AF52" s="115">
        <f t="shared" si="58"/>
        <v>119</v>
      </c>
      <c r="AG52" s="115">
        <f t="shared" si="58"/>
        <v>110</v>
      </c>
      <c r="AH52" s="115">
        <f t="shared" si="58"/>
        <v>500</v>
      </c>
      <c r="AI52" s="115">
        <f t="shared" si="58"/>
        <v>56</v>
      </c>
      <c r="AJ52" s="368">
        <f t="shared" si="29"/>
        <v>0</v>
      </c>
      <c r="AK52" s="3"/>
      <c r="AL52" s="3"/>
      <c r="AM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</row>
    <row r="53" spans="1:975" ht="18.75" hidden="1">
      <c r="A53" s="300"/>
      <c r="B53" s="300"/>
      <c r="C53" s="175"/>
      <c r="D53" s="333">
        <f t="shared" ref="D53:AB53" si="59">SUM(D47:D52)</f>
        <v>99.999999999999986</v>
      </c>
      <c r="E53" s="393">
        <f t="shared" si="59"/>
        <v>27467</v>
      </c>
      <c r="F53" s="137">
        <f t="shared" si="59"/>
        <v>467</v>
      </c>
      <c r="G53" s="137">
        <f t="shared" si="59"/>
        <v>455</v>
      </c>
      <c r="H53" s="137">
        <f t="shared" si="59"/>
        <v>445</v>
      </c>
      <c r="I53" s="137">
        <f t="shared" si="59"/>
        <v>438</v>
      </c>
      <c r="J53" s="137">
        <f t="shared" si="59"/>
        <v>443</v>
      </c>
      <c r="K53" s="137">
        <f t="shared" si="59"/>
        <v>2352</v>
      </c>
      <c r="L53" s="137">
        <f t="shared" si="59"/>
        <v>1041</v>
      </c>
      <c r="M53" s="137">
        <f t="shared" si="59"/>
        <v>1608</v>
      </c>
      <c r="N53" s="137">
        <f t="shared" si="59"/>
        <v>1550</v>
      </c>
      <c r="O53" s="137">
        <f t="shared" si="59"/>
        <v>958</v>
      </c>
      <c r="P53" s="137">
        <f t="shared" si="59"/>
        <v>2112</v>
      </c>
      <c r="Q53" s="137">
        <f t="shared" si="59"/>
        <v>2081</v>
      </c>
      <c r="R53" s="137">
        <f t="shared" si="59"/>
        <v>1996</v>
      </c>
      <c r="S53" s="137">
        <f t="shared" si="59"/>
        <v>1688</v>
      </c>
      <c r="T53" s="137">
        <f t="shared" si="59"/>
        <v>1695</v>
      </c>
      <c r="U53" s="137">
        <f t="shared" si="59"/>
        <v>1559</v>
      </c>
      <c r="V53" s="137">
        <f t="shared" si="59"/>
        <v>1483</v>
      </c>
      <c r="W53" s="137">
        <f t="shared" si="59"/>
        <v>1270</v>
      </c>
      <c r="X53" s="137">
        <f t="shared" si="59"/>
        <v>1139</v>
      </c>
      <c r="Y53" s="137">
        <f t="shared" si="59"/>
        <v>919</v>
      </c>
      <c r="Z53" s="137">
        <f t="shared" si="59"/>
        <v>668</v>
      </c>
      <c r="AA53" s="137">
        <f t="shared" si="59"/>
        <v>524</v>
      </c>
      <c r="AB53" s="334">
        <f t="shared" si="59"/>
        <v>576</v>
      </c>
      <c r="AC53" s="96">
        <f>AC46-SUM(AC47:AC52)</f>
        <v>0</v>
      </c>
      <c r="AD53" s="96">
        <f t="shared" ref="AD53:AI53" si="60">AD46-SUM(AD47:AD52)</f>
        <v>0</v>
      </c>
      <c r="AE53" s="96">
        <f t="shared" si="60"/>
        <v>0</v>
      </c>
      <c r="AF53" s="96">
        <f t="shared" si="60"/>
        <v>0</v>
      </c>
      <c r="AG53" s="96">
        <f t="shared" si="60"/>
        <v>0</v>
      </c>
      <c r="AH53" s="96">
        <f t="shared" si="60"/>
        <v>0</v>
      </c>
      <c r="AI53" s="96">
        <f t="shared" si="60"/>
        <v>0</v>
      </c>
      <c r="AJ53" s="368">
        <f t="shared" si="29"/>
        <v>0</v>
      </c>
      <c r="AK53" s="3"/>
      <c r="AL53" s="3"/>
      <c r="AM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</row>
    <row r="54" spans="1:975" ht="19.5" hidden="1" thickBot="1">
      <c r="A54" s="300"/>
      <c r="B54" s="300"/>
      <c r="C54" s="175"/>
      <c r="D54" s="301"/>
      <c r="E54" s="388"/>
      <c r="F54" s="116">
        <f t="shared" ref="F54:AI54" si="61">+F55*100/$E$55</f>
        <v>2.0689367210171401</v>
      </c>
      <c r="G54" s="116">
        <f t="shared" si="61"/>
        <v>2.1670598551117979</v>
      </c>
      <c r="H54" s="116">
        <f t="shared" si="61"/>
        <v>2.2422180003757908</v>
      </c>
      <c r="I54" s="116">
        <f t="shared" si="61"/>
        <v>2.2923234305517859</v>
      </c>
      <c r="J54" s="116">
        <f t="shared" si="61"/>
        <v>2.3278147769264494</v>
      </c>
      <c r="K54" s="116">
        <f t="shared" si="61"/>
        <v>11.724670661182905</v>
      </c>
      <c r="L54" s="116">
        <f t="shared" si="61"/>
        <v>4.5261905258982447</v>
      </c>
      <c r="M54" s="116">
        <f t="shared" si="61"/>
        <v>6.5220568279087248</v>
      </c>
      <c r="N54" s="116">
        <f t="shared" si="61"/>
        <v>6.2068101630514203</v>
      </c>
      <c r="O54" s="116">
        <f t="shared" si="61"/>
        <v>3.8936094699263033</v>
      </c>
      <c r="P54" s="116">
        <f t="shared" si="61"/>
        <v>8.7538361969978489</v>
      </c>
      <c r="Q54" s="116">
        <f t="shared" si="61"/>
        <v>7.5972358504352906</v>
      </c>
      <c r="R54" s="116">
        <f t="shared" si="61"/>
        <v>7.2277083028873257</v>
      </c>
      <c r="S54" s="116">
        <f t="shared" si="61"/>
        <v>5.7495981126954634</v>
      </c>
      <c r="T54" s="116">
        <f t="shared" si="61"/>
        <v>5.0627361740328611</v>
      </c>
      <c r="U54" s="116">
        <f t="shared" si="61"/>
        <v>4.5888223136182384</v>
      </c>
      <c r="V54" s="116">
        <f t="shared" si="61"/>
        <v>4.0940311906302842</v>
      </c>
      <c r="W54" s="116">
        <f t="shared" si="61"/>
        <v>3.4802396709743419</v>
      </c>
      <c r="X54" s="116">
        <f t="shared" si="61"/>
        <v>2.774588195995741</v>
      </c>
      <c r="Y54" s="116">
        <f t="shared" si="61"/>
        <v>2.2276039165744588</v>
      </c>
      <c r="Z54" s="116">
        <f t="shared" si="61"/>
        <v>1.9561995031211508</v>
      </c>
      <c r="AA54" s="116">
        <f t="shared" si="61"/>
        <v>1.2881271007745465</v>
      </c>
      <c r="AB54" s="321">
        <f t="shared" si="61"/>
        <v>1.2275830393118854</v>
      </c>
      <c r="AC54" s="119">
        <f t="shared" si="61"/>
        <v>2.0751998997891397</v>
      </c>
      <c r="AD54" s="119">
        <f t="shared" si="61"/>
        <v>0.15866719555731854</v>
      </c>
      <c r="AE54" s="119">
        <f t="shared" si="61"/>
        <v>49.418568237332721</v>
      </c>
      <c r="AF54" s="120">
        <f t="shared" si="61"/>
        <v>5.3758951126328318</v>
      </c>
      <c r="AG54" s="119">
        <f t="shared" si="61"/>
        <v>5.2673333472515083</v>
      </c>
      <c r="AH54" s="120">
        <f t="shared" si="61"/>
        <v>20.121505668176788</v>
      </c>
      <c r="AI54" s="119">
        <f t="shared" si="61"/>
        <v>2.8205181736570699</v>
      </c>
      <c r="AJ54" s="368">
        <f t="shared" si="29"/>
        <v>-100.00000000000001</v>
      </c>
      <c r="AK54" s="3"/>
      <c r="AL54" s="3"/>
      <c r="AM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</row>
    <row r="55" spans="1:975">
      <c r="A55" s="338">
        <v>21</v>
      </c>
      <c r="B55" s="338"/>
      <c r="C55" s="339" t="s">
        <v>216</v>
      </c>
      <c r="D55" s="340"/>
      <c r="E55" s="413">
        <v>47899</v>
      </c>
      <c r="F55" s="46">
        <v>991</v>
      </c>
      <c r="G55" s="342">
        <v>1038</v>
      </c>
      <c r="H55" s="342">
        <v>1074</v>
      </c>
      <c r="I55" s="342">
        <v>1098</v>
      </c>
      <c r="J55" s="342">
        <v>1115</v>
      </c>
      <c r="K55" s="342">
        <v>5616</v>
      </c>
      <c r="L55" s="342">
        <v>2168</v>
      </c>
      <c r="M55" s="342">
        <v>3124</v>
      </c>
      <c r="N55" s="342">
        <v>2973</v>
      </c>
      <c r="O55" s="342">
        <v>1865</v>
      </c>
      <c r="P55" s="342">
        <v>4193</v>
      </c>
      <c r="Q55" s="342">
        <v>3639</v>
      </c>
      <c r="R55" s="342">
        <v>3462</v>
      </c>
      <c r="S55" s="342">
        <v>2754</v>
      </c>
      <c r="T55" s="342">
        <v>2425</v>
      </c>
      <c r="U55" s="343">
        <v>2198</v>
      </c>
      <c r="V55" s="343">
        <v>1961</v>
      </c>
      <c r="W55" s="343">
        <v>1667</v>
      </c>
      <c r="X55" s="343">
        <v>1329</v>
      </c>
      <c r="Y55" s="343">
        <v>1067</v>
      </c>
      <c r="Z55" s="343">
        <v>937</v>
      </c>
      <c r="AA55" s="343">
        <v>617</v>
      </c>
      <c r="AB55" s="344">
        <v>588</v>
      </c>
      <c r="AC55" s="341">
        <v>994</v>
      </c>
      <c r="AD55" s="340">
        <v>76</v>
      </c>
      <c r="AE55" s="340">
        <v>23671</v>
      </c>
      <c r="AF55" s="340">
        <v>2575</v>
      </c>
      <c r="AG55" s="341">
        <v>2523</v>
      </c>
      <c r="AH55" s="340">
        <v>9638</v>
      </c>
      <c r="AI55" s="341">
        <v>1351</v>
      </c>
      <c r="AJ55" s="368"/>
      <c r="AK55" s="3"/>
      <c r="AL55" s="3"/>
      <c r="AM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</row>
    <row r="56" spans="1:975" ht="18.75">
      <c r="A56" s="317">
        <v>1</v>
      </c>
      <c r="B56" s="421"/>
      <c r="C56" s="175" t="s">
        <v>217</v>
      </c>
      <c r="D56" s="318">
        <v>0.14565062811092699</v>
      </c>
      <c r="E56" s="390">
        <f>ROUND($E$55*D56,0)+1</f>
        <v>6978</v>
      </c>
      <c r="F56" s="82">
        <f>+ROUND($E$56*F54/100,0)+1</f>
        <v>145</v>
      </c>
      <c r="G56" s="82">
        <f t="shared" ref="G56:AI56" si="62">+ROUND($E$56*G54/100,0)</f>
        <v>151</v>
      </c>
      <c r="H56" s="82">
        <f t="shared" si="62"/>
        <v>156</v>
      </c>
      <c r="I56" s="82">
        <f t="shared" si="62"/>
        <v>160</v>
      </c>
      <c r="J56" s="82">
        <f t="shared" si="62"/>
        <v>162</v>
      </c>
      <c r="K56" s="82">
        <f t="shared" si="62"/>
        <v>818</v>
      </c>
      <c r="L56" s="82">
        <f t="shared" si="62"/>
        <v>316</v>
      </c>
      <c r="M56" s="82">
        <f t="shared" si="62"/>
        <v>455</v>
      </c>
      <c r="N56" s="82">
        <f t="shared" si="62"/>
        <v>433</v>
      </c>
      <c r="O56" s="82">
        <f t="shared" si="62"/>
        <v>272</v>
      </c>
      <c r="P56" s="82">
        <f t="shared" si="62"/>
        <v>611</v>
      </c>
      <c r="Q56" s="82">
        <f t="shared" si="62"/>
        <v>530</v>
      </c>
      <c r="R56" s="82">
        <f>+ROUND($E$56*R54/100,0)+1</f>
        <v>505</v>
      </c>
      <c r="S56" s="82">
        <f t="shared" si="62"/>
        <v>401</v>
      </c>
      <c r="T56" s="82">
        <f t="shared" si="62"/>
        <v>353</v>
      </c>
      <c r="U56" s="82">
        <f t="shared" si="62"/>
        <v>320</v>
      </c>
      <c r="V56" s="82">
        <f>+ROUND($E$56*V54/100,0)-1</f>
        <v>285</v>
      </c>
      <c r="W56" s="82">
        <f t="shared" si="62"/>
        <v>243</v>
      </c>
      <c r="X56" s="82">
        <f t="shared" si="62"/>
        <v>194</v>
      </c>
      <c r="Y56" s="82">
        <f>+ROUND($E$56*Y54/100,0)+1</f>
        <v>156</v>
      </c>
      <c r="Z56" s="82">
        <f>+ROUND($E$56*Z54/100,0)-1</f>
        <v>136</v>
      </c>
      <c r="AA56" s="82">
        <f t="shared" si="62"/>
        <v>90</v>
      </c>
      <c r="AB56" s="82">
        <f t="shared" si="62"/>
        <v>86</v>
      </c>
      <c r="AC56" s="82">
        <f>+ROUND($E$56*AC54/100,0)-1</f>
        <v>144</v>
      </c>
      <c r="AD56" s="82">
        <f>+ROUND($E$56*AD54/100,0)-2</f>
        <v>9</v>
      </c>
      <c r="AE56" s="82">
        <f>+ROUND($E$56*AE54/100,0)-1</f>
        <v>3447</v>
      </c>
      <c r="AF56" s="82">
        <f>+ROUND($E$56*AF54/100,0)+1</f>
        <v>376</v>
      </c>
      <c r="AG56" s="82">
        <f t="shared" si="62"/>
        <v>368</v>
      </c>
      <c r="AH56" s="82">
        <f t="shared" si="62"/>
        <v>1404</v>
      </c>
      <c r="AI56" s="82">
        <f t="shared" si="62"/>
        <v>197</v>
      </c>
      <c r="AJ56" s="368">
        <f t="shared" ref="AJ56:AJ119" si="63">E56-SUM(F56:AB56)</f>
        <v>0</v>
      </c>
      <c r="AK56" s="3"/>
      <c r="AL56" s="3"/>
      <c r="AM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</row>
    <row r="57" spans="1:975" ht="18.75">
      <c r="A57" s="317">
        <f t="shared" ref="A57:A74" si="64">1+A56</f>
        <v>2</v>
      </c>
      <c r="B57" s="421"/>
      <c r="C57" s="175" t="s">
        <v>218</v>
      </c>
      <c r="D57" s="318">
        <v>5.1836928182033698E-2</v>
      </c>
      <c r="E57" s="390">
        <f t="shared" ref="E57:E76" si="65">ROUND($E$55*D57,0)</f>
        <v>2483</v>
      </c>
      <c r="F57" s="82">
        <f>+ROUND($E$57*F54/100,0)</f>
        <v>51</v>
      </c>
      <c r="G57" s="82">
        <f t="shared" ref="G57:AI57" si="66">+ROUND($E$57*G54/100,0)</f>
        <v>54</v>
      </c>
      <c r="H57" s="82">
        <f t="shared" si="66"/>
        <v>56</v>
      </c>
      <c r="I57" s="82">
        <f t="shared" si="66"/>
        <v>57</v>
      </c>
      <c r="J57" s="82">
        <f t="shared" si="66"/>
        <v>58</v>
      </c>
      <c r="K57" s="82">
        <f t="shared" si="66"/>
        <v>291</v>
      </c>
      <c r="L57" s="82">
        <f t="shared" si="66"/>
        <v>112</v>
      </c>
      <c r="M57" s="82">
        <f t="shared" si="66"/>
        <v>162</v>
      </c>
      <c r="N57" s="82">
        <f t="shared" si="66"/>
        <v>154</v>
      </c>
      <c r="O57" s="82">
        <f t="shared" si="66"/>
        <v>97</v>
      </c>
      <c r="P57" s="82">
        <f t="shared" si="66"/>
        <v>217</v>
      </c>
      <c r="Q57" s="82">
        <f t="shared" si="66"/>
        <v>189</v>
      </c>
      <c r="R57" s="82">
        <f t="shared" si="66"/>
        <v>179</v>
      </c>
      <c r="S57" s="82">
        <f t="shared" si="66"/>
        <v>143</v>
      </c>
      <c r="T57" s="82">
        <f t="shared" si="66"/>
        <v>126</v>
      </c>
      <c r="U57" s="82">
        <f t="shared" si="66"/>
        <v>114</v>
      </c>
      <c r="V57" s="82">
        <f t="shared" si="66"/>
        <v>102</v>
      </c>
      <c r="W57" s="82">
        <f t="shared" si="66"/>
        <v>86</v>
      </c>
      <c r="X57" s="82">
        <f t="shared" si="66"/>
        <v>69</v>
      </c>
      <c r="Y57" s="82">
        <f t="shared" si="66"/>
        <v>55</v>
      </c>
      <c r="Z57" s="82">
        <f t="shared" si="66"/>
        <v>49</v>
      </c>
      <c r="AA57" s="82">
        <f t="shared" si="66"/>
        <v>32</v>
      </c>
      <c r="AB57" s="82">
        <f t="shared" si="66"/>
        <v>30</v>
      </c>
      <c r="AC57" s="82">
        <f t="shared" si="66"/>
        <v>52</v>
      </c>
      <c r="AD57" s="82">
        <f t="shared" si="66"/>
        <v>4</v>
      </c>
      <c r="AE57" s="82">
        <f t="shared" si="66"/>
        <v>1227</v>
      </c>
      <c r="AF57" s="82">
        <f t="shared" si="66"/>
        <v>133</v>
      </c>
      <c r="AG57" s="82">
        <f t="shared" si="66"/>
        <v>131</v>
      </c>
      <c r="AH57" s="82">
        <f t="shared" si="66"/>
        <v>500</v>
      </c>
      <c r="AI57" s="82">
        <f t="shared" si="66"/>
        <v>70</v>
      </c>
      <c r="AJ57" s="368">
        <f t="shared" si="63"/>
        <v>0</v>
      </c>
      <c r="AK57" s="3"/>
      <c r="AL57" s="3"/>
      <c r="AM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</row>
    <row r="58" spans="1:975" ht="18.75">
      <c r="A58" s="317">
        <f t="shared" si="64"/>
        <v>3</v>
      </c>
      <c r="B58" s="421"/>
      <c r="C58" s="175" t="s">
        <v>219</v>
      </c>
      <c r="D58" s="318">
        <v>5.0319981038160697E-2</v>
      </c>
      <c r="E58" s="390">
        <f t="shared" si="65"/>
        <v>2410</v>
      </c>
      <c r="F58" s="82">
        <f t="shared" ref="F58" si="67">+ROUND($E$58*F54/100,0)</f>
        <v>50</v>
      </c>
      <c r="G58" s="82">
        <f t="shared" ref="G58:AI58" si="68">+ROUND($E$58*G54/100,0)</f>
        <v>52</v>
      </c>
      <c r="H58" s="82">
        <f>+ROUND($E$58*H54/100,0)-1</f>
        <v>53</v>
      </c>
      <c r="I58" s="82">
        <f t="shared" si="68"/>
        <v>55</v>
      </c>
      <c r="J58" s="82">
        <f t="shared" si="68"/>
        <v>56</v>
      </c>
      <c r="K58" s="82">
        <f t="shared" si="68"/>
        <v>283</v>
      </c>
      <c r="L58" s="82">
        <f t="shared" si="68"/>
        <v>109</v>
      </c>
      <c r="M58" s="82">
        <f>+ROUND($E$58*M54/100,0)-1</f>
        <v>156</v>
      </c>
      <c r="N58" s="82">
        <f t="shared" si="68"/>
        <v>150</v>
      </c>
      <c r="O58" s="82">
        <f t="shared" si="68"/>
        <v>94</v>
      </c>
      <c r="P58" s="82">
        <f t="shared" si="68"/>
        <v>211</v>
      </c>
      <c r="Q58" s="82">
        <f t="shared" si="68"/>
        <v>183</v>
      </c>
      <c r="R58" s="82">
        <f t="shared" si="68"/>
        <v>174</v>
      </c>
      <c r="S58" s="82">
        <f t="shared" si="68"/>
        <v>139</v>
      </c>
      <c r="T58" s="82">
        <f t="shared" si="68"/>
        <v>122</v>
      </c>
      <c r="U58" s="82">
        <f t="shared" si="68"/>
        <v>111</v>
      </c>
      <c r="V58" s="82">
        <f t="shared" si="68"/>
        <v>99</v>
      </c>
      <c r="W58" s="82">
        <f t="shared" si="68"/>
        <v>84</v>
      </c>
      <c r="X58" s="82">
        <f t="shared" si="68"/>
        <v>67</v>
      </c>
      <c r="Y58" s="82">
        <f t="shared" si="68"/>
        <v>54</v>
      </c>
      <c r="Z58" s="82">
        <f t="shared" si="68"/>
        <v>47</v>
      </c>
      <c r="AA58" s="82">
        <f t="shared" si="68"/>
        <v>31</v>
      </c>
      <c r="AB58" s="82">
        <f t="shared" si="68"/>
        <v>30</v>
      </c>
      <c r="AC58" s="82">
        <f t="shared" si="68"/>
        <v>50</v>
      </c>
      <c r="AD58" s="82">
        <f t="shared" si="68"/>
        <v>4</v>
      </c>
      <c r="AE58" s="82">
        <f t="shared" si="68"/>
        <v>1191</v>
      </c>
      <c r="AF58" s="82">
        <f t="shared" si="68"/>
        <v>130</v>
      </c>
      <c r="AG58" s="82">
        <f t="shared" si="68"/>
        <v>127</v>
      </c>
      <c r="AH58" s="82">
        <f t="shared" si="68"/>
        <v>485</v>
      </c>
      <c r="AI58" s="82">
        <f t="shared" si="68"/>
        <v>68</v>
      </c>
      <c r="AJ58" s="368">
        <f t="shared" si="63"/>
        <v>0</v>
      </c>
      <c r="AK58" s="3"/>
      <c r="AL58" s="3"/>
      <c r="AM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</row>
    <row r="59" spans="1:975" s="5" customFormat="1" ht="18.75">
      <c r="A59" s="345">
        <f t="shared" si="64"/>
        <v>4</v>
      </c>
      <c r="B59" s="421"/>
      <c r="C59" s="175" t="s">
        <v>220</v>
      </c>
      <c r="D59" s="50">
        <v>6.3877696136525303E-2</v>
      </c>
      <c r="E59" s="390">
        <f t="shared" si="65"/>
        <v>3060</v>
      </c>
      <c r="F59" s="82">
        <f t="shared" ref="F59" si="69">+ROUND($E$59*F54/100,0)</f>
        <v>63</v>
      </c>
      <c r="G59" s="82">
        <f t="shared" ref="G59:AI59" si="70">+ROUND($E$59*G54/100,0)</f>
        <v>66</v>
      </c>
      <c r="H59" s="82">
        <f t="shared" si="70"/>
        <v>69</v>
      </c>
      <c r="I59" s="82">
        <f>+ROUND($E$59*I54/100,0)+1</f>
        <v>71</v>
      </c>
      <c r="J59" s="82">
        <f t="shared" si="70"/>
        <v>71</v>
      </c>
      <c r="K59" s="82">
        <f t="shared" si="70"/>
        <v>359</v>
      </c>
      <c r="L59" s="82">
        <f t="shared" si="70"/>
        <v>139</v>
      </c>
      <c r="M59" s="82">
        <f t="shared" si="70"/>
        <v>200</v>
      </c>
      <c r="N59" s="82">
        <f t="shared" si="70"/>
        <v>190</v>
      </c>
      <c r="O59" s="82">
        <f t="shared" si="70"/>
        <v>119</v>
      </c>
      <c r="P59" s="82">
        <f t="shared" si="70"/>
        <v>268</v>
      </c>
      <c r="Q59" s="82">
        <f t="shared" si="70"/>
        <v>232</v>
      </c>
      <c r="R59" s="82">
        <f t="shared" si="70"/>
        <v>221</v>
      </c>
      <c r="S59" s="82">
        <f t="shared" si="70"/>
        <v>176</v>
      </c>
      <c r="T59" s="82">
        <f t="shared" si="70"/>
        <v>155</v>
      </c>
      <c r="U59" s="82">
        <f t="shared" si="70"/>
        <v>140</v>
      </c>
      <c r="V59" s="82">
        <f t="shared" si="70"/>
        <v>125</v>
      </c>
      <c r="W59" s="82">
        <f t="shared" si="70"/>
        <v>106</v>
      </c>
      <c r="X59" s="82">
        <f t="shared" si="70"/>
        <v>85</v>
      </c>
      <c r="Y59" s="82">
        <f t="shared" si="70"/>
        <v>68</v>
      </c>
      <c r="Z59" s="82">
        <f t="shared" si="70"/>
        <v>60</v>
      </c>
      <c r="AA59" s="82">
        <f t="shared" si="70"/>
        <v>39</v>
      </c>
      <c r="AB59" s="82">
        <f t="shared" si="70"/>
        <v>38</v>
      </c>
      <c r="AC59" s="82">
        <f t="shared" si="70"/>
        <v>64</v>
      </c>
      <c r="AD59" s="82">
        <f t="shared" si="70"/>
        <v>5</v>
      </c>
      <c r="AE59" s="82">
        <f t="shared" si="70"/>
        <v>1512</v>
      </c>
      <c r="AF59" s="82">
        <f t="shared" si="70"/>
        <v>165</v>
      </c>
      <c r="AG59" s="82">
        <f t="shared" si="70"/>
        <v>161</v>
      </c>
      <c r="AH59" s="82">
        <f t="shared" si="70"/>
        <v>616</v>
      </c>
      <c r="AI59" s="82">
        <f t="shared" si="70"/>
        <v>86</v>
      </c>
      <c r="AJ59" s="369">
        <f t="shared" si="63"/>
        <v>0</v>
      </c>
    </row>
    <row r="60" spans="1:975" ht="18.75">
      <c r="A60" s="317">
        <f t="shared" si="64"/>
        <v>5</v>
      </c>
      <c r="B60" s="421"/>
      <c r="C60" s="175" t="s">
        <v>73</v>
      </c>
      <c r="D60" s="318">
        <v>3.8100000000000002E-2</v>
      </c>
      <c r="E60" s="390">
        <f t="shared" si="65"/>
        <v>1825</v>
      </c>
      <c r="F60" s="82">
        <f>+ROUND($E$60*F54/100,0)</f>
        <v>38</v>
      </c>
      <c r="G60" s="82">
        <f t="shared" ref="G60:AI60" si="71">+ROUND($E$60*G54/100,0)</f>
        <v>40</v>
      </c>
      <c r="H60" s="82">
        <f>+ROUND($E$60*H54/100,0)-1</f>
        <v>40</v>
      </c>
      <c r="I60" s="82">
        <f t="shared" si="71"/>
        <v>42</v>
      </c>
      <c r="J60" s="82">
        <f t="shared" si="71"/>
        <v>42</v>
      </c>
      <c r="K60" s="82">
        <f t="shared" si="71"/>
        <v>214</v>
      </c>
      <c r="L60" s="82">
        <f t="shared" si="71"/>
        <v>83</v>
      </c>
      <c r="M60" s="82">
        <f>+ROUND($E$60*M54/100,0)-1</f>
        <v>118</v>
      </c>
      <c r="N60" s="82">
        <f t="shared" si="71"/>
        <v>113</v>
      </c>
      <c r="O60" s="82">
        <f>+ROUND($E$60*O54/100,0)-1</f>
        <v>70</v>
      </c>
      <c r="P60" s="82">
        <f t="shared" si="71"/>
        <v>160</v>
      </c>
      <c r="Q60" s="82">
        <f t="shared" si="71"/>
        <v>139</v>
      </c>
      <c r="R60" s="82">
        <f t="shared" si="71"/>
        <v>132</v>
      </c>
      <c r="S60" s="82">
        <f t="shared" si="71"/>
        <v>105</v>
      </c>
      <c r="T60" s="82">
        <f t="shared" si="71"/>
        <v>92</v>
      </c>
      <c r="U60" s="82">
        <f t="shared" si="71"/>
        <v>84</v>
      </c>
      <c r="V60" s="82">
        <f t="shared" si="71"/>
        <v>75</v>
      </c>
      <c r="W60" s="82">
        <f t="shared" si="71"/>
        <v>64</v>
      </c>
      <c r="X60" s="82">
        <f t="shared" si="71"/>
        <v>51</v>
      </c>
      <c r="Y60" s="82">
        <f t="shared" si="71"/>
        <v>41</v>
      </c>
      <c r="Z60" s="82">
        <f t="shared" si="71"/>
        <v>36</v>
      </c>
      <c r="AA60" s="82">
        <f t="shared" si="71"/>
        <v>24</v>
      </c>
      <c r="AB60" s="82">
        <f t="shared" si="71"/>
        <v>22</v>
      </c>
      <c r="AC60" s="82">
        <f t="shared" si="71"/>
        <v>38</v>
      </c>
      <c r="AD60" s="82">
        <f t="shared" si="71"/>
        <v>3</v>
      </c>
      <c r="AE60" s="82">
        <f t="shared" si="71"/>
        <v>902</v>
      </c>
      <c r="AF60" s="82">
        <f t="shared" si="71"/>
        <v>98</v>
      </c>
      <c r="AG60" s="82">
        <f t="shared" si="71"/>
        <v>96</v>
      </c>
      <c r="AH60" s="82">
        <f t="shared" si="71"/>
        <v>367</v>
      </c>
      <c r="AI60" s="82">
        <f t="shared" si="71"/>
        <v>51</v>
      </c>
      <c r="AJ60" s="368">
        <f t="shared" si="63"/>
        <v>0</v>
      </c>
      <c r="AK60" s="3"/>
      <c r="AL60" s="3"/>
      <c r="AM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</row>
    <row r="61" spans="1:975" ht="18.75">
      <c r="A61" s="317">
        <f t="shared" si="64"/>
        <v>6</v>
      </c>
      <c r="B61" s="421"/>
      <c r="C61" s="175" t="s">
        <v>221</v>
      </c>
      <c r="D61" s="318">
        <v>3.2300000000000002E-2</v>
      </c>
      <c r="E61" s="390">
        <f t="shared" si="65"/>
        <v>1547</v>
      </c>
      <c r="F61" s="82">
        <f>+ROUND($E$61*F54/100,0)</f>
        <v>32</v>
      </c>
      <c r="G61" s="82">
        <f t="shared" ref="G61:AI61" si="72">+ROUND($E$61*G54/100,0)</f>
        <v>34</v>
      </c>
      <c r="H61" s="82">
        <f t="shared" si="72"/>
        <v>35</v>
      </c>
      <c r="I61" s="82">
        <f>+ROUND($E$61*I54/100,0)+1</f>
        <v>36</v>
      </c>
      <c r="J61" s="82">
        <f t="shared" si="72"/>
        <v>36</v>
      </c>
      <c r="K61" s="82">
        <f t="shared" si="72"/>
        <v>181</v>
      </c>
      <c r="L61" s="82">
        <f t="shared" si="72"/>
        <v>70</v>
      </c>
      <c r="M61" s="82">
        <f t="shared" si="72"/>
        <v>101</v>
      </c>
      <c r="N61" s="82">
        <f t="shared" si="72"/>
        <v>96</v>
      </c>
      <c r="O61" s="82">
        <f t="shared" si="72"/>
        <v>60</v>
      </c>
      <c r="P61" s="82">
        <f t="shared" si="72"/>
        <v>135</v>
      </c>
      <c r="Q61" s="82">
        <f t="shared" si="72"/>
        <v>118</v>
      </c>
      <c r="R61" s="82">
        <f t="shared" si="72"/>
        <v>112</v>
      </c>
      <c r="S61" s="82">
        <f t="shared" si="72"/>
        <v>89</v>
      </c>
      <c r="T61" s="82">
        <f t="shared" si="72"/>
        <v>78</v>
      </c>
      <c r="U61" s="82">
        <f t="shared" si="72"/>
        <v>71</v>
      </c>
      <c r="V61" s="82">
        <f t="shared" si="72"/>
        <v>63</v>
      </c>
      <c r="W61" s="82">
        <f t="shared" si="72"/>
        <v>54</v>
      </c>
      <c r="X61" s="82">
        <f t="shared" si="72"/>
        <v>43</v>
      </c>
      <c r="Y61" s="82">
        <f t="shared" si="72"/>
        <v>34</v>
      </c>
      <c r="Z61" s="82">
        <f t="shared" si="72"/>
        <v>30</v>
      </c>
      <c r="AA61" s="82">
        <f t="shared" si="72"/>
        <v>20</v>
      </c>
      <c r="AB61" s="82">
        <f t="shared" si="72"/>
        <v>19</v>
      </c>
      <c r="AC61" s="82">
        <f t="shared" si="72"/>
        <v>32</v>
      </c>
      <c r="AD61" s="82">
        <f t="shared" si="72"/>
        <v>2</v>
      </c>
      <c r="AE61" s="82">
        <f t="shared" si="72"/>
        <v>765</v>
      </c>
      <c r="AF61" s="82">
        <f t="shared" si="72"/>
        <v>83</v>
      </c>
      <c r="AG61" s="82">
        <f t="shared" si="72"/>
        <v>81</v>
      </c>
      <c r="AH61" s="82">
        <f t="shared" si="72"/>
        <v>311</v>
      </c>
      <c r="AI61" s="82">
        <f t="shared" si="72"/>
        <v>44</v>
      </c>
      <c r="AJ61" s="368">
        <f t="shared" si="63"/>
        <v>0</v>
      </c>
      <c r="AK61" s="3"/>
      <c r="AL61" s="3"/>
      <c r="AM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</row>
    <row r="62" spans="1:975" ht="18.75">
      <c r="A62" s="317">
        <f t="shared" si="64"/>
        <v>7</v>
      </c>
      <c r="B62" s="421"/>
      <c r="C62" s="175" t="s">
        <v>222</v>
      </c>
      <c r="D62" s="318">
        <v>6.1981512206683999E-2</v>
      </c>
      <c r="E62" s="390">
        <f t="shared" si="65"/>
        <v>2969</v>
      </c>
      <c r="F62" s="82">
        <f>+ROUND($E$62*F54/100,0)+1</f>
        <v>62</v>
      </c>
      <c r="G62" s="82">
        <f t="shared" ref="G62:AI62" si="73">+ROUND($E$62*G54/100,0)</f>
        <v>64</v>
      </c>
      <c r="H62" s="82">
        <f t="shared" si="73"/>
        <v>67</v>
      </c>
      <c r="I62" s="82">
        <f t="shared" si="73"/>
        <v>68</v>
      </c>
      <c r="J62" s="82">
        <f t="shared" si="73"/>
        <v>69</v>
      </c>
      <c r="K62" s="82">
        <f t="shared" si="73"/>
        <v>348</v>
      </c>
      <c r="L62" s="82">
        <f t="shared" si="73"/>
        <v>134</v>
      </c>
      <c r="M62" s="82">
        <f t="shared" si="73"/>
        <v>194</v>
      </c>
      <c r="N62" s="82">
        <f t="shared" si="73"/>
        <v>184</v>
      </c>
      <c r="O62" s="82">
        <f t="shared" si="73"/>
        <v>116</v>
      </c>
      <c r="P62" s="82">
        <f t="shared" si="73"/>
        <v>260</v>
      </c>
      <c r="Q62" s="82">
        <f t="shared" si="73"/>
        <v>226</v>
      </c>
      <c r="R62" s="82">
        <f t="shared" si="73"/>
        <v>215</v>
      </c>
      <c r="S62" s="82">
        <f t="shared" si="73"/>
        <v>171</v>
      </c>
      <c r="T62" s="82">
        <f t="shared" si="73"/>
        <v>150</v>
      </c>
      <c r="U62" s="82">
        <f t="shared" si="73"/>
        <v>136</v>
      </c>
      <c r="V62" s="82">
        <f t="shared" si="73"/>
        <v>122</v>
      </c>
      <c r="W62" s="82">
        <f t="shared" si="73"/>
        <v>103</v>
      </c>
      <c r="X62" s="82">
        <f t="shared" si="73"/>
        <v>82</v>
      </c>
      <c r="Y62" s="82">
        <f t="shared" si="73"/>
        <v>66</v>
      </c>
      <c r="Z62" s="82">
        <f t="shared" si="73"/>
        <v>58</v>
      </c>
      <c r="AA62" s="82">
        <f t="shared" si="73"/>
        <v>38</v>
      </c>
      <c r="AB62" s="82">
        <f t="shared" si="73"/>
        <v>36</v>
      </c>
      <c r="AC62" s="82">
        <f t="shared" si="73"/>
        <v>62</v>
      </c>
      <c r="AD62" s="82">
        <f t="shared" si="73"/>
        <v>5</v>
      </c>
      <c r="AE62" s="82">
        <f t="shared" si="73"/>
        <v>1467</v>
      </c>
      <c r="AF62" s="82">
        <f t="shared" si="73"/>
        <v>160</v>
      </c>
      <c r="AG62" s="82">
        <f t="shared" si="73"/>
        <v>156</v>
      </c>
      <c r="AH62" s="82">
        <f t="shared" si="73"/>
        <v>597</v>
      </c>
      <c r="AI62" s="82">
        <f t="shared" si="73"/>
        <v>84</v>
      </c>
      <c r="AJ62" s="368">
        <f t="shared" si="63"/>
        <v>0</v>
      </c>
      <c r="AK62" s="3"/>
      <c r="AL62" s="3"/>
      <c r="AM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</row>
    <row r="63" spans="1:975" ht="18.75">
      <c r="A63" s="317">
        <f t="shared" si="64"/>
        <v>8</v>
      </c>
      <c r="B63" s="421"/>
      <c r="C63" s="175" t="s">
        <v>223</v>
      </c>
      <c r="D63" s="318">
        <v>4.6290590187248203E-2</v>
      </c>
      <c r="E63" s="390">
        <f t="shared" si="65"/>
        <v>2217</v>
      </c>
      <c r="F63" s="82">
        <f t="shared" ref="F63" si="74">+ROUND($E$63*F54/100,0)</f>
        <v>46</v>
      </c>
      <c r="G63" s="82">
        <f t="shared" ref="G63:AI63" si="75">+ROUND($E$63*G54/100,0)</f>
        <v>48</v>
      </c>
      <c r="H63" s="82">
        <f t="shared" si="75"/>
        <v>50</v>
      </c>
      <c r="I63" s="82">
        <f t="shared" si="75"/>
        <v>51</v>
      </c>
      <c r="J63" s="82">
        <f t="shared" si="75"/>
        <v>52</v>
      </c>
      <c r="K63" s="82">
        <f t="shared" si="75"/>
        <v>260</v>
      </c>
      <c r="L63" s="82">
        <f t="shared" si="75"/>
        <v>100</v>
      </c>
      <c r="M63" s="82">
        <f t="shared" si="75"/>
        <v>145</v>
      </c>
      <c r="N63" s="82">
        <f t="shared" si="75"/>
        <v>138</v>
      </c>
      <c r="O63" s="82">
        <f t="shared" si="75"/>
        <v>86</v>
      </c>
      <c r="P63" s="82">
        <f t="shared" si="75"/>
        <v>194</v>
      </c>
      <c r="Q63" s="82">
        <f t="shared" si="75"/>
        <v>168</v>
      </c>
      <c r="R63" s="82">
        <f t="shared" si="75"/>
        <v>160</v>
      </c>
      <c r="S63" s="82">
        <f t="shared" si="75"/>
        <v>127</v>
      </c>
      <c r="T63" s="82">
        <f t="shared" si="75"/>
        <v>112</v>
      </c>
      <c r="U63" s="82">
        <f t="shared" si="75"/>
        <v>102</v>
      </c>
      <c r="V63" s="82">
        <f t="shared" si="75"/>
        <v>91</v>
      </c>
      <c r="W63" s="82">
        <f t="shared" si="75"/>
        <v>77</v>
      </c>
      <c r="X63" s="82">
        <f t="shared" si="75"/>
        <v>62</v>
      </c>
      <c r="Y63" s="82">
        <f t="shared" si="75"/>
        <v>49</v>
      </c>
      <c r="Z63" s="82">
        <f t="shared" si="75"/>
        <v>43</v>
      </c>
      <c r="AA63" s="82">
        <f t="shared" si="75"/>
        <v>29</v>
      </c>
      <c r="AB63" s="82">
        <f t="shared" si="75"/>
        <v>27</v>
      </c>
      <c r="AC63" s="82">
        <f t="shared" si="75"/>
        <v>46</v>
      </c>
      <c r="AD63" s="82">
        <f t="shared" si="75"/>
        <v>4</v>
      </c>
      <c r="AE63" s="82">
        <f t="shared" si="75"/>
        <v>1096</v>
      </c>
      <c r="AF63" s="82">
        <f t="shared" si="75"/>
        <v>119</v>
      </c>
      <c r="AG63" s="82">
        <f t="shared" si="75"/>
        <v>117</v>
      </c>
      <c r="AH63" s="82">
        <f t="shared" si="75"/>
        <v>446</v>
      </c>
      <c r="AI63" s="82">
        <f t="shared" si="75"/>
        <v>63</v>
      </c>
      <c r="AJ63" s="368">
        <f t="shared" si="63"/>
        <v>0</v>
      </c>
      <c r="AK63" s="3"/>
      <c r="AL63" s="3"/>
      <c r="AM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</row>
    <row r="64" spans="1:975" ht="18.75">
      <c r="A64" s="317">
        <f t="shared" si="64"/>
        <v>9</v>
      </c>
      <c r="B64" s="421"/>
      <c r="C64" s="175" t="s">
        <v>224</v>
      </c>
      <c r="D64" s="318">
        <v>5.0900000000000001E-2</v>
      </c>
      <c r="E64" s="390">
        <f t="shared" si="65"/>
        <v>2438</v>
      </c>
      <c r="F64" s="82">
        <f t="shared" ref="F64" si="76">+ROUND($E$64*F54/100,0)</f>
        <v>50</v>
      </c>
      <c r="G64" s="82">
        <f t="shared" ref="G64:AI64" si="77">+ROUND($E$64*G54/100,0)</f>
        <v>53</v>
      </c>
      <c r="H64" s="82">
        <f t="shared" si="77"/>
        <v>55</v>
      </c>
      <c r="I64" s="82">
        <f t="shared" si="77"/>
        <v>56</v>
      </c>
      <c r="J64" s="82">
        <f t="shared" si="77"/>
        <v>57</v>
      </c>
      <c r="K64" s="82">
        <f t="shared" si="77"/>
        <v>286</v>
      </c>
      <c r="L64" s="82">
        <f t="shared" si="77"/>
        <v>110</v>
      </c>
      <c r="M64" s="82">
        <f t="shared" si="77"/>
        <v>159</v>
      </c>
      <c r="N64" s="82">
        <f t="shared" si="77"/>
        <v>151</v>
      </c>
      <c r="O64" s="82">
        <f t="shared" si="77"/>
        <v>95</v>
      </c>
      <c r="P64" s="82">
        <f>+ROUND($E$64*P54/100,0)+1</f>
        <v>214</v>
      </c>
      <c r="Q64" s="82">
        <f t="shared" si="77"/>
        <v>185</v>
      </c>
      <c r="R64" s="82">
        <f t="shared" si="77"/>
        <v>176</v>
      </c>
      <c r="S64" s="82">
        <f t="shared" si="77"/>
        <v>140</v>
      </c>
      <c r="T64" s="82">
        <f t="shared" si="77"/>
        <v>123</v>
      </c>
      <c r="U64" s="82">
        <f t="shared" si="77"/>
        <v>112</v>
      </c>
      <c r="V64" s="82">
        <f t="shared" si="77"/>
        <v>100</v>
      </c>
      <c r="W64" s="82">
        <f t="shared" si="77"/>
        <v>85</v>
      </c>
      <c r="X64" s="82">
        <f t="shared" si="77"/>
        <v>68</v>
      </c>
      <c r="Y64" s="82">
        <f t="shared" si="77"/>
        <v>54</v>
      </c>
      <c r="Z64" s="82">
        <f t="shared" si="77"/>
        <v>48</v>
      </c>
      <c r="AA64" s="82">
        <f t="shared" si="77"/>
        <v>31</v>
      </c>
      <c r="AB64" s="82">
        <f t="shared" si="77"/>
        <v>30</v>
      </c>
      <c r="AC64" s="82">
        <f t="shared" si="77"/>
        <v>51</v>
      </c>
      <c r="AD64" s="82">
        <f t="shared" si="77"/>
        <v>4</v>
      </c>
      <c r="AE64" s="82">
        <f t="shared" si="77"/>
        <v>1205</v>
      </c>
      <c r="AF64" s="82">
        <f t="shared" si="77"/>
        <v>131</v>
      </c>
      <c r="AG64" s="82">
        <f t="shared" si="77"/>
        <v>128</v>
      </c>
      <c r="AH64" s="82">
        <f t="shared" si="77"/>
        <v>491</v>
      </c>
      <c r="AI64" s="82">
        <f t="shared" si="77"/>
        <v>69</v>
      </c>
      <c r="AJ64" s="368">
        <f t="shared" si="63"/>
        <v>0</v>
      </c>
      <c r="AK64" s="3"/>
      <c r="AL64" s="3"/>
      <c r="AM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</row>
    <row r="65" spans="1:975" ht="18.75">
      <c r="A65" s="317">
        <f t="shared" si="64"/>
        <v>10</v>
      </c>
      <c r="B65" s="421"/>
      <c r="C65" s="175" t="s">
        <v>225</v>
      </c>
      <c r="D65" s="318">
        <v>8.7295567670063995E-2</v>
      </c>
      <c r="E65" s="390">
        <f t="shared" si="65"/>
        <v>4181</v>
      </c>
      <c r="F65" s="82">
        <f t="shared" ref="F65" si="78">+ROUND($E$65*F54/100,0)</f>
        <v>87</v>
      </c>
      <c r="G65" s="82">
        <f t="shared" ref="G65:AI65" si="79">+ROUND($E$65*G54/100,0)</f>
        <v>91</v>
      </c>
      <c r="H65" s="82">
        <f>+ROUND($E$65*H54/100,0)-1</f>
        <v>93</v>
      </c>
      <c r="I65" s="82">
        <f t="shared" si="79"/>
        <v>96</v>
      </c>
      <c r="J65" s="82">
        <f t="shared" si="79"/>
        <v>97</v>
      </c>
      <c r="K65" s="82">
        <f t="shared" si="79"/>
        <v>490</v>
      </c>
      <c r="L65" s="82">
        <f t="shared" si="79"/>
        <v>189</v>
      </c>
      <c r="M65" s="82">
        <f>+ROUND($E$65*M54/100,0)-1</f>
        <v>272</v>
      </c>
      <c r="N65" s="82">
        <f t="shared" si="79"/>
        <v>260</v>
      </c>
      <c r="O65" s="82">
        <f t="shared" si="79"/>
        <v>163</v>
      </c>
      <c r="P65" s="82">
        <f t="shared" si="79"/>
        <v>366</v>
      </c>
      <c r="Q65" s="82">
        <f t="shared" si="79"/>
        <v>318</v>
      </c>
      <c r="R65" s="82">
        <f t="shared" si="79"/>
        <v>302</v>
      </c>
      <c r="S65" s="82">
        <f t="shared" si="79"/>
        <v>240</v>
      </c>
      <c r="T65" s="82">
        <f t="shared" si="79"/>
        <v>212</v>
      </c>
      <c r="U65" s="82">
        <f t="shared" si="79"/>
        <v>192</v>
      </c>
      <c r="V65" s="82">
        <f t="shared" si="79"/>
        <v>171</v>
      </c>
      <c r="W65" s="82">
        <f t="shared" si="79"/>
        <v>146</v>
      </c>
      <c r="X65" s="82">
        <f t="shared" si="79"/>
        <v>116</v>
      </c>
      <c r="Y65" s="82">
        <f t="shared" si="79"/>
        <v>93</v>
      </c>
      <c r="Z65" s="82">
        <f t="shared" si="79"/>
        <v>82</v>
      </c>
      <c r="AA65" s="82">
        <f t="shared" si="79"/>
        <v>54</v>
      </c>
      <c r="AB65" s="82">
        <f t="shared" si="79"/>
        <v>51</v>
      </c>
      <c r="AC65" s="82">
        <f t="shared" si="79"/>
        <v>87</v>
      </c>
      <c r="AD65" s="82">
        <f t="shared" si="79"/>
        <v>7</v>
      </c>
      <c r="AE65" s="82">
        <f t="shared" si="79"/>
        <v>2066</v>
      </c>
      <c r="AF65" s="82">
        <f t="shared" si="79"/>
        <v>225</v>
      </c>
      <c r="AG65" s="82">
        <f t="shared" si="79"/>
        <v>220</v>
      </c>
      <c r="AH65" s="82">
        <f t="shared" si="79"/>
        <v>841</v>
      </c>
      <c r="AI65" s="82">
        <f t="shared" si="79"/>
        <v>118</v>
      </c>
      <c r="AJ65" s="368">
        <f t="shared" si="63"/>
        <v>0</v>
      </c>
      <c r="AK65" s="3"/>
      <c r="AL65" s="3"/>
      <c r="AM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</row>
    <row r="66" spans="1:975" ht="18.75">
      <c r="A66" s="317">
        <f t="shared" si="64"/>
        <v>11</v>
      </c>
      <c r="B66" s="421"/>
      <c r="C66" s="175" t="s">
        <v>226</v>
      </c>
      <c r="D66" s="318">
        <v>2.2499999999999999E-2</v>
      </c>
      <c r="E66" s="390">
        <f t="shared" si="65"/>
        <v>1078</v>
      </c>
      <c r="F66" s="82">
        <f t="shared" ref="F66" si="80">+ROUND($E$66*F54/100,0)</f>
        <v>22</v>
      </c>
      <c r="G66" s="82">
        <f t="shared" ref="G66:AI66" si="81">+ROUND($E$66*G54/100,0)</f>
        <v>23</v>
      </c>
      <c r="H66" s="82">
        <f t="shared" si="81"/>
        <v>24</v>
      </c>
      <c r="I66" s="82">
        <f t="shared" si="81"/>
        <v>25</v>
      </c>
      <c r="J66" s="82">
        <f t="shared" si="81"/>
        <v>25</v>
      </c>
      <c r="K66" s="82">
        <f t="shared" si="81"/>
        <v>126</v>
      </c>
      <c r="L66" s="82">
        <f t="shared" si="81"/>
        <v>49</v>
      </c>
      <c r="M66" s="82">
        <f t="shared" si="81"/>
        <v>70</v>
      </c>
      <c r="N66" s="82">
        <f t="shared" si="81"/>
        <v>67</v>
      </c>
      <c r="O66" s="82">
        <f t="shared" si="81"/>
        <v>42</v>
      </c>
      <c r="P66" s="82">
        <f>+ROUND($E$66*P54/100,0)+1</f>
        <v>95</v>
      </c>
      <c r="Q66" s="82">
        <f t="shared" si="81"/>
        <v>82</v>
      </c>
      <c r="R66" s="82">
        <f t="shared" si="81"/>
        <v>78</v>
      </c>
      <c r="S66" s="82">
        <f t="shared" si="81"/>
        <v>62</v>
      </c>
      <c r="T66" s="82">
        <f t="shared" si="81"/>
        <v>55</v>
      </c>
      <c r="U66" s="82">
        <f t="shared" si="81"/>
        <v>49</v>
      </c>
      <c r="V66" s="82">
        <f t="shared" si="81"/>
        <v>44</v>
      </c>
      <c r="W66" s="82">
        <f t="shared" si="81"/>
        <v>38</v>
      </c>
      <c r="X66" s="82">
        <f t="shared" si="81"/>
        <v>30</v>
      </c>
      <c r="Y66" s="82">
        <f t="shared" si="81"/>
        <v>24</v>
      </c>
      <c r="Z66" s="82">
        <f t="shared" si="81"/>
        <v>21</v>
      </c>
      <c r="AA66" s="82">
        <f t="shared" si="81"/>
        <v>14</v>
      </c>
      <c r="AB66" s="82">
        <f t="shared" si="81"/>
        <v>13</v>
      </c>
      <c r="AC66" s="82">
        <f t="shared" si="81"/>
        <v>22</v>
      </c>
      <c r="AD66" s="82">
        <f t="shared" si="81"/>
        <v>2</v>
      </c>
      <c r="AE66" s="82">
        <f t="shared" si="81"/>
        <v>533</v>
      </c>
      <c r="AF66" s="82">
        <f t="shared" si="81"/>
        <v>58</v>
      </c>
      <c r="AG66" s="82">
        <f t="shared" si="81"/>
        <v>57</v>
      </c>
      <c r="AH66" s="82">
        <f t="shared" si="81"/>
        <v>217</v>
      </c>
      <c r="AI66" s="82">
        <f t="shared" si="81"/>
        <v>30</v>
      </c>
      <c r="AJ66" s="368">
        <f t="shared" si="63"/>
        <v>0</v>
      </c>
      <c r="AK66" s="3"/>
      <c r="AL66" s="3"/>
      <c r="AM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</row>
    <row r="67" spans="1:975" ht="18.75">
      <c r="A67" s="317">
        <f t="shared" si="64"/>
        <v>12</v>
      </c>
      <c r="B67" s="421"/>
      <c r="C67" s="175" t="s">
        <v>227</v>
      </c>
      <c r="D67" s="318">
        <v>6.6793078928656102E-2</v>
      </c>
      <c r="E67" s="390">
        <f t="shared" si="65"/>
        <v>3199</v>
      </c>
      <c r="F67" s="82">
        <f t="shared" ref="F67" si="82">+ROUND($E$67*F54/100,0)</f>
        <v>66</v>
      </c>
      <c r="G67" s="82">
        <f t="shared" ref="G67:AI67" si="83">+ROUND($E$67*G54/100,0)</f>
        <v>69</v>
      </c>
      <c r="H67" s="82">
        <f t="shared" si="83"/>
        <v>72</v>
      </c>
      <c r="I67" s="82">
        <f t="shared" si="83"/>
        <v>73</v>
      </c>
      <c r="J67" s="82">
        <f t="shared" si="83"/>
        <v>74</v>
      </c>
      <c r="K67" s="82">
        <f t="shared" si="83"/>
        <v>375</v>
      </c>
      <c r="L67" s="82">
        <f t="shared" si="83"/>
        <v>145</v>
      </c>
      <c r="M67" s="82">
        <f t="shared" si="83"/>
        <v>209</v>
      </c>
      <c r="N67" s="82">
        <f t="shared" si="83"/>
        <v>199</v>
      </c>
      <c r="O67" s="82">
        <f t="shared" si="83"/>
        <v>125</v>
      </c>
      <c r="P67" s="82">
        <f t="shared" si="83"/>
        <v>280</v>
      </c>
      <c r="Q67" s="82">
        <f t="shared" si="83"/>
        <v>243</v>
      </c>
      <c r="R67" s="82">
        <f t="shared" si="83"/>
        <v>231</v>
      </c>
      <c r="S67" s="82">
        <f t="shared" si="83"/>
        <v>184</v>
      </c>
      <c r="T67" s="82">
        <f t="shared" si="83"/>
        <v>162</v>
      </c>
      <c r="U67" s="82">
        <f t="shared" si="83"/>
        <v>147</v>
      </c>
      <c r="V67" s="82">
        <f t="shared" si="83"/>
        <v>131</v>
      </c>
      <c r="W67" s="82">
        <f t="shared" si="83"/>
        <v>111</v>
      </c>
      <c r="X67" s="82">
        <f t="shared" si="83"/>
        <v>89</v>
      </c>
      <c r="Y67" s="82">
        <f t="shared" si="83"/>
        <v>71</v>
      </c>
      <c r="Z67" s="82">
        <f t="shared" si="83"/>
        <v>63</v>
      </c>
      <c r="AA67" s="82">
        <f t="shared" si="83"/>
        <v>41</v>
      </c>
      <c r="AB67" s="82">
        <f t="shared" si="83"/>
        <v>39</v>
      </c>
      <c r="AC67" s="82">
        <f t="shared" si="83"/>
        <v>66</v>
      </c>
      <c r="AD67" s="82">
        <f t="shared" si="83"/>
        <v>5</v>
      </c>
      <c r="AE67" s="82">
        <f t="shared" si="83"/>
        <v>1581</v>
      </c>
      <c r="AF67" s="82">
        <f t="shared" si="83"/>
        <v>172</v>
      </c>
      <c r="AG67" s="82">
        <f t="shared" si="83"/>
        <v>169</v>
      </c>
      <c r="AH67" s="82">
        <f t="shared" si="83"/>
        <v>644</v>
      </c>
      <c r="AI67" s="82">
        <f t="shared" si="83"/>
        <v>90</v>
      </c>
      <c r="AJ67" s="368">
        <f t="shared" si="63"/>
        <v>0</v>
      </c>
      <c r="AK67" s="3"/>
      <c r="AL67" s="3"/>
      <c r="AM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</row>
    <row r="68" spans="1:975" s="5" customFormat="1" ht="18.75">
      <c r="A68" s="345">
        <f t="shared" si="64"/>
        <v>13</v>
      </c>
      <c r="B68" s="421"/>
      <c r="C68" s="175" t="s">
        <v>228</v>
      </c>
      <c r="D68" s="50">
        <v>3.0338942877459099E-2</v>
      </c>
      <c r="E68" s="390">
        <f t="shared" si="65"/>
        <v>1453</v>
      </c>
      <c r="F68" s="82">
        <f t="shared" ref="F68" si="84">+ROUND($E$68*F54/100,0)</f>
        <v>30</v>
      </c>
      <c r="G68" s="82">
        <f t="shared" ref="G68:AI68" si="85">+ROUND($E$68*G54/100,0)</f>
        <v>31</v>
      </c>
      <c r="H68" s="82">
        <f t="shared" si="85"/>
        <v>33</v>
      </c>
      <c r="I68" s="82">
        <f t="shared" si="85"/>
        <v>33</v>
      </c>
      <c r="J68" s="82">
        <f t="shared" si="85"/>
        <v>34</v>
      </c>
      <c r="K68" s="82">
        <f t="shared" si="85"/>
        <v>170</v>
      </c>
      <c r="L68" s="82">
        <f t="shared" si="85"/>
        <v>66</v>
      </c>
      <c r="M68" s="82">
        <f t="shared" si="85"/>
        <v>95</v>
      </c>
      <c r="N68" s="82">
        <f t="shared" si="85"/>
        <v>90</v>
      </c>
      <c r="O68" s="82">
        <f t="shared" si="85"/>
        <v>57</v>
      </c>
      <c r="P68" s="82">
        <f t="shared" si="85"/>
        <v>127</v>
      </c>
      <c r="Q68" s="82">
        <f t="shared" si="85"/>
        <v>110</v>
      </c>
      <c r="R68" s="82">
        <f t="shared" si="85"/>
        <v>105</v>
      </c>
      <c r="S68" s="82">
        <f t="shared" si="85"/>
        <v>84</v>
      </c>
      <c r="T68" s="82">
        <f t="shared" si="85"/>
        <v>74</v>
      </c>
      <c r="U68" s="82">
        <f t="shared" si="85"/>
        <v>67</v>
      </c>
      <c r="V68" s="82">
        <f t="shared" si="85"/>
        <v>59</v>
      </c>
      <c r="W68" s="82">
        <f t="shared" si="85"/>
        <v>51</v>
      </c>
      <c r="X68" s="82">
        <f t="shared" si="85"/>
        <v>40</v>
      </c>
      <c r="Y68" s="82">
        <f t="shared" si="85"/>
        <v>32</v>
      </c>
      <c r="Z68" s="82">
        <f t="shared" si="85"/>
        <v>28</v>
      </c>
      <c r="AA68" s="82">
        <f t="shared" si="85"/>
        <v>19</v>
      </c>
      <c r="AB68" s="82">
        <f t="shared" si="85"/>
        <v>18</v>
      </c>
      <c r="AC68" s="82">
        <f t="shared" si="85"/>
        <v>30</v>
      </c>
      <c r="AD68" s="82">
        <f t="shared" si="85"/>
        <v>2</v>
      </c>
      <c r="AE68" s="82">
        <f t="shared" si="85"/>
        <v>718</v>
      </c>
      <c r="AF68" s="82">
        <f t="shared" si="85"/>
        <v>78</v>
      </c>
      <c r="AG68" s="82">
        <f t="shared" si="85"/>
        <v>77</v>
      </c>
      <c r="AH68" s="82">
        <f t="shared" si="85"/>
        <v>292</v>
      </c>
      <c r="AI68" s="82">
        <f t="shared" si="85"/>
        <v>41</v>
      </c>
      <c r="AJ68" s="369">
        <f t="shared" si="63"/>
        <v>0</v>
      </c>
    </row>
    <row r="69" spans="1:975" ht="18.75">
      <c r="A69" s="317">
        <f t="shared" si="64"/>
        <v>14</v>
      </c>
      <c r="B69" s="421"/>
      <c r="C69" s="175" t="s">
        <v>229</v>
      </c>
      <c r="D69" s="318">
        <v>3.3538753259066099E-2</v>
      </c>
      <c r="E69" s="390">
        <f t="shared" si="65"/>
        <v>1606</v>
      </c>
      <c r="F69" s="325">
        <f t="shared" ref="F69" si="86">+ROUND($E$69*F54/100,0)</f>
        <v>33</v>
      </c>
      <c r="G69" s="325">
        <f t="shared" ref="G69:AI69" si="87">+ROUND($E$69*G54/100,0)</f>
        <v>35</v>
      </c>
      <c r="H69" s="325">
        <f t="shared" si="87"/>
        <v>36</v>
      </c>
      <c r="I69" s="325">
        <f t="shared" si="87"/>
        <v>37</v>
      </c>
      <c r="J69" s="325">
        <f t="shared" si="87"/>
        <v>37</v>
      </c>
      <c r="K69" s="325">
        <f t="shared" si="87"/>
        <v>188</v>
      </c>
      <c r="L69" s="325">
        <f t="shared" si="87"/>
        <v>73</v>
      </c>
      <c r="M69" s="325">
        <f t="shared" si="87"/>
        <v>105</v>
      </c>
      <c r="N69" s="325">
        <f t="shared" si="87"/>
        <v>100</v>
      </c>
      <c r="O69" s="325">
        <f>+ROUND($E$69*O54/100,0)-1</f>
        <v>62</v>
      </c>
      <c r="P69" s="325">
        <f t="shared" si="87"/>
        <v>141</v>
      </c>
      <c r="Q69" s="325">
        <f t="shared" si="87"/>
        <v>122</v>
      </c>
      <c r="R69" s="325">
        <f t="shared" si="87"/>
        <v>116</v>
      </c>
      <c r="S69" s="325">
        <f t="shared" si="87"/>
        <v>92</v>
      </c>
      <c r="T69" s="325">
        <f t="shared" si="87"/>
        <v>81</v>
      </c>
      <c r="U69" s="325">
        <f t="shared" si="87"/>
        <v>74</v>
      </c>
      <c r="V69" s="325">
        <f t="shared" si="87"/>
        <v>66</v>
      </c>
      <c r="W69" s="325">
        <f t="shared" si="87"/>
        <v>56</v>
      </c>
      <c r="X69" s="325">
        <f>+ROUND($E$69*X54/100,0)-1</f>
        <v>44</v>
      </c>
      <c r="Y69" s="325">
        <f t="shared" si="87"/>
        <v>36</v>
      </c>
      <c r="Z69" s="325">
        <f t="shared" si="87"/>
        <v>31</v>
      </c>
      <c r="AA69" s="325">
        <f t="shared" si="87"/>
        <v>21</v>
      </c>
      <c r="AB69" s="325">
        <f t="shared" si="87"/>
        <v>20</v>
      </c>
      <c r="AC69" s="325">
        <f t="shared" si="87"/>
        <v>33</v>
      </c>
      <c r="AD69" s="325">
        <f t="shared" si="87"/>
        <v>3</v>
      </c>
      <c r="AE69" s="325">
        <f t="shared" si="87"/>
        <v>794</v>
      </c>
      <c r="AF69" s="325">
        <f t="shared" si="87"/>
        <v>86</v>
      </c>
      <c r="AG69" s="325">
        <f t="shared" si="87"/>
        <v>85</v>
      </c>
      <c r="AH69" s="325">
        <f t="shared" si="87"/>
        <v>323</v>
      </c>
      <c r="AI69" s="325">
        <f t="shared" si="87"/>
        <v>45</v>
      </c>
      <c r="AJ69" s="368">
        <f t="shared" si="63"/>
        <v>0</v>
      </c>
    </row>
    <row r="70" spans="1:975" ht="18.75">
      <c r="A70" s="317">
        <f t="shared" si="64"/>
        <v>15</v>
      </c>
      <c r="B70" s="421"/>
      <c r="C70" s="175" t="s">
        <v>230</v>
      </c>
      <c r="D70" s="318">
        <v>2.1299999999999999E-2</v>
      </c>
      <c r="E70" s="390">
        <f t="shared" si="65"/>
        <v>1020</v>
      </c>
      <c r="F70" s="325">
        <f t="shared" ref="F70" si="88">+ROUND($E$70*F54/100,0)</f>
        <v>21</v>
      </c>
      <c r="G70" s="325">
        <f t="shared" ref="G70:AI70" si="89">+ROUND($E$70*G54/100,0)</f>
        <v>22</v>
      </c>
      <c r="H70" s="325">
        <f t="shared" si="89"/>
        <v>23</v>
      </c>
      <c r="I70" s="325">
        <f t="shared" si="89"/>
        <v>23</v>
      </c>
      <c r="J70" s="325">
        <f t="shared" si="89"/>
        <v>24</v>
      </c>
      <c r="K70" s="325">
        <f t="shared" si="89"/>
        <v>120</v>
      </c>
      <c r="L70" s="325">
        <f t="shared" si="89"/>
        <v>46</v>
      </c>
      <c r="M70" s="325">
        <f t="shared" si="89"/>
        <v>67</v>
      </c>
      <c r="N70" s="325">
        <f t="shared" si="89"/>
        <v>63</v>
      </c>
      <c r="O70" s="325">
        <f t="shared" si="89"/>
        <v>40</v>
      </c>
      <c r="P70" s="325">
        <f t="shared" si="89"/>
        <v>89</v>
      </c>
      <c r="Q70" s="325">
        <f t="shared" si="89"/>
        <v>77</v>
      </c>
      <c r="R70" s="325">
        <f t="shared" si="89"/>
        <v>74</v>
      </c>
      <c r="S70" s="325">
        <f t="shared" si="89"/>
        <v>59</v>
      </c>
      <c r="T70" s="325">
        <f t="shared" si="89"/>
        <v>52</v>
      </c>
      <c r="U70" s="325">
        <f t="shared" si="89"/>
        <v>47</v>
      </c>
      <c r="V70" s="325">
        <f t="shared" si="89"/>
        <v>42</v>
      </c>
      <c r="W70" s="325">
        <f t="shared" si="89"/>
        <v>35</v>
      </c>
      <c r="X70" s="325">
        <f>+ROUND($E$70*X54/100,0)-1</f>
        <v>27</v>
      </c>
      <c r="Y70" s="325">
        <f t="shared" si="89"/>
        <v>23</v>
      </c>
      <c r="Z70" s="325">
        <f t="shared" si="89"/>
        <v>20</v>
      </c>
      <c r="AA70" s="325">
        <f t="shared" si="89"/>
        <v>13</v>
      </c>
      <c r="AB70" s="325">
        <f t="shared" si="89"/>
        <v>13</v>
      </c>
      <c r="AC70" s="325">
        <f t="shared" si="89"/>
        <v>21</v>
      </c>
      <c r="AD70" s="325">
        <f t="shared" si="89"/>
        <v>2</v>
      </c>
      <c r="AE70" s="325">
        <f t="shared" si="89"/>
        <v>504</v>
      </c>
      <c r="AF70" s="325">
        <f t="shared" si="89"/>
        <v>55</v>
      </c>
      <c r="AG70" s="325">
        <f t="shared" si="89"/>
        <v>54</v>
      </c>
      <c r="AH70" s="325">
        <f t="shared" si="89"/>
        <v>205</v>
      </c>
      <c r="AI70" s="325">
        <f t="shared" si="89"/>
        <v>29</v>
      </c>
      <c r="AJ70" s="368">
        <f t="shared" si="63"/>
        <v>0</v>
      </c>
    </row>
    <row r="71" spans="1:975" ht="18.75">
      <c r="A71" s="317">
        <f t="shared" si="64"/>
        <v>16</v>
      </c>
      <c r="B71" s="421"/>
      <c r="C71" s="175" t="s">
        <v>231</v>
      </c>
      <c r="D71" s="318">
        <v>3.4299999999999997E-2</v>
      </c>
      <c r="E71" s="390">
        <f t="shared" si="65"/>
        <v>1643</v>
      </c>
      <c r="F71" s="325">
        <f t="shared" ref="F71" si="90">+ROUND($E$71*F54/100,0)</f>
        <v>34</v>
      </c>
      <c r="G71" s="325">
        <f t="shared" ref="G71:AI71" si="91">+ROUND($E$71*G54/100,0)</f>
        <v>36</v>
      </c>
      <c r="H71" s="325">
        <f t="shared" si="91"/>
        <v>37</v>
      </c>
      <c r="I71" s="325">
        <f t="shared" si="91"/>
        <v>38</v>
      </c>
      <c r="J71" s="325">
        <f t="shared" si="91"/>
        <v>38</v>
      </c>
      <c r="K71" s="325">
        <f t="shared" si="91"/>
        <v>193</v>
      </c>
      <c r="L71" s="325">
        <f t="shared" si="91"/>
        <v>74</v>
      </c>
      <c r="M71" s="325">
        <f t="shared" si="91"/>
        <v>107</v>
      </c>
      <c r="N71" s="325">
        <f t="shared" si="91"/>
        <v>102</v>
      </c>
      <c r="O71" s="325">
        <f t="shared" si="91"/>
        <v>64</v>
      </c>
      <c r="P71" s="325">
        <f t="shared" si="91"/>
        <v>144</v>
      </c>
      <c r="Q71" s="325">
        <f t="shared" si="91"/>
        <v>125</v>
      </c>
      <c r="R71" s="325">
        <f t="shared" si="91"/>
        <v>119</v>
      </c>
      <c r="S71" s="325">
        <f t="shared" si="91"/>
        <v>94</v>
      </c>
      <c r="T71" s="325">
        <f t="shared" si="91"/>
        <v>83</v>
      </c>
      <c r="U71" s="325">
        <f t="shared" si="91"/>
        <v>75</v>
      </c>
      <c r="V71" s="325">
        <f t="shared" si="91"/>
        <v>67</v>
      </c>
      <c r="W71" s="325">
        <f t="shared" si="91"/>
        <v>57</v>
      </c>
      <c r="X71" s="325">
        <f t="shared" si="91"/>
        <v>46</v>
      </c>
      <c r="Y71" s="325">
        <f t="shared" si="91"/>
        <v>37</v>
      </c>
      <c r="Z71" s="325">
        <f t="shared" si="91"/>
        <v>32</v>
      </c>
      <c r="AA71" s="325">
        <f t="shared" si="91"/>
        <v>21</v>
      </c>
      <c r="AB71" s="325">
        <f t="shared" si="91"/>
        <v>20</v>
      </c>
      <c r="AC71" s="325">
        <f t="shared" si="91"/>
        <v>34</v>
      </c>
      <c r="AD71" s="325">
        <f t="shared" si="91"/>
        <v>3</v>
      </c>
      <c r="AE71" s="325">
        <f t="shared" si="91"/>
        <v>812</v>
      </c>
      <c r="AF71" s="325">
        <f t="shared" si="91"/>
        <v>88</v>
      </c>
      <c r="AG71" s="325">
        <f t="shared" si="91"/>
        <v>87</v>
      </c>
      <c r="AH71" s="325">
        <f t="shared" si="91"/>
        <v>331</v>
      </c>
      <c r="AI71" s="325">
        <f t="shared" si="91"/>
        <v>46</v>
      </c>
      <c r="AJ71" s="368">
        <f t="shared" si="63"/>
        <v>0</v>
      </c>
    </row>
    <row r="72" spans="1:975" ht="18.75">
      <c r="A72" s="317">
        <f t="shared" si="64"/>
        <v>17</v>
      </c>
      <c r="B72" s="421"/>
      <c r="C72" s="175" t="s">
        <v>232</v>
      </c>
      <c r="D72" s="318">
        <v>5.8426167338231798E-2</v>
      </c>
      <c r="E72" s="390">
        <f t="shared" si="65"/>
        <v>2799</v>
      </c>
      <c r="F72" s="325">
        <f t="shared" ref="F72" si="92">+ROUND($E$72*F54/100,0)</f>
        <v>58</v>
      </c>
      <c r="G72" s="325">
        <f t="shared" ref="G72:AI72" si="93">+ROUND($E$72*G54/100,0)</f>
        <v>61</v>
      </c>
      <c r="H72" s="325">
        <f t="shared" si="93"/>
        <v>63</v>
      </c>
      <c r="I72" s="325">
        <f t="shared" si="93"/>
        <v>64</v>
      </c>
      <c r="J72" s="325">
        <f t="shared" si="93"/>
        <v>65</v>
      </c>
      <c r="K72" s="325">
        <f t="shared" si="93"/>
        <v>328</v>
      </c>
      <c r="L72" s="325">
        <f t="shared" si="93"/>
        <v>127</v>
      </c>
      <c r="M72" s="325">
        <f t="shared" si="93"/>
        <v>183</v>
      </c>
      <c r="N72" s="325">
        <f>+ROUND($E$72*N54/100,0)-1</f>
        <v>173</v>
      </c>
      <c r="O72" s="325">
        <f t="shared" si="93"/>
        <v>109</v>
      </c>
      <c r="P72" s="325">
        <f t="shared" si="93"/>
        <v>245</v>
      </c>
      <c r="Q72" s="325">
        <f t="shared" si="93"/>
        <v>213</v>
      </c>
      <c r="R72" s="325">
        <f t="shared" si="93"/>
        <v>202</v>
      </c>
      <c r="S72" s="325">
        <f t="shared" si="93"/>
        <v>161</v>
      </c>
      <c r="T72" s="325">
        <f t="shared" si="93"/>
        <v>142</v>
      </c>
      <c r="U72" s="325">
        <f t="shared" si="93"/>
        <v>128</v>
      </c>
      <c r="V72" s="325">
        <f t="shared" si="93"/>
        <v>115</v>
      </c>
      <c r="W72" s="325">
        <f t="shared" si="93"/>
        <v>97</v>
      </c>
      <c r="X72" s="325">
        <f t="shared" si="93"/>
        <v>78</v>
      </c>
      <c r="Y72" s="325">
        <f t="shared" si="93"/>
        <v>62</v>
      </c>
      <c r="Z72" s="325">
        <f t="shared" si="93"/>
        <v>55</v>
      </c>
      <c r="AA72" s="325">
        <f t="shared" si="93"/>
        <v>36</v>
      </c>
      <c r="AB72" s="325">
        <f t="shared" si="93"/>
        <v>34</v>
      </c>
      <c r="AC72" s="325">
        <f t="shared" si="93"/>
        <v>58</v>
      </c>
      <c r="AD72" s="325">
        <f t="shared" si="93"/>
        <v>4</v>
      </c>
      <c r="AE72" s="325">
        <f t="shared" si="93"/>
        <v>1383</v>
      </c>
      <c r="AF72" s="325">
        <f t="shared" si="93"/>
        <v>150</v>
      </c>
      <c r="AG72" s="325">
        <f t="shared" si="93"/>
        <v>147</v>
      </c>
      <c r="AH72" s="325">
        <f t="shared" si="93"/>
        <v>563</v>
      </c>
      <c r="AI72" s="325">
        <f t="shared" si="93"/>
        <v>79</v>
      </c>
      <c r="AJ72" s="368">
        <f t="shared" si="63"/>
        <v>0</v>
      </c>
    </row>
    <row r="73" spans="1:975" ht="18.75">
      <c r="A73" s="317">
        <f t="shared" si="64"/>
        <v>18</v>
      </c>
      <c r="B73" s="421"/>
      <c r="C73" s="175" t="s">
        <v>233</v>
      </c>
      <c r="D73" s="318">
        <v>3.0173026783598001E-2</v>
      </c>
      <c r="E73" s="390">
        <f t="shared" si="65"/>
        <v>1445</v>
      </c>
      <c r="F73" s="325">
        <f t="shared" ref="F73" si="94">+ROUND($E$73*F54/100,0)</f>
        <v>30</v>
      </c>
      <c r="G73" s="325">
        <f t="shared" ref="G73:AI73" si="95">+ROUND($E$73*G54/100,0)</f>
        <v>31</v>
      </c>
      <c r="H73" s="325">
        <f t="shared" si="95"/>
        <v>32</v>
      </c>
      <c r="I73" s="325">
        <f t="shared" si="95"/>
        <v>33</v>
      </c>
      <c r="J73" s="325">
        <f t="shared" si="95"/>
        <v>34</v>
      </c>
      <c r="K73" s="325">
        <f t="shared" si="95"/>
        <v>169</v>
      </c>
      <c r="L73" s="325">
        <f>+ROUND($E$73*L54/100,0)+1</f>
        <v>66</v>
      </c>
      <c r="M73" s="325">
        <f t="shared" si="95"/>
        <v>94</v>
      </c>
      <c r="N73" s="325">
        <f t="shared" si="95"/>
        <v>90</v>
      </c>
      <c r="O73" s="325">
        <f t="shared" si="95"/>
        <v>56</v>
      </c>
      <c r="P73" s="325">
        <f t="shared" si="95"/>
        <v>126</v>
      </c>
      <c r="Q73" s="325">
        <f t="shared" si="95"/>
        <v>110</v>
      </c>
      <c r="R73" s="325">
        <f>+ROUND($E$73*R54/100,0)+1</f>
        <v>105</v>
      </c>
      <c r="S73" s="325">
        <f t="shared" si="95"/>
        <v>83</v>
      </c>
      <c r="T73" s="325">
        <f t="shared" si="95"/>
        <v>73</v>
      </c>
      <c r="U73" s="325">
        <f t="shared" si="95"/>
        <v>66</v>
      </c>
      <c r="V73" s="325">
        <f t="shared" si="95"/>
        <v>59</v>
      </c>
      <c r="W73" s="325">
        <f>+ROUND($E$73*W54/100,0)+1</f>
        <v>51</v>
      </c>
      <c r="X73" s="325">
        <f t="shared" si="95"/>
        <v>40</v>
      </c>
      <c r="Y73" s="325">
        <f t="shared" si="95"/>
        <v>32</v>
      </c>
      <c r="Z73" s="325">
        <f t="shared" si="95"/>
        <v>28</v>
      </c>
      <c r="AA73" s="325">
        <f t="shared" si="95"/>
        <v>19</v>
      </c>
      <c r="AB73" s="325">
        <f t="shared" si="95"/>
        <v>18</v>
      </c>
      <c r="AC73" s="325">
        <f t="shared" si="95"/>
        <v>30</v>
      </c>
      <c r="AD73" s="325">
        <f t="shared" si="95"/>
        <v>2</v>
      </c>
      <c r="AE73" s="325">
        <f t="shared" si="95"/>
        <v>714</v>
      </c>
      <c r="AF73" s="325">
        <f t="shared" si="95"/>
        <v>78</v>
      </c>
      <c r="AG73" s="325">
        <f t="shared" si="95"/>
        <v>76</v>
      </c>
      <c r="AH73" s="325">
        <f t="shared" si="95"/>
        <v>291</v>
      </c>
      <c r="AI73" s="325">
        <f t="shared" si="95"/>
        <v>41</v>
      </c>
      <c r="AJ73" s="368">
        <f t="shared" si="63"/>
        <v>0</v>
      </c>
    </row>
    <row r="74" spans="1:975" ht="18.75">
      <c r="A74" s="317">
        <f t="shared" si="64"/>
        <v>19</v>
      </c>
      <c r="B74" s="421"/>
      <c r="C74" s="175" t="s">
        <v>234</v>
      </c>
      <c r="D74" s="318">
        <v>2.3099999999999999E-2</v>
      </c>
      <c r="E74" s="390">
        <f t="shared" si="65"/>
        <v>1106</v>
      </c>
      <c r="F74" s="325">
        <f t="shared" ref="F74" si="96">+ROUND($E$74*F54/100,0)</f>
        <v>23</v>
      </c>
      <c r="G74" s="325">
        <f t="shared" ref="G74:AI74" si="97">+ROUND($E$74*G54/100,0)</f>
        <v>24</v>
      </c>
      <c r="H74" s="325">
        <f t="shared" si="97"/>
        <v>25</v>
      </c>
      <c r="I74" s="325">
        <f t="shared" si="97"/>
        <v>25</v>
      </c>
      <c r="J74" s="325">
        <f t="shared" si="97"/>
        <v>26</v>
      </c>
      <c r="K74" s="325">
        <f t="shared" si="97"/>
        <v>130</v>
      </c>
      <c r="L74" s="325">
        <f t="shared" si="97"/>
        <v>50</v>
      </c>
      <c r="M74" s="325">
        <f t="shared" si="97"/>
        <v>72</v>
      </c>
      <c r="N74" s="325">
        <f t="shared" si="97"/>
        <v>69</v>
      </c>
      <c r="O74" s="325">
        <f t="shared" si="97"/>
        <v>43</v>
      </c>
      <c r="P74" s="325">
        <f t="shared" si="97"/>
        <v>97</v>
      </c>
      <c r="Q74" s="325">
        <f t="shared" si="97"/>
        <v>84</v>
      </c>
      <c r="R74" s="325">
        <f t="shared" si="97"/>
        <v>80</v>
      </c>
      <c r="S74" s="325">
        <f t="shared" si="97"/>
        <v>64</v>
      </c>
      <c r="T74" s="325">
        <f t="shared" si="97"/>
        <v>56</v>
      </c>
      <c r="U74" s="325">
        <f t="shared" si="97"/>
        <v>51</v>
      </c>
      <c r="V74" s="325">
        <f t="shared" si="97"/>
        <v>45</v>
      </c>
      <c r="W74" s="325">
        <f t="shared" si="97"/>
        <v>38</v>
      </c>
      <c r="X74" s="325">
        <f>+ROUND($E$74*X54/100,0)-1</f>
        <v>30</v>
      </c>
      <c r="Y74" s="325">
        <f t="shared" si="97"/>
        <v>25</v>
      </c>
      <c r="Z74" s="325">
        <f t="shared" si="97"/>
        <v>22</v>
      </c>
      <c r="AA74" s="325">
        <f>+ROUND($E$74*AA54/100,0)-1</f>
        <v>13</v>
      </c>
      <c r="AB74" s="325">
        <f t="shared" si="97"/>
        <v>14</v>
      </c>
      <c r="AC74" s="325">
        <f t="shared" si="97"/>
        <v>23</v>
      </c>
      <c r="AD74" s="325">
        <f t="shared" si="97"/>
        <v>2</v>
      </c>
      <c r="AE74" s="325">
        <f t="shared" si="97"/>
        <v>547</v>
      </c>
      <c r="AF74" s="325">
        <f t="shared" si="97"/>
        <v>59</v>
      </c>
      <c r="AG74" s="325">
        <f t="shared" si="97"/>
        <v>58</v>
      </c>
      <c r="AH74" s="325">
        <f t="shared" si="97"/>
        <v>223</v>
      </c>
      <c r="AI74" s="325">
        <f t="shared" si="97"/>
        <v>31</v>
      </c>
      <c r="AJ74" s="368">
        <f t="shared" si="63"/>
        <v>0</v>
      </c>
    </row>
    <row r="75" spans="1:975" ht="18.75">
      <c r="A75" s="317">
        <v>20</v>
      </c>
      <c r="B75" s="421"/>
      <c r="C75" s="175" t="s">
        <v>235</v>
      </c>
      <c r="D75" s="318">
        <v>2.8679781938848101E-2</v>
      </c>
      <c r="E75" s="390">
        <f t="shared" si="65"/>
        <v>1374</v>
      </c>
      <c r="F75" s="325">
        <f t="shared" ref="F75" si="98">+ROUND($E$75*F54/100,0)</f>
        <v>28</v>
      </c>
      <c r="G75" s="325">
        <f t="shared" ref="G75:AI75" si="99">+ROUND($E$75*G54/100,0)</f>
        <v>30</v>
      </c>
      <c r="H75" s="325">
        <f t="shared" si="99"/>
        <v>31</v>
      </c>
      <c r="I75" s="325">
        <f t="shared" si="99"/>
        <v>31</v>
      </c>
      <c r="J75" s="325">
        <f t="shared" si="99"/>
        <v>32</v>
      </c>
      <c r="K75" s="325">
        <f>+ROUND($E$75*K54/100,0)+1</f>
        <v>162</v>
      </c>
      <c r="L75" s="325">
        <f t="shared" si="99"/>
        <v>62</v>
      </c>
      <c r="M75" s="325">
        <f t="shared" si="99"/>
        <v>90</v>
      </c>
      <c r="N75" s="325">
        <f t="shared" si="99"/>
        <v>85</v>
      </c>
      <c r="O75" s="325">
        <f t="shared" si="99"/>
        <v>53</v>
      </c>
      <c r="P75" s="325">
        <f t="shared" si="99"/>
        <v>120</v>
      </c>
      <c r="Q75" s="325">
        <f t="shared" si="99"/>
        <v>104</v>
      </c>
      <c r="R75" s="325">
        <f t="shared" si="99"/>
        <v>99</v>
      </c>
      <c r="S75" s="325">
        <f t="shared" si="99"/>
        <v>79</v>
      </c>
      <c r="T75" s="325">
        <f t="shared" si="99"/>
        <v>70</v>
      </c>
      <c r="U75" s="325">
        <f t="shared" si="99"/>
        <v>63</v>
      </c>
      <c r="V75" s="325">
        <f t="shared" si="99"/>
        <v>56</v>
      </c>
      <c r="W75" s="325">
        <f t="shared" si="99"/>
        <v>48</v>
      </c>
      <c r="X75" s="325">
        <f t="shared" si="99"/>
        <v>38</v>
      </c>
      <c r="Y75" s="325">
        <f t="shared" si="99"/>
        <v>31</v>
      </c>
      <c r="Z75" s="325">
        <f t="shared" si="99"/>
        <v>27</v>
      </c>
      <c r="AA75" s="325">
        <f t="shared" si="99"/>
        <v>18</v>
      </c>
      <c r="AB75" s="325">
        <f t="shared" si="99"/>
        <v>17</v>
      </c>
      <c r="AC75" s="325">
        <f t="shared" si="99"/>
        <v>29</v>
      </c>
      <c r="AD75" s="325">
        <f t="shared" si="99"/>
        <v>2</v>
      </c>
      <c r="AE75" s="325">
        <f t="shared" si="99"/>
        <v>679</v>
      </c>
      <c r="AF75" s="325">
        <f t="shared" si="99"/>
        <v>74</v>
      </c>
      <c r="AG75" s="325">
        <f t="shared" si="99"/>
        <v>72</v>
      </c>
      <c r="AH75" s="325">
        <f t="shared" si="99"/>
        <v>276</v>
      </c>
      <c r="AI75" s="325">
        <f t="shared" si="99"/>
        <v>39</v>
      </c>
      <c r="AJ75" s="368">
        <f t="shared" si="63"/>
        <v>0</v>
      </c>
    </row>
    <row r="76" spans="1:975" ht="18.75">
      <c r="A76" s="317">
        <v>21</v>
      </c>
      <c r="B76" s="421"/>
      <c r="C76" s="175" t="s">
        <v>236</v>
      </c>
      <c r="D76" s="318">
        <v>2.23E-2</v>
      </c>
      <c r="E76" s="390">
        <f t="shared" si="65"/>
        <v>1068</v>
      </c>
      <c r="F76" s="325">
        <f t="shared" ref="F76" si="100">+ROUND($E$76*F54/100,0)</f>
        <v>22</v>
      </c>
      <c r="G76" s="325">
        <f t="shared" ref="G76:AI76" si="101">+ROUND($E$76*G54/100,0)</f>
        <v>23</v>
      </c>
      <c r="H76" s="325">
        <f t="shared" si="101"/>
        <v>24</v>
      </c>
      <c r="I76" s="325">
        <f t="shared" si="101"/>
        <v>24</v>
      </c>
      <c r="J76" s="325">
        <f>+ROUND($E$76*J54/100,0)+1</f>
        <v>26</v>
      </c>
      <c r="K76" s="325">
        <f t="shared" si="101"/>
        <v>125</v>
      </c>
      <c r="L76" s="325">
        <f t="shared" si="101"/>
        <v>48</v>
      </c>
      <c r="M76" s="325">
        <f t="shared" si="101"/>
        <v>70</v>
      </c>
      <c r="N76" s="325">
        <f t="shared" si="101"/>
        <v>66</v>
      </c>
      <c r="O76" s="325">
        <f t="shared" si="101"/>
        <v>42</v>
      </c>
      <c r="P76" s="325">
        <f t="shared" si="101"/>
        <v>93</v>
      </c>
      <c r="Q76" s="325">
        <f t="shared" si="101"/>
        <v>81</v>
      </c>
      <c r="R76" s="325">
        <f t="shared" si="101"/>
        <v>77</v>
      </c>
      <c r="S76" s="325">
        <f t="shared" si="101"/>
        <v>61</v>
      </c>
      <c r="T76" s="325">
        <f t="shared" si="101"/>
        <v>54</v>
      </c>
      <c r="U76" s="325">
        <f t="shared" si="101"/>
        <v>49</v>
      </c>
      <c r="V76" s="325">
        <f t="shared" si="101"/>
        <v>44</v>
      </c>
      <c r="W76" s="325">
        <f t="shared" si="101"/>
        <v>37</v>
      </c>
      <c r="X76" s="325">
        <f t="shared" si="101"/>
        <v>30</v>
      </c>
      <c r="Y76" s="325">
        <f t="shared" si="101"/>
        <v>24</v>
      </c>
      <c r="Z76" s="325">
        <f t="shared" si="101"/>
        <v>21</v>
      </c>
      <c r="AA76" s="325">
        <f t="shared" si="101"/>
        <v>14</v>
      </c>
      <c r="AB76" s="325">
        <f t="shared" si="101"/>
        <v>13</v>
      </c>
      <c r="AC76" s="325">
        <f t="shared" si="101"/>
        <v>22</v>
      </c>
      <c r="AD76" s="325">
        <f t="shared" si="101"/>
        <v>2</v>
      </c>
      <c r="AE76" s="325">
        <f t="shared" si="101"/>
        <v>528</v>
      </c>
      <c r="AF76" s="325">
        <f t="shared" si="101"/>
        <v>57</v>
      </c>
      <c r="AG76" s="325">
        <f t="shared" si="101"/>
        <v>56</v>
      </c>
      <c r="AH76" s="325">
        <f t="shared" si="101"/>
        <v>215</v>
      </c>
      <c r="AI76" s="325">
        <f t="shared" si="101"/>
        <v>30</v>
      </c>
      <c r="AJ76" s="368">
        <f t="shared" si="63"/>
        <v>0</v>
      </c>
    </row>
    <row r="77" spans="1:975" ht="18.75" hidden="1">
      <c r="A77" s="300"/>
      <c r="B77" s="300"/>
      <c r="C77" s="175"/>
      <c r="D77" s="346">
        <f t="shared" ref="D77:AB77" si="102">SUM(D56:D76)</f>
        <v>1.000002654657502</v>
      </c>
      <c r="E77" s="414">
        <f t="shared" si="102"/>
        <v>47899</v>
      </c>
      <c r="F77" s="347">
        <f t="shared" si="102"/>
        <v>991</v>
      </c>
      <c r="G77" s="347">
        <f t="shared" si="102"/>
        <v>1038</v>
      </c>
      <c r="H77" s="347">
        <f t="shared" si="102"/>
        <v>1074</v>
      </c>
      <c r="I77" s="347">
        <f t="shared" si="102"/>
        <v>1098</v>
      </c>
      <c r="J77" s="347">
        <f t="shared" si="102"/>
        <v>1115</v>
      </c>
      <c r="K77" s="347">
        <f t="shared" si="102"/>
        <v>5616</v>
      </c>
      <c r="L77" s="347">
        <f t="shared" si="102"/>
        <v>2168</v>
      </c>
      <c r="M77" s="347">
        <f t="shared" si="102"/>
        <v>3124</v>
      </c>
      <c r="N77" s="347">
        <f t="shared" si="102"/>
        <v>2973</v>
      </c>
      <c r="O77" s="347">
        <f t="shared" si="102"/>
        <v>1865</v>
      </c>
      <c r="P77" s="347">
        <f t="shared" si="102"/>
        <v>4193</v>
      </c>
      <c r="Q77" s="347">
        <f t="shared" si="102"/>
        <v>3639</v>
      </c>
      <c r="R77" s="347">
        <f t="shared" si="102"/>
        <v>3462</v>
      </c>
      <c r="S77" s="347">
        <f t="shared" si="102"/>
        <v>2754</v>
      </c>
      <c r="T77" s="347">
        <f t="shared" si="102"/>
        <v>2425</v>
      </c>
      <c r="U77" s="347">
        <f t="shared" si="102"/>
        <v>2198</v>
      </c>
      <c r="V77" s="347">
        <f t="shared" si="102"/>
        <v>1961</v>
      </c>
      <c r="W77" s="347">
        <f t="shared" si="102"/>
        <v>1667</v>
      </c>
      <c r="X77" s="347">
        <f t="shared" si="102"/>
        <v>1329</v>
      </c>
      <c r="Y77" s="347">
        <f t="shared" si="102"/>
        <v>1067</v>
      </c>
      <c r="Z77" s="347">
        <f t="shared" si="102"/>
        <v>937</v>
      </c>
      <c r="AA77" s="347">
        <f t="shared" si="102"/>
        <v>617</v>
      </c>
      <c r="AB77" s="334">
        <f t="shared" si="102"/>
        <v>588</v>
      </c>
      <c r="AC77" s="96">
        <f>AC55-SUM(AC56:AC76)</f>
        <v>0</v>
      </c>
      <c r="AD77" s="96">
        <f t="shared" ref="AD77:AI77" si="103">AD55-SUM(AD56:AD76)</f>
        <v>0</v>
      </c>
      <c r="AE77" s="96">
        <f t="shared" si="103"/>
        <v>0</v>
      </c>
      <c r="AF77" s="96">
        <f t="shared" si="103"/>
        <v>0</v>
      </c>
      <c r="AG77" s="96">
        <f t="shared" si="103"/>
        <v>0</v>
      </c>
      <c r="AH77" s="96">
        <f t="shared" si="103"/>
        <v>0</v>
      </c>
      <c r="AI77" s="96">
        <f t="shared" si="103"/>
        <v>0</v>
      </c>
      <c r="AJ77" s="368">
        <f t="shared" si="63"/>
        <v>0</v>
      </c>
    </row>
    <row r="78" spans="1:975" ht="18.75" hidden="1">
      <c r="A78" s="300"/>
      <c r="B78" s="300"/>
      <c r="C78" s="175"/>
      <c r="D78" s="301"/>
      <c r="E78" s="388"/>
      <c r="F78" s="88">
        <f t="shared" ref="F78:AI78" si="104">+F79*100/$E$79</f>
        <v>1.863809456231226</v>
      </c>
      <c r="G78" s="88">
        <f t="shared" si="104"/>
        <v>1.8401570519643322</v>
      </c>
      <c r="H78" s="88">
        <f t="shared" si="104"/>
        <v>1.8212351285508173</v>
      </c>
      <c r="I78" s="88">
        <f t="shared" si="104"/>
        <v>1.8188698881241279</v>
      </c>
      <c r="J78" s="88">
        <f t="shared" si="104"/>
        <v>1.8496180136710896</v>
      </c>
      <c r="K78" s="88">
        <f t="shared" si="104"/>
        <v>9.5886846897987184</v>
      </c>
      <c r="L78" s="88">
        <f t="shared" si="104"/>
        <v>4.0587525721989639</v>
      </c>
      <c r="M78" s="88">
        <f t="shared" si="104"/>
        <v>6.0904940987251353</v>
      </c>
      <c r="N78" s="88">
        <f t="shared" si="104"/>
        <v>5.6765770240544953</v>
      </c>
      <c r="O78" s="88">
        <f t="shared" si="104"/>
        <v>3.4816339080867569</v>
      </c>
      <c r="P78" s="88">
        <f t="shared" si="104"/>
        <v>7.5829608079661295</v>
      </c>
      <c r="Q78" s="88">
        <f t="shared" si="104"/>
        <v>6.8450057948390457</v>
      </c>
      <c r="R78" s="88">
        <f t="shared" si="104"/>
        <v>7.0933560396414297</v>
      </c>
      <c r="S78" s="88">
        <f t="shared" si="104"/>
        <v>6.2915395349937322</v>
      </c>
      <c r="T78" s="88">
        <f t="shared" si="104"/>
        <v>5.9296577497102581</v>
      </c>
      <c r="U78" s="88">
        <f t="shared" si="104"/>
        <v>5.7404385155751081</v>
      </c>
      <c r="V78" s="88">
        <f t="shared" si="104"/>
        <v>4.8960476832470023</v>
      </c>
      <c r="W78" s="88">
        <f t="shared" si="104"/>
        <v>4.2361456042006669</v>
      </c>
      <c r="X78" s="88">
        <f t="shared" si="104"/>
        <v>3.7323493933158307</v>
      </c>
      <c r="Y78" s="88">
        <f t="shared" si="104"/>
        <v>3.0748125546961851</v>
      </c>
      <c r="Z78" s="88">
        <f t="shared" si="104"/>
        <v>2.6916436055725064</v>
      </c>
      <c r="AA78" s="88">
        <f t="shared" si="104"/>
        <v>1.9087490243383241</v>
      </c>
      <c r="AB78" s="142">
        <f t="shared" si="104"/>
        <v>1.8874618604981197</v>
      </c>
      <c r="AC78" s="92">
        <f t="shared" si="104"/>
        <v>1.8827313796447409</v>
      </c>
      <c r="AD78" s="92">
        <f t="shared" si="104"/>
        <v>0.14664490645474113</v>
      </c>
      <c r="AE78" s="92">
        <f t="shared" si="104"/>
        <v>48.556020719506137</v>
      </c>
      <c r="AF78" s="92">
        <f t="shared" si="104"/>
        <v>5.0994583599422878</v>
      </c>
      <c r="AG78" s="91">
        <f t="shared" si="104"/>
        <v>4.4348258000425744</v>
      </c>
      <c r="AH78" s="92">
        <f t="shared" si="104"/>
        <v>18.33770902812271</v>
      </c>
      <c r="AI78" s="91">
        <f t="shared" si="104"/>
        <v>2.5852077863714849</v>
      </c>
      <c r="AJ78" s="368">
        <f t="shared" si="63"/>
        <v>-100.00000000000001</v>
      </c>
    </row>
    <row r="79" spans="1:975">
      <c r="A79" s="172">
        <v>17</v>
      </c>
      <c r="B79" s="172"/>
      <c r="C79" s="314" t="s">
        <v>237</v>
      </c>
      <c r="D79" s="293"/>
      <c r="E79" s="410">
        <v>42279</v>
      </c>
      <c r="F79" s="323">
        <v>788</v>
      </c>
      <c r="G79" s="53">
        <v>778</v>
      </c>
      <c r="H79" s="53">
        <v>770</v>
      </c>
      <c r="I79" s="53">
        <v>769</v>
      </c>
      <c r="J79" s="53">
        <v>782</v>
      </c>
      <c r="K79" s="53">
        <v>4054</v>
      </c>
      <c r="L79" s="53">
        <v>1716</v>
      </c>
      <c r="M79" s="53">
        <v>2575</v>
      </c>
      <c r="N79" s="53">
        <v>2400</v>
      </c>
      <c r="O79" s="53">
        <v>1472</v>
      </c>
      <c r="P79" s="53">
        <v>3206</v>
      </c>
      <c r="Q79" s="53">
        <v>2894</v>
      </c>
      <c r="R79" s="53">
        <v>2999</v>
      </c>
      <c r="S79" s="53">
        <v>2660</v>
      </c>
      <c r="T79" s="53">
        <v>2507</v>
      </c>
      <c r="U79" s="316">
        <v>2427</v>
      </c>
      <c r="V79" s="316">
        <v>2070</v>
      </c>
      <c r="W79" s="316">
        <v>1791</v>
      </c>
      <c r="X79" s="316">
        <v>1578</v>
      </c>
      <c r="Y79" s="316">
        <v>1300</v>
      </c>
      <c r="Z79" s="316">
        <v>1138</v>
      </c>
      <c r="AA79" s="316">
        <v>807</v>
      </c>
      <c r="AB79" s="324">
        <v>798</v>
      </c>
      <c r="AC79" s="322">
        <v>796</v>
      </c>
      <c r="AD79" s="315">
        <v>62</v>
      </c>
      <c r="AE79" s="315">
        <v>20529</v>
      </c>
      <c r="AF79" s="315">
        <v>2156</v>
      </c>
      <c r="AG79" s="322">
        <v>1875</v>
      </c>
      <c r="AH79" s="315">
        <v>7753</v>
      </c>
      <c r="AI79" s="322">
        <v>1093</v>
      </c>
      <c r="AJ79" s="368">
        <f t="shared" si="63"/>
        <v>0</v>
      </c>
    </row>
    <row r="80" spans="1:975" ht="18.75">
      <c r="A80" s="317">
        <v>1</v>
      </c>
      <c r="B80" s="421"/>
      <c r="C80" s="175" t="s">
        <v>238</v>
      </c>
      <c r="D80" s="318">
        <v>0.30429133825738902</v>
      </c>
      <c r="E80" s="390">
        <f>ROUND($E$79*D80,0)</f>
        <v>12865</v>
      </c>
      <c r="F80" s="82">
        <f t="shared" ref="F80" si="105">+ROUND($E$80*F78/100,0)</f>
        <v>240</v>
      </c>
      <c r="G80" s="82">
        <f>+ROUND($E$80*G78/100,0)-1</f>
        <v>236</v>
      </c>
      <c r="H80" s="82">
        <f t="shared" ref="H80:AD80" si="106">+ROUND($E$80*H78/100,0)</f>
        <v>234</v>
      </c>
      <c r="I80" s="82">
        <f t="shared" si="106"/>
        <v>234</v>
      </c>
      <c r="J80" s="82">
        <f t="shared" si="106"/>
        <v>238</v>
      </c>
      <c r="K80" s="82">
        <f t="shared" si="106"/>
        <v>1234</v>
      </c>
      <c r="L80" s="82">
        <f t="shared" si="106"/>
        <v>522</v>
      </c>
      <c r="M80" s="82">
        <f t="shared" si="106"/>
        <v>784</v>
      </c>
      <c r="N80" s="82">
        <f t="shared" si="106"/>
        <v>730</v>
      </c>
      <c r="O80" s="82">
        <f t="shared" si="106"/>
        <v>448</v>
      </c>
      <c r="P80" s="82">
        <f t="shared" si="106"/>
        <v>976</v>
      </c>
      <c r="Q80" s="82">
        <f t="shared" si="106"/>
        <v>881</v>
      </c>
      <c r="R80" s="82">
        <f>+ROUND($E$80*R78/100,0)-1</f>
        <v>912</v>
      </c>
      <c r="S80" s="82">
        <f>+ROUND($E$80*S78/100,0)+1</f>
        <v>810</v>
      </c>
      <c r="T80" s="82">
        <f>+ROUND($E$80*T78/100,0)-1</f>
        <v>762</v>
      </c>
      <c r="U80" s="82">
        <f>+ROUND($E$80*U78/100,0)-1</f>
        <v>738</v>
      </c>
      <c r="V80" s="82">
        <f t="shared" si="106"/>
        <v>630</v>
      </c>
      <c r="W80" s="82">
        <f t="shared" si="106"/>
        <v>545</v>
      </c>
      <c r="X80" s="82">
        <f t="shared" si="106"/>
        <v>480</v>
      </c>
      <c r="Y80" s="82">
        <f t="shared" si="106"/>
        <v>396</v>
      </c>
      <c r="Z80" s="82">
        <f>+ROUND($E$80*Z78/100,0)+1</f>
        <v>347</v>
      </c>
      <c r="AA80" s="82">
        <f>+ROUND($E$80*AA78/100,0)</f>
        <v>246</v>
      </c>
      <c r="AB80" s="82">
        <f>+ROUND($E$80*AB78/100,0)-1</f>
        <v>242</v>
      </c>
      <c r="AC80" s="82">
        <f>+ROUND($E$80*AC78/100,0)-2</f>
        <v>240</v>
      </c>
      <c r="AD80" s="82">
        <f t="shared" si="106"/>
        <v>19</v>
      </c>
      <c r="AE80" s="82">
        <f>+ROUND($E$80*AE78/100,0)+1</f>
        <v>6248</v>
      </c>
      <c r="AF80" s="82">
        <f>+ROUND($E$80*AF78/100,0)+2</f>
        <v>658</v>
      </c>
      <c r="AG80" s="82">
        <f>+ROUND($E$80*AG78/100,0)-1</f>
        <v>570</v>
      </c>
      <c r="AH80" s="82">
        <f>+ROUND($E$80*AH78/100,0)-1</f>
        <v>2358</v>
      </c>
      <c r="AI80" s="82">
        <f>+ROUND($E$80*AI78/100,0)-1</f>
        <v>332</v>
      </c>
      <c r="AJ80" s="368">
        <f t="shared" si="63"/>
        <v>0</v>
      </c>
    </row>
    <row r="81" spans="1:36" ht="18.75">
      <c r="A81" s="317">
        <f t="shared" ref="A81:A98" si="107">1+A80</f>
        <v>2</v>
      </c>
      <c r="B81" s="421"/>
      <c r="C81" s="175" t="s">
        <v>239</v>
      </c>
      <c r="D81" s="318">
        <v>0.109199239249307</v>
      </c>
      <c r="E81" s="390">
        <f>ROUND($E$79*D81,0)+1</f>
        <v>4618</v>
      </c>
      <c r="F81" s="82">
        <f>+ROUND($E$81*F78/100,0)+1</f>
        <v>87</v>
      </c>
      <c r="G81" s="82">
        <f t="shared" ref="G81:AI81" si="108">+ROUND($E$81*G78/100,0)</f>
        <v>85</v>
      </c>
      <c r="H81" s="82">
        <f t="shared" si="108"/>
        <v>84</v>
      </c>
      <c r="I81" s="82">
        <f t="shared" si="108"/>
        <v>84</v>
      </c>
      <c r="J81" s="82">
        <f t="shared" si="108"/>
        <v>85</v>
      </c>
      <c r="K81" s="82">
        <f t="shared" si="108"/>
        <v>443</v>
      </c>
      <c r="L81" s="82">
        <f t="shared" si="108"/>
        <v>187</v>
      </c>
      <c r="M81" s="82">
        <f t="shared" si="108"/>
        <v>281</v>
      </c>
      <c r="N81" s="82">
        <f t="shared" si="108"/>
        <v>262</v>
      </c>
      <c r="O81" s="82">
        <f t="shared" si="108"/>
        <v>161</v>
      </c>
      <c r="P81" s="82">
        <f t="shared" si="108"/>
        <v>350</v>
      </c>
      <c r="Q81" s="82">
        <f t="shared" si="108"/>
        <v>316</v>
      </c>
      <c r="R81" s="82">
        <f t="shared" si="108"/>
        <v>328</v>
      </c>
      <c r="S81" s="82">
        <f t="shared" si="108"/>
        <v>291</v>
      </c>
      <c r="T81" s="82">
        <f t="shared" si="108"/>
        <v>274</v>
      </c>
      <c r="U81" s="82">
        <f t="shared" si="108"/>
        <v>265</v>
      </c>
      <c r="V81" s="82">
        <f t="shared" si="108"/>
        <v>226</v>
      </c>
      <c r="W81" s="82">
        <f t="shared" si="108"/>
        <v>196</v>
      </c>
      <c r="X81" s="82">
        <f t="shared" si="108"/>
        <v>172</v>
      </c>
      <c r="Y81" s="82">
        <f t="shared" si="108"/>
        <v>142</v>
      </c>
      <c r="Z81" s="82">
        <f t="shared" si="108"/>
        <v>124</v>
      </c>
      <c r="AA81" s="82">
        <f t="shared" si="108"/>
        <v>88</v>
      </c>
      <c r="AB81" s="82">
        <f t="shared" si="108"/>
        <v>87</v>
      </c>
      <c r="AC81" s="82">
        <f t="shared" si="108"/>
        <v>87</v>
      </c>
      <c r="AD81" s="82">
        <f t="shared" si="108"/>
        <v>7</v>
      </c>
      <c r="AE81" s="82">
        <f t="shared" si="108"/>
        <v>2242</v>
      </c>
      <c r="AF81" s="82">
        <f t="shared" si="108"/>
        <v>235</v>
      </c>
      <c r="AG81" s="82">
        <f t="shared" si="108"/>
        <v>205</v>
      </c>
      <c r="AH81" s="82">
        <f t="shared" si="108"/>
        <v>847</v>
      </c>
      <c r="AI81" s="82">
        <f t="shared" si="108"/>
        <v>119</v>
      </c>
      <c r="AJ81" s="368">
        <f t="shared" si="63"/>
        <v>0</v>
      </c>
    </row>
    <row r="82" spans="1:36" ht="18.75">
      <c r="A82" s="317">
        <f t="shared" si="107"/>
        <v>3</v>
      </c>
      <c r="B82" s="421"/>
      <c r="C82" s="175" t="s">
        <v>240</v>
      </c>
      <c r="D82" s="318">
        <v>7.8022803259595194E-2</v>
      </c>
      <c r="E82" s="390">
        <f>ROUND($E$79*D82,0)</f>
        <v>3299</v>
      </c>
      <c r="F82" s="82">
        <f t="shared" ref="F82" si="109">+ROUND($E$82*F78/100,0)</f>
        <v>61</v>
      </c>
      <c r="G82" s="82">
        <f t="shared" ref="G82:AI82" si="110">+ROUND($E$82*G78/100,0)</f>
        <v>61</v>
      </c>
      <c r="H82" s="82">
        <f t="shared" si="110"/>
        <v>60</v>
      </c>
      <c r="I82" s="82">
        <f t="shared" si="110"/>
        <v>60</v>
      </c>
      <c r="J82" s="82">
        <f t="shared" si="110"/>
        <v>61</v>
      </c>
      <c r="K82" s="82">
        <f t="shared" si="110"/>
        <v>316</v>
      </c>
      <c r="L82" s="82">
        <f t="shared" si="110"/>
        <v>134</v>
      </c>
      <c r="M82" s="82">
        <f t="shared" si="110"/>
        <v>201</v>
      </c>
      <c r="N82" s="82">
        <f t="shared" si="110"/>
        <v>187</v>
      </c>
      <c r="O82" s="82">
        <f t="shared" si="110"/>
        <v>115</v>
      </c>
      <c r="P82" s="82">
        <f t="shared" si="110"/>
        <v>250</v>
      </c>
      <c r="Q82" s="82">
        <f t="shared" si="110"/>
        <v>226</v>
      </c>
      <c r="R82" s="82">
        <f t="shared" si="110"/>
        <v>234</v>
      </c>
      <c r="S82" s="82">
        <f t="shared" si="110"/>
        <v>208</v>
      </c>
      <c r="T82" s="82">
        <f t="shared" si="110"/>
        <v>196</v>
      </c>
      <c r="U82" s="82">
        <f t="shared" si="110"/>
        <v>189</v>
      </c>
      <c r="V82" s="82">
        <f t="shared" si="110"/>
        <v>162</v>
      </c>
      <c r="W82" s="82">
        <f t="shared" si="110"/>
        <v>140</v>
      </c>
      <c r="X82" s="82">
        <f t="shared" si="110"/>
        <v>123</v>
      </c>
      <c r="Y82" s="82">
        <f t="shared" si="110"/>
        <v>101</v>
      </c>
      <c r="Z82" s="82">
        <f t="shared" si="110"/>
        <v>89</v>
      </c>
      <c r="AA82" s="82">
        <f t="shared" si="110"/>
        <v>63</v>
      </c>
      <c r="AB82" s="82">
        <f t="shared" si="110"/>
        <v>62</v>
      </c>
      <c r="AC82" s="82">
        <f t="shared" si="110"/>
        <v>62</v>
      </c>
      <c r="AD82" s="82">
        <f t="shared" si="110"/>
        <v>5</v>
      </c>
      <c r="AE82" s="82">
        <f t="shared" si="110"/>
        <v>1602</v>
      </c>
      <c r="AF82" s="82">
        <f t="shared" si="110"/>
        <v>168</v>
      </c>
      <c r="AG82" s="82">
        <f t="shared" si="110"/>
        <v>146</v>
      </c>
      <c r="AH82" s="82">
        <f t="shared" si="110"/>
        <v>605</v>
      </c>
      <c r="AI82" s="82">
        <f t="shared" si="110"/>
        <v>85</v>
      </c>
      <c r="AJ82" s="368">
        <f t="shared" si="63"/>
        <v>0</v>
      </c>
    </row>
    <row r="83" spans="1:36" ht="18.75">
      <c r="A83" s="317">
        <f t="shared" si="107"/>
        <v>4</v>
      </c>
      <c r="B83" s="421"/>
      <c r="C83" s="175" t="s">
        <v>241</v>
      </c>
      <c r="D83" s="318">
        <v>3.11993159110821E-2</v>
      </c>
      <c r="E83" s="390">
        <f t="shared" ref="E83:E99" si="111">ROUND($E$79*D83,0)</f>
        <v>1319</v>
      </c>
      <c r="F83" s="82">
        <f t="shared" ref="F83" si="112">+ROUND($E$83*F78/100,0)</f>
        <v>25</v>
      </c>
      <c r="G83" s="82">
        <f t="shared" ref="G83:AI83" si="113">+ROUND($E$83*G78/100,0)</f>
        <v>24</v>
      </c>
      <c r="H83" s="82">
        <f t="shared" si="113"/>
        <v>24</v>
      </c>
      <c r="I83" s="82">
        <f t="shared" si="113"/>
        <v>24</v>
      </c>
      <c r="J83" s="82">
        <f t="shared" si="113"/>
        <v>24</v>
      </c>
      <c r="K83" s="82">
        <f>+ROUND($E$83*K78/100,0)-1</f>
        <v>125</v>
      </c>
      <c r="L83" s="82">
        <f t="shared" si="113"/>
        <v>54</v>
      </c>
      <c r="M83" s="82">
        <f t="shared" si="113"/>
        <v>80</v>
      </c>
      <c r="N83" s="82">
        <f t="shared" si="113"/>
        <v>75</v>
      </c>
      <c r="O83" s="82">
        <f t="shared" si="113"/>
        <v>46</v>
      </c>
      <c r="P83" s="82">
        <f t="shared" si="113"/>
        <v>100</v>
      </c>
      <c r="Q83" s="82">
        <f t="shared" si="113"/>
        <v>90</v>
      </c>
      <c r="R83" s="82">
        <f t="shared" si="113"/>
        <v>94</v>
      </c>
      <c r="S83" s="82">
        <f t="shared" si="113"/>
        <v>83</v>
      </c>
      <c r="T83" s="82">
        <f t="shared" si="113"/>
        <v>78</v>
      </c>
      <c r="U83" s="82">
        <f t="shared" si="113"/>
        <v>76</v>
      </c>
      <c r="V83" s="82">
        <f t="shared" si="113"/>
        <v>65</v>
      </c>
      <c r="W83" s="82">
        <f t="shared" si="113"/>
        <v>56</v>
      </c>
      <c r="X83" s="82">
        <f t="shared" si="113"/>
        <v>49</v>
      </c>
      <c r="Y83" s="82">
        <f t="shared" si="113"/>
        <v>41</v>
      </c>
      <c r="Z83" s="82">
        <f t="shared" si="113"/>
        <v>36</v>
      </c>
      <c r="AA83" s="82">
        <f t="shared" si="113"/>
        <v>25</v>
      </c>
      <c r="AB83" s="82">
        <f t="shared" si="113"/>
        <v>25</v>
      </c>
      <c r="AC83" s="82">
        <f t="shared" si="113"/>
        <v>25</v>
      </c>
      <c r="AD83" s="82">
        <f t="shared" si="113"/>
        <v>2</v>
      </c>
      <c r="AE83" s="82">
        <f t="shared" si="113"/>
        <v>640</v>
      </c>
      <c r="AF83" s="82">
        <f t="shared" si="113"/>
        <v>67</v>
      </c>
      <c r="AG83" s="82">
        <f t="shared" si="113"/>
        <v>58</v>
      </c>
      <c r="AH83" s="82">
        <f t="shared" si="113"/>
        <v>242</v>
      </c>
      <c r="AI83" s="82">
        <f t="shared" si="113"/>
        <v>34</v>
      </c>
      <c r="AJ83" s="368">
        <f t="shared" si="63"/>
        <v>0</v>
      </c>
    </row>
    <row r="84" spans="1:36" ht="18.75">
      <c r="A84" s="317">
        <f t="shared" si="107"/>
        <v>5</v>
      </c>
      <c r="B84" s="421"/>
      <c r="C84" s="175" t="s">
        <v>242</v>
      </c>
      <c r="D84" s="318">
        <v>1.5849520317214798E-2</v>
      </c>
      <c r="E84" s="390">
        <f t="shared" si="111"/>
        <v>670</v>
      </c>
      <c r="F84" s="82">
        <f t="shared" ref="F84" si="114">+ROUND($E$84*F78/100,0)</f>
        <v>12</v>
      </c>
      <c r="G84" s="82">
        <f t="shared" ref="G84:AI84" si="115">+ROUND($E$84*G78/100,0)</f>
        <v>12</v>
      </c>
      <c r="H84" s="82">
        <f t="shared" si="115"/>
        <v>12</v>
      </c>
      <c r="I84" s="82">
        <f t="shared" si="115"/>
        <v>12</v>
      </c>
      <c r="J84" s="82">
        <f t="shared" si="115"/>
        <v>12</v>
      </c>
      <c r="K84" s="82">
        <f t="shared" si="115"/>
        <v>64</v>
      </c>
      <c r="L84" s="82">
        <f>+ROUND($E$84*L78/100,0)+1</f>
        <v>28</v>
      </c>
      <c r="M84" s="82">
        <f t="shared" si="115"/>
        <v>41</v>
      </c>
      <c r="N84" s="82">
        <f t="shared" si="115"/>
        <v>38</v>
      </c>
      <c r="O84" s="82">
        <f t="shared" si="115"/>
        <v>23</v>
      </c>
      <c r="P84" s="82">
        <f t="shared" si="115"/>
        <v>51</v>
      </c>
      <c r="Q84" s="82">
        <f t="shared" si="115"/>
        <v>46</v>
      </c>
      <c r="R84" s="82">
        <f t="shared" si="115"/>
        <v>48</v>
      </c>
      <c r="S84" s="82">
        <f t="shared" si="115"/>
        <v>42</v>
      </c>
      <c r="T84" s="82">
        <f t="shared" si="115"/>
        <v>40</v>
      </c>
      <c r="U84" s="82">
        <f t="shared" si="115"/>
        <v>38</v>
      </c>
      <c r="V84" s="82">
        <f t="shared" si="115"/>
        <v>33</v>
      </c>
      <c r="W84" s="82">
        <f t="shared" si="115"/>
        <v>28</v>
      </c>
      <c r="X84" s="82">
        <f t="shared" si="115"/>
        <v>25</v>
      </c>
      <c r="Y84" s="82">
        <f t="shared" si="115"/>
        <v>21</v>
      </c>
      <c r="Z84" s="82">
        <f t="shared" si="115"/>
        <v>18</v>
      </c>
      <c r="AA84" s="82">
        <f t="shared" si="115"/>
        <v>13</v>
      </c>
      <c r="AB84" s="82">
        <f t="shared" si="115"/>
        <v>13</v>
      </c>
      <c r="AC84" s="82">
        <f t="shared" si="115"/>
        <v>13</v>
      </c>
      <c r="AD84" s="82">
        <f t="shared" si="115"/>
        <v>1</v>
      </c>
      <c r="AE84" s="82">
        <f t="shared" si="115"/>
        <v>325</v>
      </c>
      <c r="AF84" s="82">
        <f t="shared" si="115"/>
        <v>34</v>
      </c>
      <c r="AG84" s="82">
        <f t="shared" si="115"/>
        <v>30</v>
      </c>
      <c r="AH84" s="82">
        <f t="shared" si="115"/>
        <v>123</v>
      </c>
      <c r="AI84" s="82">
        <f t="shared" si="115"/>
        <v>17</v>
      </c>
      <c r="AJ84" s="368">
        <f t="shared" si="63"/>
        <v>0</v>
      </c>
    </row>
    <row r="85" spans="1:36" ht="18.75">
      <c r="A85" s="317">
        <f t="shared" si="107"/>
        <v>6</v>
      </c>
      <c r="B85" s="421"/>
      <c r="C85" s="175" t="s">
        <v>243</v>
      </c>
      <c r="D85" s="318">
        <v>1.6963919009416802E-2</v>
      </c>
      <c r="E85" s="390">
        <f t="shared" si="111"/>
        <v>717</v>
      </c>
      <c r="F85" s="82">
        <f t="shared" ref="F85" si="116">+ROUND($E$85*F78/100,0)</f>
        <v>13</v>
      </c>
      <c r="G85" s="82">
        <f t="shared" ref="G85:AI85" si="117">+ROUND($E$85*G78/100,0)</f>
        <v>13</v>
      </c>
      <c r="H85" s="82">
        <f t="shared" si="117"/>
        <v>13</v>
      </c>
      <c r="I85" s="82">
        <f t="shared" si="117"/>
        <v>13</v>
      </c>
      <c r="J85" s="82">
        <f t="shared" si="117"/>
        <v>13</v>
      </c>
      <c r="K85" s="82">
        <f t="shared" si="117"/>
        <v>69</v>
      </c>
      <c r="L85" s="82">
        <f t="shared" si="117"/>
        <v>29</v>
      </c>
      <c r="M85" s="82">
        <f t="shared" si="117"/>
        <v>44</v>
      </c>
      <c r="N85" s="82">
        <f t="shared" si="117"/>
        <v>41</v>
      </c>
      <c r="O85" s="82">
        <f t="shared" si="117"/>
        <v>25</v>
      </c>
      <c r="P85" s="82">
        <f t="shared" si="117"/>
        <v>54</v>
      </c>
      <c r="Q85" s="82">
        <f t="shared" si="117"/>
        <v>49</v>
      </c>
      <c r="R85" s="82">
        <f t="shared" si="117"/>
        <v>51</v>
      </c>
      <c r="S85" s="82">
        <f t="shared" si="117"/>
        <v>45</v>
      </c>
      <c r="T85" s="82">
        <f t="shared" si="117"/>
        <v>43</v>
      </c>
      <c r="U85" s="82">
        <f t="shared" si="117"/>
        <v>41</v>
      </c>
      <c r="V85" s="82">
        <f t="shared" si="117"/>
        <v>35</v>
      </c>
      <c r="W85" s="82">
        <f t="shared" si="117"/>
        <v>30</v>
      </c>
      <c r="X85" s="82">
        <f t="shared" si="117"/>
        <v>27</v>
      </c>
      <c r="Y85" s="82">
        <f t="shared" si="117"/>
        <v>22</v>
      </c>
      <c r="Z85" s="82">
        <f t="shared" si="117"/>
        <v>19</v>
      </c>
      <c r="AA85" s="82">
        <f t="shared" si="117"/>
        <v>14</v>
      </c>
      <c r="AB85" s="82">
        <f t="shared" si="117"/>
        <v>14</v>
      </c>
      <c r="AC85" s="82">
        <f t="shared" si="117"/>
        <v>13</v>
      </c>
      <c r="AD85" s="82">
        <f t="shared" si="117"/>
        <v>1</v>
      </c>
      <c r="AE85" s="82">
        <f t="shared" si="117"/>
        <v>348</v>
      </c>
      <c r="AF85" s="82">
        <f t="shared" si="117"/>
        <v>37</v>
      </c>
      <c r="AG85" s="82">
        <f t="shared" si="117"/>
        <v>32</v>
      </c>
      <c r="AH85" s="82">
        <f t="shared" si="117"/>
        <v>131</v>
      </c>
      <c r="AI85" s="82">
        <f t="shared" si="117"/>
        <v>19</v>
      </c>
      <c r="AJ85" s="368">
        <f t="shared" si="63"/>
        <v>0</v>
      </c>
    </row>
    <row r="86" spans="1:36" ht="18.75">
      <c r="A86" s="317">
        <f t="shared" si="107"/>
        <v>7</v>
      </c>
      <c r="B86" s="421"/>
      <c r="C86" s="175" t="s">
        <v>244</v>
      </c>
      <c r="D86" s="318">
        <v>2.3832434469171999E-2</v>
      </c>
      <c r="E86" s="390">
        <f t="shared" si="111"/>
        <v>1008</v>
      </c>
      <c r="F86" s="82">
        <f t="shared" ref="F86" si="118">+ROUND($E$86*F78/100,0)</f>
        <v>19</v>
      </c>
      <c r="G86" s="82">
        <f t="shared" ref="G86:AI86" si="119">+ROUND($E$86*G78/100,0)</f>
        <v>19</v>
      </c>
      <c r="H86" s="82">
        <f t="shared" si="119"/>
        <v>18</v>
      </c>
      <c r="I86" s="82">
        <f t="shared" si="119"/>
        <v>18</v>
      </c>
      <c r="J86" s="82">
        <f t="shared" si="119"/>
        <v>19</v>
      </c>
      <c r="K86" s="82">
        <f t="shared" si="119"/>
        <v>97</v>
      </c>
      <c r="L86" s="82">
        <f t="shared" si="119"/>
        <v>41</v>
      </c>
      <c r="M86" s="82">
        <f t="shared" si="119"/>
        <v>61</v>
      </c>
      <c r="N86" s="82">
        <f t="shared" si="119"/>
        <v>57</v>
      </c>
      <c r="O86" s="82">
        <f t="shared" si="119"/>
        <v>35</v>
      </c>
      <c r="P86" s="82">
        <f t="shared" si="119"/>
        <v>76</v>
      </c>
      <c r="Q86" s="82">
        <f t="shared" si="119"/>
        <v>69</v>
      </c>
      <c r="R86" s="82">
        <f t="shared" si="119"/>
        <v>72</v>
      </c>
      <c r="S86" s="82">
        <f t="shared" si="119"/>
        <v>63</v>
      </c>
      <c r="T86" s="82">
        <f t="shared" si="119"/>
        <v>60</v>
      </c>
      <c r="U86" s="82">
        <f t="shared" si="119"/>
        <v>58</v>
      </c>
      <c r="V86" s="82">
        <f t="shared" si="119"/>
        <v>49</v>
      </c>
      <c r="W86" s="82">
        <f t="shared" si="119"/>
        <v>43</v>
      </c>
      <c r="X86" s="82">
        <f t="shared" si="119"/>
        <v>38</v>
      </c>
      <c r="Y86" s="82">
        <f t="shared" si="119"/>
        <v>31</v>
      </c>
      <c r="Z86" s="82">
        <f t="shared" si="119"/>
        <v>27</v>
      </c>
      <c r="AA86" s="82">
        <f t="shared" si="119"/>
        <v>19</v>
      </c>
      <c r="AB86" s="82">
        <f t="shared" si="119"/>
        <v>19</v>
      </c>
      <c r="AC86" s="82">
        <f t="shared" si="119"/>
        <v>19</v>
      </c>
      <c r="AD86" s="82">
        <f t="shared" si="119"/>
        <v>1</v>
      </c>
      <c r="AE86" s="82">
        <f t="shared" si="119"/>
        <v>489</v>
      </c>
      <c r="AF86" s="82">
        <f t="shared" si="119"/>
        <v>51</v>
      </c>
      <c r="AG86" s="82">
        <f t="shared" si="119"/>
        <v>45</v>
      </c>
      <c r="AH86" s="82">
        <f t="shared" si="119"/>
        <v>185</v>
      </c>
      <c r="AI86" s="82">
        <f t="shared" si="119"/>
        <v>26</v>
      </c>
      <c r="AJ86" s="368">
        <f t="shared" si="63"/>
        <v>0</v>
      </c>
    </row>
    <row r="87" spans="1:36" ht="18.75">
      <c r="A87" s="317">
        <f t="shared" si="107"/>
        <v>8</v>
      </c>
      <c r="B87" s="421"/>
      <c r="C87" s="175" t="s">
        <v>245</v>
      </c>
      <c r="D87" s="318">
        <v>2.33994411300904E-2</v>
      </c>
      <c r="E87" s="390">
        <f t="shared" si="111"/>
        <v>989</v>
      </c>
      <c r="F87" s="82">
        <f t="shared" ref="F87" si="120">+ROUND($E$87*F78/100,0)</f>
        <v>18</v>
      </c>
      <c r="G87" s="82">
        <f t="shared" ref="G87:AI87" si="121">+ROUND($E$87*G78/100,0)</f>
        <v>18</v>
      </c>
      <c r="H87" s="82">
        <f t="shared" si="121"/>
        <v>18</v>
      </c>
      <c r="I87" s="82">
        <f t="shared" si="121"/>
        <v>18</v>
      </c>
      <c r="J87" s="82">
        <f t="shared" si="121"/>
        <v>18</v>
      </c>
      <c r="K87" s="82">
        <f t="shared" si="121"/>
        <v>95</v>
      </c>
      <c r="L87" s="82">
        <f t="shared" si="121"/>
        <v>40</v>
      </c>
      <c r="M87" s="82">
        <f t="shared" si="121"/>
        <v>60</v>
      </c>
      <c r="N87" s="82">
        <f t="shared" si="121"/>
        <v>56</v>
      </c>
      <c r="O87" s="82">
        <f t="shared" si="121"/>
        <v>34</v>
      </c>
      <c r="P87" s="82">
        <f>+ROUND($E$87*P78/100,0)+1</f>
        <v>76</v>
      </c>
      <c r="Q87" s="82">
        <f t="shared" si="121"/>
        <v>68</v>
      </c>
      <c r="R87" s="82">
        <f t="shared" si="121"/>
        <v>70</v>
      </c>
      <c r="S87" s="82">
        <f t="shared" si="121"/>
        <v>62</v>
      </c>
      <c r="T87" s="82">
        <f t="shared" si="121"/>
        <v>59</v>
      </c>
      <c r="U87" s="82">
        <f t="shared" si="121"/>
        <v>57</v>
      </c>
      <c r="V87" s="82">
        <f t="shared" si="121"/>
        <v>48</v>
      </c>
      <c r="W87" s="82">
        <f t="shared" si="121"/>
        <v>42</v>
      </c>
      <c r="X87" s="82">
        <f t="shared" si="121"/>
        <v>37</v>
      </c>
      <c r="Y87" s="82">
        <f t="shared" si="121"/>
        <v>30</v>
      </c>
      <c r="Z87" s="82">
        <f t="shared" si="121"/>
        <v>27</v>
      </c>
      <c r="AA87" s="82">
        <f t="shared" si="121"/>
        <v>19</v>
      </c>
      <c r="AB87" s="82">
        <f t="shared" si="121"/>
        <v>19</v>
      </c>
      <c r="AC87" s="82">
        <f t="shared" si="121"/>
        <v>19</v>
      </c>
      <c r="AD87" s="82">
        <f t="shared" si="121"/>
        <v>1</v>
      </c>
      <c r="AE87" s="82">
        <f t="shared" si="121"/>
        <v>480</v>
      </c>
      <c r="AF87" s="82">
        <f t="shared" si="121"/>
        <v>50</v>
      </c>
      <c r="AG87" s="82">
        <f t="shared" si="121"/>
        <v>44</v>
      </c>
      <c r="AH87" s="82">
        <f t="shared" si="121"/>
        <v>181</v>
      </c>
      <c r="AI87" s="82">
        <f t="shared" si="121"/>
        <v>26</v>
      </c>
      <c r="AJ87" s="368">
        <f t="shared" si="63"/>
        <v>0</v>
      </c>
    </row>
    <row r="88" spans="1:36" ht="18.75">
      <c r="A88" s="317">
        <f t="shared" si="107"/>
        <v>9</v>
      </c>
      <c r="B88" s="421"/>
      <c r="C88" s="175" t="s">
        <v>246</v>
      </c>
      <c r="D88" s="318">
        <v>2.2558059540259599E-2</v>
      </c>
      <c r="E88" s="390">
        <f t="shared" si="111"/>
        <v>954</v>
      </c>
      <c r="F88" s="82">
        <f t="shared" ref="F88" si="122">+ROUND($E$88*F78/100,0)</f>
        <v>18</v>
      </c>
      <c r="G88" s="82">
        <f t="shared" ref="G88:AI88" si="123">+ROUND($E$88*G78/100,0)</f>
        <v>18</v>
      </c>
      <c r="H88" s="82">
        <f t="shared" si="123"/>
        <v>17</v>
      </c>
      <c r="I88" s="82">
        <f t="shared" si="123"/>
        <v>17</v>
      </c>
      <c r="J88" s="82">
        <f t="shared" si="123"/>
        <v>18</v>
      </c>
      <c r="K88" s="82">
        <f t="shared" si="123"/>
        <v>91</v>
      </c>
      <c r="L88" s="82">
        <f t="shared" si="123"/>
        <v>39</v>
      </c>
      <c r="M88" s="82">
        <f t="shared" si="123"/>
        <v>58</v>
      </c>
      <c r="N88" s="82">
        <f t="shared" si="123"/>
        <v>54</v>
      </c>
      <c r="O88" s="82">
        <f t="shared" si="123"/>
        <v>33</v>
      </c>
      <c r="P88" s="82">
        <f t="shared" si="123"/>
        <v>72</v>
      </c>
      <c r="Q88" s="82">
        <f t="shared" si="123"/>
        <v>65</v>
      </c>
      <c r="R88" s="82">
        <f t="shared" si="123"/>
        <v>68</v>
      </c>
      <c r="S88" s="82">
        <f t="shared" si="123"/>
        <v>60</v>
      </c>
      <c r="T88" s="82">
        <f t="shared" si="123"/>
        <v>57</v>
      </c>
      <c r="U88" s="82">
        <f t="shared" si="123"/>
        <v>55</v>
      </c>
      <c r="V88" s="82">
        <f t="shared" si="123"/>
        <v>47</v>
      </c>
      <c r="W88" s="82">
        <f t="shared" si="123"/>
        <v>40</v>
      </c>
      <c r="X88" s="82">
        <f t="shared" si="123"/>
        <v>36</v>
      </c>
      <c r="Y88" s="82">
        <f t="shared" si="123"/>
        <v>29</v>
      </c>
      <c r="Z88" s="82">
        <f t="shared" si="123"/>
        <v>26</v>
      </c>
      <c r="AA88" s="82">
        <f t="shared" si="123"/>
        <v>18</v>
      </c>
      <c r="AB88" s="82">
        <f t="shared" si="123"/>
        <v>18</v>
      </c>
      <c r="AC88" s="82">
        <f t="shared" si="123"/>
        <v>18</v>
      </c>
      <c r="AD88" s="82">
        <f t="shared" si="123"/>
        <v>1</v>
      </c>
      <c r="AE88" s="82">
        <f t="shared" si="123"/>
        <v>463</v>
      </c>
      <c r="AF88" s="82">
        <f t="shared" si="123"/>
        <v>49</v>
      </c>
      <c r="AG88" s="82">
        <f t="shared" si="123"/>
        <v>42</v>
      </c>
      <c r="AH88" s="82">
        <f t="shared" si="123"/>
        <v>175</v>
      </c>
      <c r="AI88" s="82">
        <f t="shared" si="123"/>
        <v>25</v>
      </c>
      <c r="AJ88" s="368">
        <f t="shared" si="63"/>
        <v>0</v>
      </c>
    </row>
    <row r="89" spans="1:36" ht="18.75">
      <c r="A89" s="317">
        <f t="shared" si="107"/>
        <v>10</v>
      </c>
      <c r="B89" s="421"/>
      <c r="C89" s="175" t="s">
        <v>247</v>
      </c>
      <c r="D89" s="318">
        <v>1.5986983058323401E-2</v>
      </c>
      <c r="E89" s="390">
        <f t="shared" si="111"/>
        <v>676</v>
      </c>
      <c r="F89" s="82">
        <f t="shared" ref="F89" si="124">+ROUND($E$89*F78/100,0)</f>
        <v>13</v>
      </c>
      <c r="G89" s="82">
        <f t="shared" ref="G89:AI89" si="125">+ROUND($E$89*G78/100,0)</f>
        <v>12</v>
      </c>
      <c r="H89" s="82">
        <f t="shared" si="125"/>
        <v>12</v>
      </c>
      <c r="I89" s="82">
        <f t="shared" si="125"/>
        <v>12</v>
      </c>
      <c r="J89" s="82">
        <f t="shared" si="125"/>
        <v>13</v>
      </c>
      <c r="K89" s="82">
        <f t="shared" si="125"/>
        <v>65</v>
      </c>
      <c r="L89" s="82">
        <f t="shared" si="125"/>
        <v>27</v>
      </c>
      <c r="M89" s="82">
        <f t="shared" si="125"/>
        <v>41</v>
      </c>
      <c r="N89" s="82">
        <f t="shared" si="125"/>
        <v>38</v>
      </c>
      <c r="O89" s="82">
        <f t="shared" si="125"/>
        <v>24</v>
      </c>
      <c r="P89" s="82">
        <f t="shared" si="125"/>
        <v>51</v>
      </c>
      <c r="Q89" s="82">
        <f t="shared" si="125"/>
        <v>46</v>
      </c>
      <c r="R89" s="82">
        <f t="shared" si="125"/>
        <v>48</v>
      </c>
      <c r="S89" s="82">
        <f t="shared" si="125"/>
        <v>43</v>
      </c>
      <c r="T89" s="82">
        <f t="shared" si="125"/>
        <v>40</v>
      </c>
      <c r="U89" s="82">
        <f t="shared" si="125"/>
        <v>39</v>
      </c>
      <c r="V89" s="82">
        <f t="shared" si="125"/>
        <v>33</v>
      </c>
      <c r="W89" s="82">
        <f t="shared" si="125"/>
        <v>29</v>
      </c>
      <c r="X89" s="82">
        <f t="shared" si="125"/>
        <v>25</v>
      </c>
      <c r="Y89" s="82">
        <f t="shared" si="125"/>
        <v>21</v>
      </c>
      <c r="Z89" s="82">
        <f t="shared" si="125"/>
        <v>18</v>
      </c>
      <c r="AA89" s="82">
        <f t="shared" si="125"/>
        <v>13</v>
      </c>
      <c r="AB89" s="82">
        <f t="shared" si="125"/>
        <v>13</v>
      </c>
      <c r="AC89" s="82">
        <f t="shared" si="125"/>
        <v>13</v>
      </c>
      <c r="AD89" s="82">
        <f t="shared" si="125"/>
        <v>1</v>
      </c>
      <c r="AE89" s="82">
        <f t="shared" si="125"/>
        <v>328</v>
      </c>
      <c r="AF89" s="82">
        <f t="shared" si="125"/>
        <v>34</v>
      </c>
      <c r="AG89" s="82">
        <f t="shared" si="125"/>
        <v>30</v>
      </c>
      <c r="AH89" s="82">
        <f t="shared" si="125"/>
        <v>124</v>
      </c>
      <c r="AI89" s="82">
        <f t="shared" si="125"/>
        <v>17</v>
      </c>
      <c r="AJ89" s="368">
        <f t="shared" si="63"/>
        <v>0</v>
      </c>
    </row>
    <row r="90" spans="1:36" ht="18.75">
      <c r="A90" s="317">
        <f t="shared" si="107"/>
        <v>11</v>
      </c>
      <c r="B90" s="421"/>
      <c r="C90" s="175" t="s">
        <v>248</v>
      </c>
      <c r="D90" s="318">
        <v>6.2400356989125702E-2</v>
      </c>
      <c r="E90" s="390">
        <f t="shared" si="111"/>
        <v>2638</v>
      </c>
      <c r="F90" s="82">
        <f t="shared" ref="F90" si="126">+ROUND($E$90*F78/100,0)</f>
        <v>49</v>
      </c>
      <c r="G90" s="82">
        <f t="shared" ref="G90:AI90" si="127">+ROUND($E$90*G78/100,0)</f>
        <v>49</v>
      </c>
      <c r="H90" s="82">
        <f t="shared" si="127"/>
        <v>48</v>
      </c>
      <c r="I90" s="82">
        <f t="shared" si="127"/>
        <v>48</v>
      </c>
      <c r="J90" s="82">
        <f t="shared" si="127"/>
        <v>49</v>
      </c>
      <c r="K90" s="82">
        <f t="shared" si="127"/>
        <v>253</v>
      </c>
      <c r="L90" s="82">
        <f t="shared" si="127"/>
        <v>107</v>
      </c>
      <c r="M90" s="82">
        <f t="shared" si="127"/>
        <v>161</v>
      </c>
      <c r="N90" s="82">
        <f t="shared" si="127"/>
        <v>150</v>
      </c>
      <c r="O90" s="82">
        <f t="shared" si="127"/>
        <v>92</v>
      </c>
      <c r="P90" s="82">
        <f t="shared" si="127"/>
        <v>200</v>
      </c>
      <c r="Q90" s="82">
        <f t="shared" si="127"/>
        <v>181</v>
      </c>
      <c r="R90" s="82">
        <f t="shared" si="127"/>
        <v>187</v>
      </c>
      <c r="S90" s="82">
        <f t="shared" si="127"/>
        <v>166</v>
      </c>
      <c r="T90" s="82">
        <f t="shared" si="127"/>
        <v>156</v>
      </c>
      <c r="U90" s="82">
        <f t="shared" si="127"/>
        <v>151</v>
      </c>
      <c r="V90" s="82">
        <f t="shared" si="127"/>
        <v>129</v>
      </c>
      <c r="W90" s="82">
        <f t="shared" si="127"/>
        <v>112</v>
      </c>
      <c r="X90" s="82">
        <f t="shared" si="127"/>
        <v>98</v>
      </c>
      <c r="Y90" s="82">
        <f t="shared" si="127"/>
        <v>81</v>
      </c>
      <c r="Z90" s="82">
        <f t="shared" si="127"/>
        <v>71</v>
      </c>
      <c r="AA90" s="82">
        <f t="shared" si="127"/>
        <v>50</v>
      </c>
      <c r="AB90" s="82">
        <f t="shared" si="127"/>
        <v>50</v>
      </c>
      <c r="AC90" s="82">
        <f t="shared" si="127"/>
        <v>50</v>
      </c>
      <c r="AD90" s="82">
        <f t="shared" si="127"/>
        <v>4</v>
      </c>
      <c r="AE90" s="82">
        <f t="shared" si="127"/>
        <v>1281</v>
      </c>
      <c r="AF90" s="82">
        <f t="shared" si="127"/>
        <v>135</v>
      </c>
      <c r="AG90" s="82">
        <f t="shared" si="127"/>
        <v>117</v>
      </c>
      <c r="AH90" s="82">
        <f t="shared" si="127"/>
        <v>484</v>
      </c>
      <c r="AI90" s="82">
        <f t="shared" si="127"/>
        <v>68</v>
      </c>
      <c r="AJ90" s="368">
        <f t="shared" si="63"/>
        <v>0</v>
      </c>
    </row>
    <row r="91" spans="1:36" ht="18.75">
      <c r="A91" s="317">
        <f t="shared" si="107"/>
        <v>12</v>
      </c>
      <c r="B91" s="421"/>
      <c r="C91" s="175" t="s">
        <v>249</v>
      </c>
      <c r="D91" s="318">
        <v>2.9085101346415999E-2</v>
      </c>
      <c r="E91" s="390">
        <f t="shared" si="111"/>
        <v>1230</v>
      </c>
      <c r="F91" s="82">
        <f t="shared" ref="F91" si="128">+ROUND($E$91*F78/100,0)</f>
        <v>23</v>
      </c>
      <c r="G91" s="82">
        <f t="shared" ref="G91:AI91" si="129">+ROUND($E$91*G78/100,0)</f>
        <v>23</v>
      </c>
      <c r="H91" s="82">
        <f t="shared" si="129"/>
        <v>22</v>
      </c>
      <c r="I91" s="82">
        <f t="shared" si="129"/>
        <v>22</v>
      </c>
      <c r="J91" s="82">
        <f t="shared" si="129"/>
        <v>23</v>
      </c>
      <c r="K91" s="82">
        <f t="shared" si="129"/>
        <v>118</v>
      </c>
      <c r="L91" s="82">
        <f t="shared" si="129"/>
        <v>50</v>
      </c>
      <c r="M91" s="82">
        <f t="shared" si="129"/>
        <v>75</v>
      </c>
      <c r="N91" s="82">
        <f t="shared" si="129"/>
        <v>70</v>
      </c>
      <c r="O91" s="82">
        <f>+ROUND($E$91*O78/100,0)+1</f>
        <v>44</v>
      </c>
      <c r="P91" s="82">
        <f t="shared" si="129"/>
        <v>93</v>
      </c>
      <c r="Q91" s="82">
        <f t="shared" si="129"/>
        <v>84</v>
      </c>
      <c r="R91" s="82">
        <f t="shared" si="129"/>
        <v>87</v>
      </c>
      <c r="S91" s="82">
        <f t="shared" si="129"/>
        <v>77</v>
      </c>
      <c r="T91" s="82">
        <f t="shared" si="129"/>
        <v>73</v>
      </c>
      <c r="U91" s="82">
        <f t="shared" si="129"/>
        <v>71</v>
      </c>
      <c r="V91" s="82">
        <f t="shared" si="129"/>
        <v>60</v>
      </c>
      <c r="W91" s="82">
        <f t="shared" si="129"/>
        <v>52</v>
      </c>
      <c r="X91" s="82">
        <f t="shared" si="129"/>
        <v>46</v>
      </c>
      <c r="Y91" s="82">
        <f t="shared" si="129"/>
        <v>38</v>
      </c>
      <c r="Z91" s="82">
        <f t="shared" si="129"/>
        <v>33</v>
      </c>
      <c r="AA91" s="82">
        <f t="shared" si="129"/>
        <v>23</v>
      </c>
      <c r="AB91" s="82">
        <f t="shared" si="129"/>
        <v>23</v>
      </c>
      <c r="AC91" s="82">
        <f t="shared" si="129"/>
        <v>23</v>
      </c>
      <c r="AD91" s="82">
        <f t="shared" si="129"/>
        <v>2</v>
      </c>
      <c r="AE91" s="82">
        <f t="shared" si="129"/>
        <v>597</v>
      </c>
      <c r="AF91" s="82">
        <f t="shared" si="129"/>
        <v>63</v>
      </c>
      <c r="AG91" s="82">
        <f t="shared" si="129"/>
        <v>55</v>
      </c>
      <c r="AH91" s="82">
        <f t="shared" si="129"/>
        <v>226</v>
      </c>
      <c r="AI91" s="82">
        <f t="shared" si="129"/>
        <v>32</v>
      </c>
      <c r="AJ91" s="368">
        <f t="shared" si="63"/>
        <v>0</v>
      </c>
    </row>
    <row r="92" spans="1:36" ht="18.75">
      <c r="A92" s="317">
        <f t="shared" si="107"/>
        <v>13</v>
      </c>
      <c r="B92" s="421"/>
      <c r="C92" s="175" t="s">
        <v>250</v>
      </c>
      <c r="D92" s="318">
        <v>2.59008891910966E-2</v>
      </c>
      <c r="E92" s="390">
        <f t="shared" si="111"/>
        <v>1095</v>
      </c>
      <c r="F92" s="82">
        <f t="shared" ref="F92" si="130">+ROUND($E$92*F78/100,0)</f>
        <v>20</v>
      </c>
      <c r="G92" s="82">
        <f t="shared" ref="G92:AI92" si="131">+ROUND($E$92*G78/100,0)</f>
        <v>20</v>
      </c>
      <c r="H92" s="82">
        <f t="shared" si="131"/>
        <v>20</v>
      </c>
      <c r="I92" s="82">
        <f t="shared" si="131"/>
        <v>20</v>
      </c>
      <c r="J92" s="82">
        <f t="shared" si="131"/>
        <v>20</v>
      </c>
      <c r="K92" s="82">
        <f t="shared" si="131"/>
        <v>105</v>
      </c>
      <c r="L92" s="82">
        <f t="shared" si="131"/>
        <v>44</v>
      </c>
      <c r="M92" s="82">
        <f t="shared" si="131"/>
        <v>67</v>
      </c>
      <c r="N92" s="82">
        <f t="shared" si="131"/>
        <v>62</v>
      </c>
      <c r="O92" s="82">
        <f t="shared" si="131"/>
        <v>38</v>
      </c>
      <c r="P92" s="82">
        <f t="shared" si="131"/>
        <v>83</v>
      </c>
      <c r="Q92" s="82">
        <f t="shared" si="131"/>
        <v>75</v>
      </c>
      <c r="R92" s="82">
        <f t="shared" si="131"/>
        <v>78</v>
      </c>
      <c r="S92" s="82">
        <f t="shared" si="131"/>
        <v>69</v>
      </c>
      <c r="T92" s="82">
        <f t="shared" si="131"/>
        <v>65</v>
      </c>
      <c r="U92" s="82">
        <f t="shared" si="131"/>
        <v>63</v>
      </c>
      <c r="V92" s="82">
        <f t="shared" si="131"/>
        <v>54</v>
      </c>
      <c r="W92" s="82">
        <f t="shared" si="131"/>
        <v>46</v>
      </c>
      <c r="X92" s="82">
        <f t="shared" si="131"/>
        <v>41</v>
      </c>
      <c r="Y92" s="82">
        <f t="shared" si="131"/>
        <v>34</v>
      </c>
      <c r="Z92" s="82">
        <f t="shared" si="131"/>
        <v>29</v>
      </c>
      <c r="AA92" s="82">
        <f t="shared" si="131"/>
        <v>21</v>
      </c>
      <c r="AB92" s="82">
        <f t="shared" si="131"/>
        <v>21</v>
      </c>
      <c r="AC92" s="82">
        <f t="shared" si="131"/>
        <v>21</v>
      </c>
      <c r="AD92" s="82">
        <f t="shared" si="131"/>
        <v>2</v>
      </c>
      <c r="AE92" s="82">
        <f t="shared" si="131"/>
        <v>532</v>
      </c>
      <c r="AF92" s="82">
        <f t="shared" si="131"/>
        <v>56</v>
      </c>
      <c r="AG92" s="82">
        <f t="shared" si="131"/>
        <v>49</v>
      </c>
      <c r="AH92" s="82">
        <f t="shared" si="131"/>
        <v>201</v>
      </c>
      <c r="AI92" s="82">
        <f t="shared" si="131"/>
        <v>28</v>
      </c>
      <c r="AJ92" s="368">
        <f t="shared" si="63"/>
        <v>0</v>
      </c>
    </row>
    <row r="93" spans="1:36" ht="18.75">
      <c r="A93" s="317">
        <f t="shared" si="107"/>
        <v>14</v>
      </c>
      <c r="B93" s="421"/>
      <c r="C93" s="175" t="s">
        <v>251</v>
      </c>
      <c r="D93" s="318">
        <v>2.7925126024357101E-2</v>
      </c>
      <c r="E93" s="390">
        <f t="shared" si="111"/>
        <v>1181</v>
      </c>
      <c r="F93" s="82">
        <f>+ROUND($E$93*F78/100,0)</f>
        <v>22</v>
      </c>
      <c r="G93" s="82">
        <f t="shared" ref="G93:AI93" si="132">+ROUND($E$93*G78/100,0)</f>
        <v>22</v>
      </c>
      <c r="H93" s="82">
        <f t="shared" si="132"/>
        <v>22</v>
      </c>
      <c r="I93" s="82">
        <f t="shared" si="132"/>
        <v>21</v>
      </c>
      <c r="J93" s="82">
        <f t="shared" si="132"/>
        <v>22</v>
      </c>
      <c r="K93" s="82">
        <f t="shared" si="132"/>
        <v>113</v>
      </c>
      <c r="L93" s="82">
        <f t="shared" si="132"/>
        <v>48</v>
      </c>
      <c r="M93" s="82">
        <f t="shared" si="132"/>
        <v>72</v>
      </c>
      <c r="N93" s="82">
        <f t="shared" si="132"/>
        <v>67</v>
      </c>
      <c r="O93" s="82">
        <f t="shared" si="132"/>
        <v>41</v>
      </c>
      <c r="P93" s="82">
        <f t="shared" si="132"/>
        <v>90</v>
      </c>
      <c r="Q93" s="82">
        <f t="shared" si="132"/>
        <v>81</v>
      </c>
      <c r="R93" s="82">
        <f t="shared" si="132"/>
        <v>84</v>
      </c>
      <c r="S93" s="82">
        <f t="shared" si="132"/>
        <v>74</v>
      </c>
      <c r="T93" s="82">
        <f t="shared" si="132"/>
        <v>70</v>
      </c>
      <c r="U93" s="82">
        <f t="shared" si="132"/>
        <v>68</v>
      </c>
      <c r="V93" s="82">
        <f t="shared" si="132"/>
        <v>58</v>
      </c>
      <c r="W93" s="82">
        <f t="shared" si="132"/>
        <v>50</v>
      </c>
      <c r="X93" s="82">
        <f t="shared" si="132"/>
        <v>44</v>
      </c>
      <c r="Y93" s="82">
        <f t="shared" si="132"/>
        <v>36</v>
      </c>
      <c r="Z93" s="82">
        <f t="shared" si="132"/>
        <v>32</v>
      </c>
      <c r="AA93" s="82">
        <f t="shared" si="132"/>
        <v>23</v>
      </c>
      <c r="AB93" s="82">
        <f>+ROUND($E$93*AB78/100,0)-1</f>
        <v>21</v>
      </c>
      <c r="AC93" s="82">
        <f t="shared" si="132"/>
        <v>22</v>
      </c>
      <c r="AD93" s="82">
        <f t="shared" si="132"/>
        <v>2</v>
      </c>
      <c r="AE93" s="82">
        <f t="shared" si="132"/>
        <v>573</v>
      </c>
      <c r="AF93" s="82">
        <f t="shared" si="132"/>
        <v>60</v>
      </c>
      <c r="AG93" s="82">
        <f t="shared" si="132"/>
        <v>52</v>
      </c>
      <c r="AH93" s="82">
        <f t="shared" si="132"/>
        <v>217</v>
      </c>
      <c r="AI93" s="82">
        <f t="shared" si="132"/>
        <v>31</v>
      </c>
      <c r="AJ93" s="368">
        <f t="shared" si="63"/>
        <v>0</v>
      </c>
    </row>
    <row r="94" spans="1:36" ht="18.75">
      <c r="A94" s="317">
        <f t="shared" si="107"/>
        <v>15</v>
      </c>
      <c r="B94" s="421"/>
      <c r="C94" s="175" t="s">
        <v>252</v>
      </c>
      <c r="D94" s="318">
        <v>2.6311617974484999E-2</v>
      </c>
      <c r="E94" s="390">
        <f t="shared" si="111"/>
        <v>1112</v>
      </c>
      <c r="F94" s="82">
        <f t="shared" ref="F94" si="133">+ROUND($E$94*F78/100,0)</f>
        <v>21</v>
      </c>
      <c r="G94" s="82">
        <f t="shared" ref="G94:AI94" si="134">+ROUND($E$94*G78/100,0)</f>
        <v>20</v>
      </c>
      <c r="H94" s="82">
        <f t="shared" si="134"/>
        <v>20</v>
      </c>
      <c r="I94" s="82">
        <f t="shared" si="134"/>
        <v>20</v>
      </c>
      <c r="J94" s="82">
        <f t="shared" si="134"/>
        <v>21</v>
      </c>
      <c r="K94" s="82">
        <f t="shared" si="134"/>
        <v>107</v>
      </c>
      <c r="L94" s="82">
        <f t="shared" si="134"/>
        <v>45</v>
      </c>
      <c r="M94" s="82">
        <f t="shared" si="134"/>
        <v>68</v>
      </c>
      <c r="N94" s="82">
        <f t="shared" si="134"/>
        <v>63</v>
      </c>
      <c r="O94" s="82">
        <f t="shared" si="134"/>
        <v>39</v>
      </c>
      <c r="P94" s="82">
        <f t="shared" si="134"/>
        <v>84</v>
      </c>
      <c r="Q94" s="82">
        <f t="shared" si="134"/>
        <v>76</v>
      </c>
      <c r="R94" s="82">
        <f t="shared" si="134"/>
        <v>79</v>
      </c>
      <c r="S94" s="82">
        <f t="shared" si="134"/>
        <v>70</v>
      </c>
      <c r="T94" s="82">
        <f t="shared" si="134"/>
        <v>66</v>
      </c>
      <c r="U94" s="82">
        <f t="shared" si="134"/>
        <v>64</v>
      </c>
      <c r="V94" s="82">
        <f t="shared" si="134"/>
        <v>54</v>
      </c>
      <c r="W94" s="82">
        <f t="shared" si="134"/>
        <v>47</v>
      </c>
      <c r="X94" s="82">
        <f t="shared" si="134"/>
        <v>42</v>
      </c>
      <c r="Y94" s="82">
        <f t="shared" si="134"/>
        <v>34</v>
      </c>
      <c r="Z94" s="82">
        <f t="shared" si="134"/>
        <v>30</v>
      </c>
      <c r="AA94" s="82">
        <f t="shared" si="134"/>
        <v>21</v>
      </c>
      <c r="AB94" s="82">
        <f t="shared" si="134"/>
        <v>21</v>
      </c>
      <c r="AC94" s="82">
        <f t="shared" si="134"/>
        <v>21</v>
      </c>
      <c r="AD94" s="82">
        <f t="shared" si="134"/>
        <v>2</v>
      </c>
      <c r="AE94" s="82">
        <f t="shared" si="134"/>
        <v>540</v>
      </c>
      <c r="AF94" s="82">
        <f t="shared" si="134"/>
        <v>57</v>
      </c>
      <c r="AG94" s="82">
        <f t="shared" si="134"/>
        <v>49</v>
      </c>
      <c r="AH94" s="82">
        <f t="shared" si="134"/>
        <v>204</v>
      </c>
      <c r="AI94" s="82">
        <f t="shared" si="134"/>
        <v>29</v>
      </c>
      <c r="AJ94" s="368">
        <f t="shared" si="63"/>
        <v>0</v>
      </c>
    </row>
    <row r="95" spans="1:36" ht="18.75">
      <c r="A95" s="317">
        <f t="shared" si="107"/>
        <v>16</v>
      </c>
      <c r="B95" s="421"/>
      <c r="C95" s="175" t="s">
        <v>253</v>
      </c>
      <c r="D95" s="318">
        <v>6.2831233477930404E-2</v>
      </c>
      <c r="E95" s="390">
        <f t="shared" si="111"/>
        <v>2656</v>
      </c>
      <c r="F95" s="82">
        <f t="shared" ref="F95" si="135">+ROUND($E$95*F78/100,0)</f>
        <v>50</v>
      </c>
      <c r="G95" s="82">
        <f t="shared" ref="G95:AI95" si="136">+ROUND($E$95*G78/100,0)</f>
        <v>49</v>
      </c>
      <c r="H95" s="82">
        <f t="shared" si="136"/>
        <v>48</v>
      </c>
      <c r="I95" s="82">
        <f t="shared" si="136"/>
        <v>48</v>
      </c>
      <c r="J95" s="82">
        <f t="shared" si="136"/>
        <v>49</v>
      </c>
      <c r="K95" s="82">
        <f t="shared" si="136"/>
        <v>255</v>
      </c>
      <c r="L95" s="82">
        <f t="shared" si="136"/>
        <v>108</v>
      </c>
      <c r="M95" s="82">
        <f t="shared" si="136"/>
        <v>162</v>
      </c>
      <c r="N95" s="82">
        <f t="shared" si="136"/>
        <v>151</v>
      </c>
      <c r="O95" s="82">
        <f t="shared" si="136"/>
        <v>92</v>
      </c>
      <c r="P95" s="82">
        <f>+ROUND($E$95*P78/100,0)+1</f>
        <v>202</v>
      </c>
      <c r="Q95" s="82">
        <f t="shared" si="136"/>
        <v>182</v>
      </c>
      <c r="R95" s="82">
        <f t="shared" si="136"/>
        <v>188</v>
      </c>
      <c r="S95" s="82">
        <f t="shared" si="136"/>
        <v>167</v>
      </c>
      <c r="T95" s="82">
        <f t="shared" si="136"/>
        <v>157</v>
      </c>
      <c r="U95" s="82">
        <f t="shared" si="136"/>
        <v>152</v>
      </c>
      <c r="V95" s="82">
        <f t="shared" si="136"/>
        <v>130</v>
      </c>
      <c r="W95" s="82">
        <f t="shared" si="136"/>
        <v>113</v>
      </c>
      <c r="X95" s="82">
        <f t="shared" si="136"/>
        <v>99</v>
      </c>
      <c r="Y95" s="82">
        <f t="shared" si="136"/>
        <v>82</v>
      </c>
      <c r="Z95" s="82">
        <f t="shared" si="136"/>
        <v>71</v>
      </c>
      <c r="AA95" s="82">
        <f t="shared" si="136"/>
        <v>51</v>
      </c>
      <c r="AB95" s="82">
        <f t="shared" si="136"/>
        <v>50</v>
      </c>
      <c r="AC95" s="82">
        <f t="shared" si="136"/>
        <v>50</v>
      </c>
      <c r="AD95" s="82">
        <f t="shared" si="136"/>
        <v>4</v>
      </c>
      <c r="AE95" s="82">
        <f t="shared" si="136"/>
        <v>1290</v>
      </c>
      <c r="AF95" s="82">
        <f t="shared" si="136"/>
        <v>135</v>
      </c>
      <c r="AG95" s="82">
        <f t="shared" si="136"/>
        <v>118</v>
      </c>
      <c r="AH95" s="82">
        <f t="shared" si="136"/>
        <v>487</v>
      </c>
      <c r="AI95" s="82">
        <f t="shared" si="136"/>
        <v>69</v>
      </c>
      <c r="AJ95" s="368">
        <f t="shared" si="63"/>
        <v>0</v>
      </c>
    </row>
    <row r="96" spans="1:36" ht="18.75">
      <c r="A96" s="317">
        <f t="shared" si="107"/>
        <v>17</v>
      </c>
      <c r="B96" s="421"/>
      <c r="C96" s="175" t="s">
        <v>254</v>
      </c>
      <c r="D96" s="318">
        <v>2.4112986565621799E-2</v>
      </c>
      <c r="E96" s="390">
        <f t="shared" si="111"/>
        <v>1019</v>
      </c>
      <c r="F96" s="82">
        <f>+ROUND($E$96*F78/100,0)</f>
        <v>19</v>
      </c>
      <c r="G96" s="82">
        <f t="shared" ref="G96:AI96" si="137">+ROUND($E$96*G78/100,0)</f>
        <v>19</v>
      </c>
      <c r="H96" s="82">
        <f>+ROUND($E$96*H78/100,0)+1</f>
        <v>20</v>
      </c>
      <c r="I96" s="82">
        <f>+ROUND($E$96*I78/100,0)+1</f>
        <v>20</v>
      </c>
      <c r="J96" s="82">
        <f t="shared" si="137"/>
        <v>19</v>
      </c>
      <c r="K96" s="82">
        <f t="shared" si="137"/>
        <v>98</v>
      </c>
      <c r="L96" s="82">
        <f t="shared" si="137"/>
        <v>41</v>
      </c>
      <c r="M96" s="82">
        <f t="shared" si="137"/>
        <v>62</v>
      </c>
      <c r="N96" s="82">
        <f t="shared" si="137"/>
        <v>58</v>
      </c>
      <c r="O96" s="82">
        <f t="shared" si="137"/>
        <v>35</v>
      </c>
      <c r="P96" s="82">
        <f t="shared" si="137"/>
        <v>77</v>
      </c>
      <c r="Q96" s="82">
        <f t="shared" si="137"/>
        <v>70</v>
      </c>
      <c r="R96" s="82">
        <f t="shared" si="137"/>
        <v>72</v>
      </c>
      <c r="S96" s="82">
        <f t="shared" si="137"/>
        <v>64</v>
      </c>
      <c r="T96" s="82">
        <f t="shared" si="137"/>
        <v>60</v>
      </c>
      <c r="U96" s="82">
        <f t="shared" si="137"/>
        <v>58</v>
      </c>
      <c r="V96" s="82">
        <f t="shared" si="137"/>
        <v>50</v>
      </c>
      <c r="W96" s="82">
        <f t="shared" si="137"/>
        <v>43</v>
      </c>
      <c r="X96" s="82">
        <f t="shared" si="137"/>
        <v>38</v>
      </c>
      <c r="Y96" s="82">
        <f t="shared" si="137"/>
        <v>31</v>
      </c>
      <c r="Z96" s="82">
        <f t="shared" si="137"/>
        <v>27</v>
      </c>
      <c r="AA96" s="82">
        <f t="shared" si="137"/>
        <v>19</v>
      </c>
      <c r="AB96" s="82">
        <f t="shared" si="137"/>
        <v>19</v>
      </c>
      <c r="AC96" s="82">
        <f t="shared" si="137"/>
        <v>19</v>
      </c>
      <c r="AD96" s="82">
        <f t="shared" si="137"/>
        <v>1</v>
      </c>
      <c r="AE96" s="82">
        <f t="shared" si="137"/>
        <v>495</v>
      </c>
      <c r="AF96" s="82">
        <f t="shared" si="137"/>
        <v>52</v>
      </c>
      <c r="AG96" s="82">
        <f t="shared" si="137"/>
        <v>45</v>
      </c>
      <c r="AH96" s="82">
        <f t="shared" si="137"/>
        <v>187</v>
      </c>
      <c r="AI96" s="82">
        <f t="shared" si="137"/>
        <v>26</v>
      </c>
      <c r="AJ96" s="368">
        <f t="shared" si="63"/>
        <v>0</v>
      </c>
    </row>
    <row r="97" spans="1:36" ht="18.75">
      <c r="A97" s="317">
        <f t="shared" si="107"/>
        <v>18</v>
      </c>
      <c r="B97" s="421"/>
      <c r="C97" s="175" t="s">
        <v>255</v>
      </c>
      <c r="D97" s="318">
        <v>2.82958515821072E-2</v>
      </c>
      <c r="E97" s="390">
        <f t="shared" si="111"/>
        <v>1196</v>
      </c>
      <c r="F97" s="82">
        <f t="shared" ref="F97" si="138">+ROUND($E$97*F78/100,0)</f>
        <v>22</v>
      </c>
      <c r="G97" s="82">
        <f t="shared" ref="G97:AI97" si="139">+ROUND($E$97*G78/100,0)</f>
        <v>22</v>
      </c>
      <c r="H97" s="82">
        <f t="shared" si="139"/>
        <v>22</v>
      </c>
      <c r="I97" s="82">
        <f t="shared" si="139"/>
        <v>22</v>
      </c>
      <c r="J97" s="82">
        <f t="shared" si="139"/>
        <v>22</v>
      </c>
      <c r="K97" s="82">
        <f t="shared" si="139"/>
        <v>115</v>
      </c>
      <c r="L97" s="82">
        <f t="shared" si="139"/>
        <v>49</v>
      </c>
      <c r="M97" s="82">
        <f>+ROUND($E$97*M78/100,0)-1</f>
        <v>72</v>
      </c>
      <c r="N97" s="82">
        <f t="shared" si="139"/>
        <v>68</v>
      </c>
      <c r="O97" s="82">
        <f t="shared" si="139"/>
        <v>42</v>
      </c>
      <c r="P97" s="82">
        <f t="shared" si="139"/>
        <v>91</v>
      </c>
      <c r="Q97" s="82">
        <f>+ROUND($E$97*Q78/100,0)-1</f>
        <v>81</v>
      </c>
      <c r="R97" s="82">
        <f>+ROUND($E$97*R78/100,0)-1</f>
        <v>84</v>
      </c>
      <c r="S97" s="82">
        <f t="shared" si="139"/>
        <v>75</v>
      </c>
      <c r="T97" s="82">
        <f t="shared" si="139"/>
        <v>71</v>
      </c>
      <c r="U97" s="82">
        <f t="shared" si="139"/>
        <v>69</v>
      </c>
      <c r="V97" s="82">
        <f t="shared" si="139"/>
        <v>59</v>
      </c>
      <c r="W97" s="82">
        <f>+ROUND($E$97*W78/100,0)-1</f>
        <v>50</v>
      </c>
      <c r="X97" s="82">
        <f t="shared" si="139"/>
        <v>45</v>
      </c>
      <c r="Y97" s="82">
        <f t="shared" si="139"/>
        <v>37</v>
      </c>
      <c r="Z97" s="82">
        <f t="shared" si="139"/>
        <v>32</v>
      </c>
      <c r="AA97" s="82">
        <f t="shared" si="139"/>
        <v>23</v>
      </c>
      <c r="AB97" s="82">
        <f t="shared" si="139"/>
        <v>23</v>
      </c>
      <c r="AC97" s="82">
        <f t="shared" si="139"/>
        <v>23</v>
      </c>
      <c r="AD97" s="82">
        <f t="shared" si="139"/>
        <v>2</v>
      </c>
      <c r="AE97" s="82">
        <f t="shared" si="139"/>
        <v>581</v>
      </c>
      <c r="AF97" s="82">
        <f t="shared" si="139"/>
        <v>61</v>
      </c>
      <c r="AG97" s="82">
        <f t="shared" si="139"/>
        <v>53</v>
      </c>
      <c r="AH97" s="82">
        <f t="shared" si="139"/>
        <v>219</v>
      </c>
      <c r="AI97" s="82">
        <f t="shared" si="139"/>
        <v>31</v>
      </c>
      <c r="AJ97" s="368">
        <f t="shared" si="63"/>
        <v>0</v>
      </c>
    </row>
    <row r="98" spans="1:36" ht="18.75">
      <c r="A98" s="317">
        <f t="shared" si="107"/>
        <v>19</v>
      </c>
      <c r="B98" s="421"/>
      <c r="C98" s="175" t="s">
        <v>256</v>
      </c>
      <c r="D98" s="318">
        <v>2.33748339156538E-2</v>
      </c>
      <c r="E98" s="390">
        <f t="shared" si="111"/>
        <v>988</v>
      </c>
      <c r="F98" s="82">
        <f t="shared" ref="F98" si="140">+ROUND($E$98*F78/100,0)</f>
        <v>18</v>
      </c>
      <c r="G98" s="82">
        <f t="shared" ref="G98:AI98" si="141">+ROUND($E$98*G78/100,0)</f>
        <v>18</v>
      </c>
      <c r="H98" s="82">
        <f t="shared" si="141"/>
        <v>18</v>
      </c>
      <c r="I98" s="82">
        <f t="shared" si="141"/>
        <v>18</v>
      </c>
      <c r="J98" s="82">
        <f t="shared" si="141"/>
        <v>18</v>
      </c>
      <c r="K98" s="82">
        <f t="shared" si="141"/>
        <v>95</v>
      </c>
      <c r="L98" s="82">
        <f t="shared" si="141"/>
        <v>40</v>
      </c>
      <c r="M98" s="82">
        <f t="shared" si="141"/>
        <v>60</v>
      </c>
      <c r="N98" s="82">
        <f t="shared" si="141"/>
        <v>56</v>
      </c>
      <c r="O98" s="82">
        <f t="shared" si="141"/>
        <v>34</v>
      </c>
      <c r="P98" s="82">
        <f t="shared" si="141"/>
        <v>75</v>
      </c>
      <c r="Q98" s="82">
        <f t="shared" si="141"/>
        <v>68</v>
      </c>
      <c r="R98" s="82">
        <f t="shared" si="141"/>
        <v>70</v>
      </c>
      <c r="S98" s="82">
        <f t="shared" si="141"/>
        <v>62</v>
      </c>
      <c r="T98" s="82">
        <f t="shared" si="141"/>
        <v>59</v>
      </c>
      <c r="U98" s="82">
        <f t="shared" si="141"/>
        <v>57</v>
      </c>
      <c r="V98" s="82">
        <f t="shared" si="141"/>
        <v>48</v>
      </c>
      <c r="W98" s="82">
        <f t="shared" si="141"/>
        <v>42</v>
      </c>
      <c r="X98" s="82">
        <f t="shared" si="141"/>
        <v>37</v>
      </c>
      <c r="Y98" s="82">
        <f t="shared" si="141"/>
        <v>30</v>
      </c>
      <c r="Z98" s="82">
        <f t="shared" si="141"/>
        <v>27</v>
      </c>
      <c r="AA98" s="82">
        <f t="shared" si="141"/>
        <v>19</v>
      </c>
      <c r="AB98" s="82">
        <f t="shared" si="141"/>
        <v>19</v>
      </c>
      <c r="AC98" s="82">
        <f t="shared" si="141"/>
        <v>19</v>
      </c>
      <c r="AD98" s="82">
        <f t="shared" si="141"/>
        <v>1</v>
      </c>
      <c r="AE98" s="82">
        <f t="shared" si="141"/>
        <v>480</v>
      </c>
      <c r="AF98" s="82">
        <f t="shared" si="141"/>
        <v>50</v>
      </c>
      <c r="AG98" s="82">
        <f t="shared" si="141"/>
        <v>44</v>
      </c>
      <c r="AH98" s="82">
        <f t="shared" si="141"/>
        <v>181</v>
      </c>
      <c r="AI98" s="82">
        <f t="shared" si="141"/>
        <v>26</v>
      </c>
      <c r="AJ98" s="368">
        <f t="shared" si="63"/>
        <v>0</v>
      </c>
    </row>
    <row r="99" spans="1:36" ht="19.5" thickBot="1">
      <c r="A99" s="348"/>
      <c r="B99" s="421"/>
      <c r="C99" s="179" t="s">
        <v>65</v>
      </c>
      <c r="D99" s="337">
        <v>4.8458948731356297E-2</v>
      </c>
      <c r="E99" s="390">
        <f t="shared" si="111"/>
        <v>2049</v>
      </c>
      <c r="F99" s="115">
        <f t="shared" ref="F99" si="142">+ROUND($E$99*F78/100,0)</f>
        <v>38</v>
      </c>
      <c r="G99" s="115">
        <f t="shared" ref="G99:AI99" si="143">+ROUND($E$99*G78/100,0)</f>
        <v>38</v>
      </c>
      <c r="H99" s="115">
        <f>+ROUND($E$99*H78/100,0)+1</f>
        <v>38</v>
      </c>
      <c r="I99" s="115">
        <f>+ROUND($E$99*I78/100,0)+1</f>
        <v>38</v>
      </c>
      <c r="J99" s="115">
        <f t="shared" si="143"/>
        <v>38</v>
      </c>
      <c r="K99" s="115">
        <f t="shared" si="143"/>
        <v>196</v>
      </c>
      <c r="L99" s="115">
        <f t="shared" si="143"/>
        <v>83</v>
      </c>
      <c r="M99" s="115">
        <f t="shared" si="143"/>
        <v>125</v>
      </c>
      <c r="N99" s="115">
        <f>+ROUND($E$99*N78/100,0)+1</f>
        <v>117</v>
      </c>
      <c r="O99" s="115">
        <f t="shared" si="143"/>
        <v>71</v>
      </c>
      <c r="P99" s="115">
        <f t="shared" si="143"/>
        <v>155</v>
      </c>
      <c r="Q99" s="115">
        <f t="shared" si="143"/>
        <v>140</v>
      </c>
      <c r="R99" s="115">
        <f t="shared" si="143"/>
        <v>145</v>
      </c>
      <c r="S99" s="115">
        <f t="shared" si="143"/>
        <v>129</v>
      </c>
      <c r="T99" s="115">
        <f t="shared" si="143"/>
        <v>121</v>
      </c>
      <c r="U99" s="115">
        <f t="shared" si="143"/>
        <v>118</v>
      </c>
      <c r="V99" s="115">
        <f t="shared" si="143"/>
        <v>100</v>
      </c>
      <c r="W99" s="115">
        <f t="shared" si="143"/>
        <v>87</v>
      </c>
      <c r="X99" s="115">
        <f t="shared" si="143"/>
        <v>76</v>
      </c>
      <c r="Y99" s="115">
        <f t="shared" si="143"/>
        <v>63</v>
      </c>
      <c r="Z99" s="115">
        <f t="shared" si="143"/>
        <v>55</v>
      </c>
      <c r="AA99" s="115">
        <f t="shared" si="143"/>
        <v>39</v>
      </c>
      <c r="AB99" s="115">
        <f t="shared" si="143"/>
        <v>39</v>
      </c>
      <c r="AC99" s="115">
        <f t="shared" si="143"/>
        <v>39</v>
      </c>
      <c r="AD99" s="115">
        <f t="shared" si="143"/>
        <v>3</v>
      </c>
      <c r="AE99" s="115">
        <f t="shared" si="143"/>
        <v>995</v>
      </c>
      <c r="AF99" s="115">
        <f t="shared" si="143"/>
        <v>104</v>
      </c>
      <c r="AG99" s="115">
        <f t="shared" si="143"/>
        <v>91</v>
      </c>
      <c r="AH99" s="115">
        <f t="shared" si="143"/>
        <v>376</v>
      </c>
      <c r="AI99" s="115">
        <f t="shared" si="143"/>
        <v>53</v>
      </c>
      <c r="AJ99" s="368">
        <f t="shared" si="63"/>
        <v>0</v>
      </c>
    </row>
    <row r="100" spans="1:36" ht="20.25" hidden="1">
      <c r="A100" s="317"/>
      <c r="B100" s="317"/>
      <c r="C100" s="349"/>
      <c r="D100" s="332">
        <f t="shared" ref="D100:AB100" si="144">SUM(D80:D99)</f>
        <v>1.0000000000000002</v>
      </c>
      <c r="E100" s="412">
        <f t="shared" si="144"/>
        <v>42279</v>
      </c>
      <c r="F100" s="332">
        <f t="shared" si="144"/>
        <v>788</v>
      </c>
      <c r="G100" s="332">
        <f t="shared" si="144"/>
        <v>778</v>
      </c>
      <c r="H100" s="332">
        <f t="shared" si="144"/>
        <v>770</v>
      </c>
      <c r="I100" s="332">
        <f t="shared" si="144"/>
        <v>769</v>
      </c>
      <c r="J100" s="332">
        <f t="shared" si="144"/>
        <v>782</v>
      </c>
      <c r="K100" s="332">
        <f t="shared" si="144"/>
        <v>4054</v>
      </c>
      <c r="L100" s="332">
        <f t="shared" si="144"/>
        <v>1716</v>
      </c>
      <c r="M100" s="332">
        <f t="shared" si="144"/>
        <v>2575</v>
      </c>
      <c r="N100" s="332">
        <f t="shared" si="144"/>
        <v>2400</v>
      </c>
      <c r="O100" s="332">
        <f t="shared" si="144"/>
        <v>1472</v>
      </c>
      <c r="P100" s="332">
        <f t="shared" si="144"/>
        <v>3206</v>
      </c>
      <c r="Q100" s="332">
        <f t="shared" si="144"/>
        <v>2894</v>
      </c>
      <c r="R100" s="332">
        <f t="shared" si="144"/>
        <v>2999</v>
      </c>
      <c r="S100" s="332">
        <f t="shared" si="144"/>
        <v>2660</v>
      </c>
      <c r="T100" s="332">
        <f t="shared" si="144"/>
        <v>2507</v>
      </c>
      <c r="U100" s="332">
        <f t="shared" si="144"/>
        <v>2427</v>
      </c>
      <c r="V100" s="332">
        <f t="shared" si="144"/>
        <v>2070</v>
      </c>
      <c r="W100" s="332">
        <f t="shared" si="144"/>
        <v>1791</v>
      </c>
      <c r="X100" s="332">
        <f t="shared" si="144"/>
        <v>1578</v>
      </c>
      <c r="Y100" s="332">
        <f t="shared" si="144"/>
        <v>1300</v>
      </c>
      <c r="Z100" s="332">
        <f t="shared" si="144"/>
        <v>1138</v>
      </c>
      <c r="AA100" s="332">
        <f t="shared" si="144"/>
        <v>807</v>
      </c>
      <c r="AB100" s="332">
        <f t="shared" si="144"/>
        <v>798</v>
      </c>
      <c r="AC100" s="96">
        <f>AC79-SUM(AC80:AC99)</f>
        <v>0</v>
      </c>
      <c r="AD100" s="96">
        <f t="shared" ref="AD100:AI100" si="145">AD79-SUM(AD80:AD99)</f>
        <v>0</v>
      </c>
      <c r="AE100" s="96">
        <f t="shared" si="145"/>
        <v>0</v>
      </c>
      <c r="AF100" s="96">
        <f t="shared" si="145"/>
        <v>0</v>
      </c>
      <c r="AG100" s="96">
        <f t="shared" si="145"/>
        <v>0</v>
      </c>
      <c r="AH100" s="96">
        <f t="shared" si="145"/>
        <v>0</v>
      </c>
      <c r="AI100" s="96">
        <f t="shared" si="145"/>
        <v>0</v>
      </c>
      <c r="AJ100" s="368">
        <f t="shared" si="63"/>
        <v>0</v>
      </c>
    </row>
    <row r="101" spans="1:36" ht="19.5" hidden="1" thickBot="1">
      <c r="A101" s="317"/>
      <c r="B101" s="317"/>
      <c r="C101" s="175"/>
      <c r="D101" s="301"/>
      <c r="E101" s="388"/>
      <c r="F101" s="116">
        <f t="shared" ref="F101:AI101" si="146">+F102*100/$E$102</f>
        <v>1.8610255723657785</v>
      </c>
      <c r="G101" s="116">
        <f t="shared" si="146"/>
        <v>1.7673048600883652</v>
      </c>
      <c r="H101" s="116">
        <f t="shared" si="146"/>
        <v>1.633418128263489</v>
      </c>
      <c r="I101" s="116">
        <f t="shared" si="146"/>
        <v>1.5798634355335386</v>
      </c>
      <c r="J101" s="116">
        <f t="shared" si="146"/>
        <v>1.5129200696211005</v>
      </c>
      <c r="K101" s="116">
        <f t="shared" si="146"/>
        <v>8.4080867586022219</v>
      </c>
      <c r="L101" s="116">
        <f t="shared" si="146"/>
        <v>3.9764359351988219</v>
      </c>
      <c r="M101" s="116">
        <f t="shared" si="146"/>
        <v>6.1052349712143528</v>
      </c>
      <c r="N101" s="116">
        <f t="shared" si="146"/>
        <v>5.5027446780024096</v>
      </c>
      <c r="O101" s="116">
        <f t="shared" si="146"/>
        <v>3.3605569688043917</v>
      </c>
      <c r="P101" s="116">
        <f t="shared" si="146"/>
        <v>7.3102155576382382</v>
      </c>
      <c r="Q101" s="116">
        <f t="shared" si="146"/>
        <v>6.4667291471415185</v>
      </c>
      <c r="R101" s="116">
        <f t="shared" si="146"/>
        <v>6.3596197616816177</v>
      </c>
      <c r="S101" s="116">
        <f t="shared" si="146"/>
        <v>5.7303521221046996</v>
      </c>
      <c r="T101" s="116">
        <f t="shared" si="146"/>
        <v>6.0784576248493778</v>
      </c>
      <c r="U101" s="116">
        <f t="shared" si="146"/>
        <v>6.0115142589369395</v>
      </c>
      <c r="V101" s="116">
        <f t="shared" si="146"/>
        <v>5.6232427366447988</v>
      </c>
      <c r="W101" s="116">
        <f t="shared" si="146"/>
        <v>4.8734770384254924</v>
      </c>
      <c r="X101" s="116">
        <f t="shared" si="146"/>
        <v>4.5119828624983267</v>
      </c>
      <c r="Y101" s="116">
        <f t="shared" si="146"/>
        <v>3.2266702369795155</v>
      </c>
      <c r="Z101" s="116">
        <f t="shared" si="146"/>
        <v>3.0526174856071764</v>
      </c>
      <c r="AA101" s="116">
        <f t="shared" si="146"/>
        <v>2.4902932119426966</v>
      </c>
      <c r="AB101" s="321">
        <f t="shared" si="146"/>
        <v>2.5572365778551345</v>
      </c>
      <c r="AC101" s="119">
        <f t="shared" si="146"/>
        <v>1.9145802650957291</v>
      </c>
      <c r="AD101" s="119">
        <f t="shared" si="146"/>
        <v>0.14727540500736377</v>
      </c>
      <c r="AE101" s="119">
        <f t="shared" si="146"/>
        <v>49.752309546123982</v>
      </c>
      <c r="AF101" s="120">
        <f t="shared" si="146"/>
        <v>5.1814165216227073</v>
      </c>
      <c r="AG101" s="119">
        <f t="shared" si="146"/>
        <v>4.2040433793011109</v>
      </c>
      <c r="AH101" s="120">
        <f t="shared" si="146"/>
        <v>20.123175793278886</v>
      </c>
      <c r="AI101" s="119">
        <f t="shared" si="146"/>
        <v>2.6643459633150353</v>
      </c>
      <c r="AJ101" s="368">
        <f t="shared" si="63"/>
        <v>-99.999999999999986</v>
      </c>
    </row>
    <row r="102" spans="1:36">
      <c r="A102" s="338">
        <v>2</v>
      </c>
      <c r="B102" s="338"/>
      <c r="C102" s="339" t="s">
        <v>257</v>
      </c>
      <c r="D102" s="340"/>
      <c r="E102" s="413">
        <v>7469</v>
      </c>
      <c r="F102" s="46">
        <v>139</v>
      </c>
      <c r="G102" s="342">
        <v>132</v>
      </c>
      <c r="H102" s="342">
        <v>122</v>
      </c>
      <c r="I102" s="342">
        <v>118</v>
      </c>
      <c r="J102" s="342">
        <v>113</v>
      </c>
      <c r="K102" s="342">
        <v>628</v>
      </c>
      <c r="L102" s="342">
        <v>297</v>
      </c>
      <c r="M102" s="342">
        <v>456</v>
      </c>
      <c r="N102" s="342">
        <v>411</v>
      </c>
      <c r="O102" s="342">
        <v>251</v>
      </c>
      <c r="P102" s="342">
        <v>546</v>
      </c>
      <c r="Q102" s="342">
        <v>483</v>
      </c>
      <c r="R102" s="342">
        <v>475</v>
      </c>
      <c r="S102" s="342">
        <v>428</v>
      </c>
      <c r="T102" s="342">
        <v>454</v>
      </c>
      <c r="U102" s="343">
        <v>449</v>
      </c>
      <c r="V102" s="343">
        <v>420</v>
      </c>
      <c r="W102" s="343">
        <v>364</v>
      </c>
      <c r="X102" s="343">
        <v>337</v>
      </c>
      <c r="Y102" s="343">
        <v>241</v>
      </c>
      <c r="Z102" s="343">
        <v>228</v>
      </c>
      <c r="AA102" s="343">
        <v>186</v>
      </c>
      <c r="AB102" s="344">
        <v>191</v>
      </c>
      <c r="AC102" s="341">
        <v>143</v>
      </c>
      <c r="AD102" s="340">
        <v>11</v>
      </c>
      <c r="AE102" s="340">
        <v>3716</v>
      </c>
      <c r="AF102" s="340">
        <v>387</v>
      </c>
      <c r="AG102" s="341">
        <v>314</v>
      </c>
      <c r="AH102" s="340">
        <v>1503</v>
      </c>
      <c r="AI102" s="341">
        <v>199</v>
      </c>
      <c r="AJ102" s="368">
        <f t="shared" si="63"/>
        <v>0</v>
      </c>
    </row>
    <row r="103" spans="1:36" ht="18.75">
      <c r="A103" s="317">
        <v>1</v>
      </c>
      <c r="B103" s="421"/>
      <c r="C103" s="175" t="s">
        <v>258</v>
      </c>
      <c r="D103" s="318">
        <v>89.94</v>
      </c>
      <c r="E103" s="390">
        <f>ROUND($E$102*D103/100,0)</f>
        <v>6718</v>
      </c>
      <c r="F103" s="103">
        <f t="shared" ref="F103" si="147">+ROUND($E$103*F101/100,0)</f>
        <v>125</v>
      </c>
      <c r="G103" s="103">
        <f t="shared" ref="G103:AI103" si="148">+ROUND($E$103*G101/100,0)</f>
        <v>119</v>
      </c>
      <c r="H103" s="103">
        <f t="shared" si="148"/>
        <v>110</v>
      </c>
      <c r="I103" s="103">
        <f t="shared" si="148"/>
        <v>106</v>
      </c>
      <c r="J103" s="103">
        <f t="shared" si="148"/>
        <v>102</v>
      </c>
      <c r="K103" s="103">
        <f t="shared" si="148"/>
        <v>565</v>
      </c>
      <c r="L103" s="103">
        <f t="shared" si="148"/>
        <v>267</v>
      </c>
      <c r="M103" s="103">
        <f t="shared" si="148"/>
        <v>410</v>
      </c>
      <c r="N103" s="103">
        <f t="shared" si="148"/>
        <v>370</v>
      </c>
      <c r="O103" s="103">
        <f t="shared" si="148"/>
        <v>226</v>
      </c>
      <c r="P103" s="103">
        <f t="shared" si="148"/>
        <v>491</v>
      </c>
      <c r="Q103" s="103">
        <f t="shared" si="148"/>
        <v>434</v>
      </c>
      <c r="R103" s="103">
        <f t="shared" si="148"/>
        <v>427</v>
      </c>
      <c r="S103" s="103">
        <f t="shared" si="148"/>
        <v>385</v>
      </c>
      <c r="T103" s="103">
        <f t="shared" si="148"/>
        <v>408</v>
      </c>
      <c r="U103" s="103">
        <f t="shared" si="148"/>
        <v>404</v>
      </c>
      <c r="V103" s="103">
        <f t="shared" si="148"/>
        <v>378</v>
      </c>
      <c r="W103" s="103">
        <f t="shared" si="148"/>
        <v>327</v>
      </c>
      <c r="X103" s="103">
        <f t="shared" si="148"/>
        <v>303</v>
      </c>
      <c r="Y103" s="103">
        <f t="shared" si="148"/>
        <v>217</v>
      </c>
      <c r="Z103" s="103">
        <f t="shared" si="148"/>
        <v>205</v>
      </c>
      <c r="AA103" s="103">
        <f t="shared" si="148"/>
        <v>167</v>
      </c>
      <c r="AB103" s="103">
        <f t="shared" si="148"/>
        <v>172</v>
      </c>
      <c r="AC103" s="103">
        <f t="shared" si="148"/>
        <v>129</v>
      </c>
      <c r="AD103" s="103">
        <f t="shared" si="148"/>
        <v>10</v>
      </c>
      <c r="AE103" s="103">
        <f t="shared" si="148"/>
        <v>3342</v>
      </c>
      <c r="AF103" s="103">
        <f t="shared" si="148"/>
        <v>348</v>
      </c>
      <c r="AG103" s="103">
        <f t="shared" si="148"/>
        <v>282</v>
      </c>
      <c r="AH103" s="103">
        <f t="shared" si="148"/>
        <v>1352</v>
      </c>
      <c r="AI103" s="103">
        <f t="shared" si="148"/>
        <v>179</v>
      </c>
      <c r="AJ103" s="368">
        <f t="shared" si="63"/>
        <v>0</v>
      </c>
    </row>
    <row r="104" spans="1:36" ht="18.75">
      <c r="A104" s="317">
        <f>1+A103</f>
        <v>2</v>
      </c>
      <c r="B104" s="421"/>
      <c r="C104" s="175" t="s">
        <v>259</v>
      </c>
      <c r="D104" s="318">
        <v>10.06</v>
      </c>
      <c r="E104" s="390">
        <f>ROUND($E$102*D104/100,0)</f>
        <v>751</v>
      </c>
      <c r="F104" s="82">
        <f t="shared" ref="F104" si="149">+ROUND($E$104*F101/100,0)</f>
        <v>14</v>
      </c>
      <c r="G104" s="82">
        <f t="shared" ref="G104:AI104" si="150">+ROUND($E$104*G101/100,0)</f>
        <v>13</v>
      </c>
      <c r="H104" s="82">
        <f t="shared" si="150"/>
        <v>12</v>
      </c>
      <c r="I104" s="82">
        <f t="shared" si="150"/>
        <v>12</v>
      </c>
      <c r="J104" s="82">
        <f t="shared" si="150"/>
        <v>11</v>
      </c>
      <c r="K104" s="82">
        <f t="shared" si="150"/>
        <v>63</v>
      </c>
      <c r="L104" s="82">
        <f t="shared" si="150"/>
        <v>30</v>
      </c>
      <c r="M104" s="82">
        <f t="shared" si="150"/>
        <v>46</v>
      </c>
      <c r="N104" s="82">
        <f t="shared" si="150"/>
        <v>41</v>
      </c>
      <c r="O104" s="82">
        <f t="shared" si="150"/>
        <v>25</v>
      </c>
      <c r="P104" s="82">
        <f t="shared" si="150"/>
        <v>55</v>
      </c>
      <c r="Q104" s="82">
        <f t="shared" si="150"/>
        <v>49</v>
      </c>
      <c r="R104" s="82">
        <f t="shared" si="150"/>
        <v>48</v>
      </c>
      <c r="S104" s="82">
        <f t="shared" si="150"/>
        <v>43</v>
      </c>
      <c r="T104" s="82">
        <f t="shared" si="150"/>
        <v>46</v>
      </c>
      <c r="U104" s="82">
        <f t="shared" si="150"/>
        <v>45</v>
      </c>
      <c r="V104" s="82">
        <f t="shared" si="150"/>
        <v>42</v>
      </c>
      <c r="W104" s="82">
        <f t="shared" si="150"/>
        <v>37</v>
      </c>
      <c r="X104" s="82">
        <f t="shared" si="150"/>
        <v>34</v>
      </c>
      <c r="Y104" s="82">
        <f t="shared" si="150"/>
        <v>24</v>
      </c>
      <c r="Z104" s="82">
        <f t="shared" si="150"/>
        <v>23</v>
      </c>
      <c r="AA104" s="82">
        <f t="shared" si="150"/>
        <v>19</v>
      </c>
      <c r="AB104" s="82">
        <f t="shared" si="150"/>
        <v>19</v>
      </c>
      <c r="AC104" s="82">
        <f t="shared" si="150"/>
        <v>14</v>
      </c>
      <c r="AD104" s="82">
        <f t="shared" si="150"/>
        <v>1</v>
      </c>
      <c r="AE104" s="82">
        <f t="shared" si="150"/>
        <v>374</v>
      </c>
      <c r="AF104" s="82">
        <f t="shared" si="150"/>
        <v>39</v>
      </c>
      <c r="AG104" s="82">
        <f t="shared" si="150"/>
        <v>32</v>
      </c>
      <c r="AH104" s="82">
        <f t="shared" si="150"/>
        <v>151</v>
      </c>
      <c r="AI104" s="82">
        <f t="shared" si="150"/>
        <v>20</v>
      </c>
      <c r="AJ104" s="368">
        <f t="shared" si="63"/>
        <v>0</v>
      </c>
    </row>
    <row r="105" spans="1:36" ht="18.75" hidden="1">
      <c r="A105" s="300"/>
      <c r="B105" s="300"/>
      <c r="C105" s="175"/>
      <c r="D105" s="137">
        <f t="shared" ref="D105:AB105" si="151">SUM(D103:D104)</f>
        <v>100</v>
      </c>
      <c r="E105" s="393">
        <f t="shared" si="151"/>
        <v>7469</v>
      </c>
      <c r="F105" s="137">
        <f t="shared" si="151"/>
        <v>139</v>
      </c>
      <c r="G105" s="137">
        <f t="shared" si="151"/>
        <v>132</v>
      </c>
      <c r="H105" s="137">
        <f t="shared" si="151"/>
        <v>122</v>
      </c>
      <c r="I105" s="137">
        <f t="shared" si="151"/>
        <v>118</v>
      </c>
      <c r="J105" s="137">
        <f t="shared" si="151"/>
        <v>113</v>
      </c>
      <c r="K105" s="137">
        <f t="shared" si="151"/>
        <v>628</v>
      </c>
      <c r="L105" s="137">
        <f t="shared" si="151"/>
        <v>297</v>
      </c>
      <c r="M105" s="137">
        <f t="shared" si="151"/>
        <v>456</v>
      </c>
      <c r="N105" s="137">
        <f t="shared" si="151"/>
        <v>411</v>
      </c>
      <c r="O105" s="137">
        <f t="shared" si="151"/>
        <v>251</v>
      </c>
      <c r="P105" s="137">
        <f t="shared" si="151"/>
        <v>546</v>
      </c>
      <c r="Q105" s="137">
        <f t="shared" si="151"/>
        <v>483</v>
      </c>
      <c r="R105" s="137">
        <f t="shared" si="151"/>
        <v>475</v>
      </c>
      <c r="S105" s="137">
        <f t="shared" si="151"/>
        <v>428</v>
      </c>
      <c r="T105" s="137">
        <f t="shared" si="151"/>
        <v>454</v>
      </c>
      <c r="U105" s="137">
        <f t="shared" si="151"/>
        <v>449</v>
      </c>
      <c r="V105" s="137">
        <f t="shared" si="151"/>
        <v>420</v>
      </c>
      <c r="W105" s="137">
        <f t="shared" si="151"/>
        <v>364</v>
      </c>
      <c r="X105" s="137">
        <f t="shared" si="151"/>
        <v>337</v>
      </c>
      <c r="Y105" s="137">
        <f t="shared" si="151"/>
        <v>241</v>
      </c>
      <c r="Z105" s="137">
        <f t="shared" si="151"/>
        <v>228</v>
      </c>
      <c r="AA105" s="137">
        <f t="shared" si="151"/>
        <v>186</v>
      </c>
      <c r="AB105" s="334">
        <f t="shared" si="151"/>
        <v>191</v>
      </c>
      <c r="AC105" s="96">
        <f>AC102-SUM(AC103:AC104)</f>
        <v>0</v>
      </c>
      <c r="AD105" s="96">
        <f t="shared" ref="AD105:AI105" si="152">AD102-SUM(AD103:AD104)</f>
        <v>0</v>
      </c>
      <c r="AE105" s="96">
        <f t="shared" si="152"/>
        <v>0</v>
      </c>
      <c r="AF105" s="96">
        <f t="shared" si="152"/>
        <v>0</v>
      </c>
      <c r="AG105" s="96">
        <f t="shared" si="152"/>
        <v>0</v>
      </c>
      <c r="AH105" s="96">
        <f t="shared" si="152"/>
        <v>0</v>
      </c>
      <c r="AI105" s="96">
        <f t="shared" si="152"/>
        <v>0</v>
      </c>
      <c r="AJ105" s="368">
        <f t="shared" si="63"/>
        <v>0</v>
      </c>
    </row>
    <row r="106" spans="1:36" ht="18.75" hidden="1">
      <c r="A106" s="300"/>
      <c r="B106" s="300"/>
      <c r="C106" s="175"/>
      <c r="D106" s="301"/>
      <c r="E106" s="388"/>
      <c r="F106" s="116">
        <f t="shared" ref="F106:AI106" si="153">+F107*100/$E$107</f>
        <v>2.0859531030401657</v>
      </c>
      <c r="G106" s="116">
        <f t="shared" si="153"/>
        <v>2.0193801316665434</v>
      </c>
      <c r="H106" s="116">
        <f t="shared" si="153"/>
        <v>1.9823951475700865</v>
      </c>
      <c r="I106" s="116">
        <f t="shared" si="153"/>
        <v>1.9971891412086693</v>
      </c>
      <c r="J106" s="116">
        <f t="shared" si="153"/>
        <v>2.0045861380279608</v>
      </c>
      <c r="K106" s="116">
        <f t="shared" si="153"/>
        <v>11.051113248021304</v>
      </c>
      <c r="L106" s="116">
        <f t="shared" si="153"/>
        <v>4.8820179007323024</v>
      </c>
      <c r="M106" s="116">
        <f t="shared" si="153"/>
        <v>6.9975589910496341</v>
      </c>
      <c r="N106" s="116">
        <f t="shared" si="153"/>
        <v>5.1187217989496263</v>
      </c>
      <c r="O106" s="116">
        <f t="shared" si="153"/>
        <v>2.9144167468007991</v>
      </c>
      <c r="P106" s="116">
        <f t="shared" si="153"/>
        <v>6.8718100451216806</v>
      </c>
      <c r="Q106" s="116">
        <f t="shared" si="153"/>
        <v>6.1616983504697096</v>
      </c>
      <c r="R106" s="116">
        <f t="shared" si="153"/>
        <v>6.4353872327834898</v>
      </c>
      <c r="S106" s="116">
        <f t="shared" si="153"/>
        <v>5.9471854427102597</v>
      </c>
      <c r="T106" s="116">
        <f t="shared" si="153"/>
        <v>5.1261187957689174</v>
      </c>
      <c r="U106" s="116">
        <f t="shared" si="153"/>
        <v>4.9190028848287595</v>
      </c>
      <c r="V106" s="116">
        <f t="shared" si="153"/>
        <v>4.9781788593830907</v>
      </c>
      <c r="W106" s="116">
        <f t="shared" si="153"/>
        <v>4.2088911901767885</v>
      </c>
      <c r="X106" s="116">
        <f t="shared" si="153"/>
        <v>4.4308010947555294</v>
      </c>
      <c r="Y106" s="116">
        <f t="shared" si="153"/>
        <v>3.7058954064649754</v>
      </c>
      <c r="Z106" s="116">
        <f t="shared" si="153"/>
        <v>2.4558029440047342</v>
      </c>
      <c r="AA106" s="116">
        <f t="shared" si="153"/>
        <v>1.6495302907019751</v>
      </c>
      <c r="AB106" s="321">
        <f t="shared" si="153"/>
        <v>2.0563651157630001</v>
      </c>
      <c r="AC106" s="119">
        <f t="shared" si="153"/>
        <v>2.1155410903173313</v>
      </c>
      <c r="AD106" s="119">
        <f t="shared" si="153"/>
        <v>0.16273393002441008</v>
      </c>
      <c r="AE106" s="119">
        <f t="shared" si="153"/>
        <v>50.462312301205714</v>
      </c>
      <c r="AF106" s="120">
        <f t="shared" si="153"/>
        <v>6.1321103631925435</v>
      </c>
      <c r="AG106" s="119">
        <f t="shared" si="153"/>
        <v>3.4322065241511948</v>
      </c>
      <c r="AH106" s="120">
        <f t="shared" si="153"/>
        <v>18.462904060951253</v>
      </c>
      <c r="AI106" s="119">
        <f t="shared" si="153"/>
        <v>2.877431762704342</v>
      </c>
      <c r="AJ106" s="368">
        <f t="shared" si="63"/>
        <v>-99.999999999999986</v>
      </c>
    </row>
    <row r="107" spans="1:36">
      <c r="A107" s="172">
        <v>10</v>
      </c>
      <c r="B107" s="172"/>
      <c r="C107" s="314" t="s">
        <v>260</v>
      </c>
      <c r="D107" s="307"/>
      <c r="E107" s="410">
        <v>13519</v>
      </c>
      <c r="F107" s="323">
        <v>282</v>
      </c>
      <c r="G107" s="53">
        <v>273</v>
      </c>
      <c r="H107" s="53">
        <v>268</v>
      </c>
      <c r="I107" s="53">
        <v>270</v>
      </c>
      <c r="J107" s="53">
        <v>271</v>
      </c>
      <c r="K107" s="53">
        <v>1494</v>
      </c>
      <c r="L107" s="53">
        <v>660</v>
      </c>
      <c r="M107" s="53">
        <v>946</v>
      </c>
      <c r="N107" s="53">
        <v>692</v>
      </c>
      <c r="O107" s="53">
        <v>394</v>
      </c>
      <c r="P107" s="53">
        <v>929</v>
      </c>
      <c r="Q107" s="53">
        <v>833</v>
      </c>
      <c r="R107" s="53">
        <v>870</v>
      </c>
      <c r="S107" s="53">
        <v>804</v>
      </c>
      <c r="T107" s="53">
        <v>693</v>
      </c>
      <c r="U107" s="316">
        <v>665</v>
      </c>
      <c r="V107" s="316">
        <v>673</v>
      </c>
      <c r="W107" s="316">
        <v>569</v>
      </c>
      <c r="X107" s="316">
        <v>599</v>
      </c>
      <c r="Y107" s="316">
        <v>501</v>
      </c>
      <c r="Z107" s="316">
        <v>332</v>
      </c>
      <c r="AA107" s="316">
        <v>223</v>
      </c>
      <c r="AB107" s="324">
        <v>278</v>
      </c>
      <c r="AC107" s="322">
        <v>286</v>
      </c>
      <c r="AD107" s="315">
        <v>22</v>
      </c>
      <c r="AE107" s="315">
        <v>6822</v>
      </c>
      <c r="AF107" s="315">
        <v>829</v>
      </c>
      <c r="AG107" s="322">
        <v>464</v>
      </c>
      <c r="AH107" s="315">
        <v>2496</v>
      </c>
      <c r="AI107" s="322">
        <v>389</v>
      </c>
      <c r="AJ107" s="368">
        <f t="shared" si="63"/>
        <v>0</v>
      </c>
    </row>
    <row r="108" spans="1:36" ht="18.75">
      <c r="A108" s="317">
        <v>1</v>
      </c>
      <c r="B108" s="421"/>
      <c r="C108" s="350" t="s">
        <v>261</v>
      </c>
      <c r="D108" s="318">
        <v>25.601539606539198</v>
      </c>
      <c r="E108" s="390">
        <f>ROUND($E$107*D108/100,0)</f>
        <v>3461</v>
      </c>
      <c r="F108" s="82">
        <f>+ROUND($E$108*F106/100,0)</f>
        <v>72</v>
      </c>
      <c r="G108" s="82">
        <f t="shared" ref="G108:AI108" si="154">+ROUND($E$108*G106/100,0)</f>
        <v>70</v>
      </c>
      <c r="H108" s="82">
        <f t="shared" si="154"/>
        <v>69</v>
      </c>
      <c r="I108" s="82">
        <f>+ROUND($E$108*I106/100,0)+1</f>
        <v>70</v>
      </c>
      <c r="J108" s="82">
        <f t="shared" si="154"/>
        <v>69</v>
      </c>
      <c r="K108" s="82">
        <f t="shared" si="154"/>
        <v>382</v>
      </c>
      <c r="L108" s="82">
        <f>+ROUND($E$108*L106/100,0)+1</f>
        <v>170</v>
      </c>
      <c r="M108" s="82">
        <f t="shared" si="154"/>
        <v>242</v>
      </c>
      <c r="N108" s="82">
        <f t="shared" si="154"/>
        <v>177</v>
      </c>
      <c r="O108" s="82">
        <f t="shared" si="154"/>
        <v>101</v>
      </c>
      <c r="P108" s="82">
        <f t="shared" si="154"/>
        <v>238</v>
      </c>
      <c r="Q108" s="82">
        <f t="shared" si="154"/>
        <v>213</v>
      </c>
      <c r="R108" s="82">
        <f t="shared" si="154"/>
        <v>223</v>
      </c>
      <c r="S108" s="82">
        <f t="shared" si="154"/>
        <v>206</v>
      </c>
      <c r="T108" s="82">
        <f>+ROUND($E$108*T106/100,0)-1</f>
        <v>176</v>
      </c>
      <c r="U108" s="82">
        <f t="shared" si="154"/>
        <v>170</v>
      </c>
      <c r="V108" s="82">
        <f>+ROUND($E$108*V106/100,0)+1</f>
        <v>173</v>
      </c>
      <c r="W108" s="82">
        <f t="shared" si="154"/>
        <v>146</v>
      </c>
      <c r="X108" s="82">
        <f t="shared" si="154"/>
        <v>153</v>
      </c>
      <c r="Y108" s="82">
        <f t="shared" si="154"/>
        <v>128</v>
      </c>
      <c r="Z108" s="82">
        <f t="shared" si="154"/>
        <v>85</v>
      </c>
      <c r="AA108" s="82">
        <f>+ROUND($E$108*AA106/100,0)-1</f>
        <v>56</v>
      </c>
      <c r="AB108" s="82">
        <f>+ROUND($E$108*AB106/100,0)+1</f>
        <v>72</v>
      </c>
      <c r="AC108" s="82">
        <f t="shared" si="154"/>
        <v>73</v>
      </c>
      <c r="AD108" s="82">
        <f>+ROUND($E$108*AD106/100,0)+1</f>
        <v>7</v>
      </c>
      <c r="AE108" s="82">
        <f t="shared" si="154"/>
        <v>1747</v>
      </c>
      <c r="AF108" s="82">
        <f>+ROUND($E$108*AF106/100,0)-1</f>
        <v>211</v>
      </c>
      <c r="AG108" s="82">
        <f t="shared" si="154"/>
        <v>119</v>
      </c>
      <c r="AH108" s="82">
        <f>+ROUND($E$108*AH106/100,0)-1</f>
        <v>638</v>
      </c>
      <c r="AI108" s="82">
        <f t="shared" si="154"/>
        <v>100</v>
      </c>
      <c r="AJ108" s="368">
        <f t="shared" si="63"/>
        <v>0</v>
      </c>
    </row>
    <row r="109" spans="1:36" ht="18.75">
      <c r="A109" s="317">
        <f t="shared" ref="A109:A115" si="155">1+A108</f>
        <v>2</v>
      </c>
      <c r="B109" s="421"/>
      <c r="C109" s="175" t="s">
        <v>262</v>
      </c>
      <c r="D109" s="318">
        <v>17.4596776198252</v>
      </c>
      <c r="E109" s="390">
        <f t="shared" ref="E109:E117" si="156">ROUND($E$107*D109/100,0)</f>
        <v>2360</v>
      </c>
      <c r="F109" s="82">
        <f t="shared" ref="F109" si="157">+ROUND($E$109*F106/100,0)</f>
        <v>49</v>
      </c>
      <c r="G109" s="82">
        <f t="shared" ref="G109:AI109" si="158">+ROUND($E$109*G106/100,0)</f>
        <v>48</v>
      </c>
      <c r="H109" s="82">
        <f t="shared" si="158"/>
        <v>47</v>
      </c>
      <c r="I109" s="82">
        <f t="shared" si="158"/>
        <v>47</v>
      </c>
      <c r="J109" s="82">
        <f t="shared" si="158"/>
        <v>47</v>
      </c>
      <c r="K109" s="82">
        <f>+ROUND($E$109*K106/100,0)+1</f>
        <v>262</v>
      </c>
      <c r="L109" s="82">
        <f t="shared" si="158"/>
        <v>115</v>
      </c>
      <c r="M109" s="82">
        <f t="shared" si="158"/>
        <v>165</v>
      </c>
      <c r="N109" s="82">
        <f t="shared" si="158"/>
        <v>121</v>
      </c>
      <c r="O109" s="82">
        <f t="shared" si="158"/>
        <v>69</v>
      </c>
      <c r="P109" s="82">
        <f t="shared" si="158"/>
        <v>162</v>
      </c>
      <c r="Q109" s="82">
        <f t="shared" si="158"/>
        <v>145</v>
      </c>
      <c r="R109" s="82">
        <f t="shared" si="158"/>
        <v>152</v>
      </c>
      <c r="S109" s="82">
        <f t="shared" si="158"/>
        <v>140</v>
      </c>
      <c r="T109" s="82">
        <f t="shared" si="158"/>
        <v>121</v>
      </c>
      <c r="U109" s="82">
        <f t="shared" si="158"/>
        <v>116</v>
      </c>
      <c r="V109" s="82">
        <f t="shared" si="158"/>
        <v>117</v>
      </c>
      <c r="W109" s="82">
        <f t="shared" si="158"/>
        <v>99</v>
      </c>
      <c r="X109" s="82">
        <f t="shared" si="158"/>
        <v>105</v>
      </c>
      <c r="Y109" s="82">
        <f t="shared" si="158"/>
        <v>87</v>
      </c>
      <c r="Z109" s="82">
        <f t="shared" si="158"/>
        <v>58</v>
      </c>
      <c r="AA109" s="82">
        <f t="shared" si="158"/>
        <v>39</v>
      </c>
      <c r="AB109" s="82">
        <f t="shared" si="158"/>
        <v>49</v>
      </c>
      <c r="AC109" s="82">
        <f t="shared" si="158"/>
        <v>50</v>
      </c>
      <c r="AD109" s="82">
        <f t="shared" si="158"/>
        <v>4</v>
      </c>
      <c r="AE109" s="82">
        <f t="shared" si="158"/>
        <v>1191</v>
      </c>
      <c r="AF109" s="82">
        <f t="shared" si="158"/>
        <v>145</v>
      </c>
      <c r="AG109" s="82">
        <f t="shared" si="158"/>
        <v>81</v>
      </c>
      <c r="AH109" s="82">
        <f t="shared" si="158"/>
        <v>436</v>
      </c>
      <c r="AI109" s="82">
        <f t="shared" si="158"/>
        <v>68</v>
      </c>
      <c r="AJ109" s="368">
        <f t="shared" si="63"/>
        <v>0</v>
      </c>
    </row>
    <row r="110" spans="1:36" ht="18.75">
      <c r="A110" s="317">
        <f t="shared" si="155"/>
        <v>3</v>
      </c>
      <c r="B110" s="421"/>
      <c r="C110" s="175" t="s">
        <v>263</v>
      </c>
      <c r="D110" s="318">
        <v>5.37220849840776</v>
      </c>
      <c r="E110" s="390">
        <f t="shared" si="156"/>
        <v>726</v>
      </c>
      <c r="F110" s="82">
        <f t="shared" ref="F110" si="159">+ROUND($E$110*F106/100,0)</f>
        <v>15</v>
      </c>
      <c r="G110" s="82">
        <f t="shared" ref="G110:AI110" si="160">+ROUND($E$110*G106/100,0)</f>
        <v>15</v>
      </c>
      <c r="H110" s="82">
        <f t="shared" si="160"/>
        <v>14</v>
      </c>
      <c r="I110" s="82">
        <f t="shared" si="160"/>
        <v>14</v>
      </c>
      <c r="J110" s="82">
        <f t="shared" si="160"/>
        <v>15</v>
      </c>
      <c r="K110" s="82">
        <f t="shared" si="160"/>
        <v>80</v>
      </c>
      <c r="L110" s="82">
        <f t="shared" si="160"/>
        <v>35</v>
      </c>
      <c r="M110" s="82">
        <f t="shared" si="160"/>
        <v>51</v>
      </c>
      <c r="N110" s="82">
        <f t="shared" si="160"/>
        <v>37</v>
      </c>
      <c r="O110" s="82">
        <f t="shared" si="160"/>
        <v>21</v>
      </c>
      <c r="P110" s="82">
        <f t="shared" si="160"/>
        <v>50</v>
      </c>
      <c r="Q110" s="82">
        <f t="shared" si="160"/>
        <v>45</v>
      </c>
      <c r="R110" s="82">
        <f t="shared" si="160"/>
        <v>47</v>
      </c>
      <c r="S110" s="82">
        <f t="shared" si="160"/>
        <v>43</v>
      </c>
      <c r="T110" s="82">
        <f t="shared" si="160"/>
        <v>37</v>
      </c>
      <c r="U110" s="82">
        <f t="shared" si="160"/>
        <v>36</v>
      </c>
      <c r="V110" s="82">
        <f t="shared" si="160"/>
        <v>36</v>
      </c>
      <c r="W110" s="82">
        <f t="shared" si="160"/>
        <v>31</v>
      </c>
      <c r="X110" s="82">
        <f t="shared" si="160"/>
        <v>32</v>
      </c>
      <c r="Y110" s="82">
        <f t="shared" si="160"/>
        <v>27</v>
      </c>
      <c r="Z110" s="82">
        <f t="shared" si="160"/>
        <v>18</v>
      </c>
      <c r="AA110" s="82">
        <f t="shared" si="160"/>
        <v>12</v>
      </c>
      <c r="AB110" s="82">
        <f t="shared" si="160"/>
        <v>15</v>
      </c>
      <c r="AC110" s="82">
        <f t="shared" si="160"/>
        <v>15</v>
      </c>
      <c r="AD110" s="82">
        <f t="shared" si="160"/>
        <v>1</v>
      </c>
      <c r="AE110" s="82">
        <f t="shared" si="160"/>
        <v>366</v>
      </c>
      <c r="AF110" s="82">
        <f t="shared" si="160"/>
        <v>45</v>
      </c>
      <c r="AG110" s="82">
        <f t="shared" si="160"/>
        <v>25</v>
      </c>
      <c r="AH110" s="82">
        <f t="shared" si="160"/>
        <v>134</v>
      </c>
      <c r="AI110" s="82">
        <f t="shared" si="160"/>
        <v>21</v>
      </c>
      <c r="AJ110" s="368">
        <f t="shared" si="63"/>
        <v>0</v>
      </c>
    </row>
    <row r="111" spans="1:36" ht="18.75">
      <c r="A111" s="317">
        <f t="shared" si="155"/>
        <v>4</v>
      </c>
      <c r="B111" s="421"/>
      <c r="C111" s="175" t="s">
        <v>264</v>
      </c>
      <c r="D111" s="318">
        <v>10.9168233201747</v>
      </c>
      <c r="E111" s="390">
        <f t="shared" si="156"/>
        <v>1476</v>
      </c>
      <c r="F111" s="82">
        <f t="shared" ref="F111" si="161">+ROUND($E$111*F106/100,0)</f>
        <v>31</v>
      </c>
      <c r="G111" s="82">
        <f t="shared" ref="G111:AI111" si="162">+ROUND($E$111*G106/100,0)</f>
        <v>30</v>
      </c>
      <c r="H111" s="82">
        <f t="shared" si="162"/>
        <v>29</v>
      </c>
      <c r="I111" s="82">
        <f t="shared" si="162"/>
        <v>29</v>
      </c>
      <c r="J111" s="82">
        <f t="shared" si="162"/>
        <v>30</v>
      </c>
      <c r="K111" s="82">
        <f t="shared" si="162"/>
        <v>163</v>
      </c>
      <c r="L111" s="82">
        <f t="shared" si="162"/>
        <v>72</v>
      </c>
      <c r="M111" s="82">
        <f t="shared" si="162"/>
        <v>103</v>
      </c>
      <c r="N111" s="82">
        <f t="shared" si="162"/>
        <v>76</v>
      </c>
      <c r="O111" s="82">
        <f t="shared" si="162"/>
        <v>43</v>
      </c>
      <c r="P111" s="82">
        <f t="shared" si="162"/>
        <v>101</v>
      </c>
      <c r="Q111" s="82">
        <f>+ROUND($E$111*Q106/100,0)+1</f>
        <v>92</v>
      </c>
      <c r="R111" s="82">
        <f t="shared" si="162"/>
        <v>95</v>
      </c>
      <c r="S111" s="82">
        <f t="shared" si="162"/>
        <v>88</v>
      </c>
      <c r="T111" s="82">
        <f t="shared" si="162"/>
        <v>76</v>
      </c>
      <c r="U111" s="82">
        <f t="shared" si="162"/>
        <v>73</v>
      </c>
      <c r="V111" s="82">
        <f t="shared" si="162"/>
        <v>73</v>
      </c>
      <c r="W111" s="82">
        <f t="shared" si="162"/>
        <v>62</v>
      </c>
      <c r="X111" s="82">
        <f t="shared" si="162"/>
        <v>65</v>
      </c>
      <c r="Y111" s="82">
        <f t="shared" si="162"/>
        <v>55</v>
      </c>
      <c r="Z111" s="82">
        <f t="shared" si="162"/>
        <v>36</v>
      </c>
      <c r="AA111" s="82">
        <f t="shared" si="162"/>
        <v>24</v>
      </c>
      <c r="AB111" s="82">
        <f t="shared" si="162"/>
        <v>30</v>
      </c>
      <c r="AC111" s="82">
        <f t="shared" si="162"/>
        <v>31</v>
      </c>
      <c r="AD111" s="82">
        <f t="shared" si="162"/>
        <v>2</v>
      </c>
      <c r="AE111" s="82">
        <f t="shared" si="162"/>
        <v>745</v>
      </c>
      <c r="AF111" s="82">
        <f t="shared" si="162"/>
        <v>91</v>
      </c>
      <c r="AG111" s="82">
        <f t="shared" si="162"/>
        <v>51</v>
      </c>
      <c r="AH111" s="82">
        <f t="shared" si="162"/>
        <v>273</v>
      </c>
      <c r="AI111" s="82">
        <f t="shared" si="162"/>
        <v>42</v>
      </c>
      <c r="AJ111" s="368">
        <f t="shared" si="63"/>
        <v>0</v>
      </c>
    </row>
    <row r="112" spans="1:36" ht="18.75">
      <c r="A112" s="317">
        <f t="shared" si="155"/>
        <v>5</v>
      </c>
      <c r="B112" s="421"/>
      <c r="C112" s="175" t="s">
        <v>265</v>
      </c>
      <c r="D112" s="318">
        <v>6.57744288917233</v>
      </c>
      <c r="E112" s="390">
        <f t="shared" si="156"/>
        <v>889</v>
      </c>
      <c r="F112" s="82">
        <f t="shared" ref="F112" si="163">+ROUND($E$112*F106/100,0)</f>
        <v>19</v>
      </c>
      <c r="G112" s="82">
        <f t="shared" ref="G112:AI112" si="164">+ROUND($E$112*G106/100,0)</f>
        <v>18</v>
      </c>
      <c r="H112" s="82">
        <f t="shared" si="164"/>
        <v>18</v>
      </c>
      <c r="I112" s="82">
        <f t="shared" si="164"/>
        <v>18</v>
      </c>
      <c r="J112" s="82">
        <f t="shared" si="164"/>
        <v>18</v>
      </c>
      <c r="K112" s="82">
        <f t="shared" si="164"/>
        <v>98</v>
      </c>
      <c r="L112" s="82">
        <f t="shared" si="164"/>
        <v>43</v>
      </c>
      <c r="M112" s="82">
        <f t="shared" si="164"/>
        <v>62</v>
      </c>
      <c r="N112" s="82">
        <f>+ROUND($E$112*N106/100,0)-1</f>
        <v>45</v>
      </c>
      <c r="O112" s="82">
        <f t="shared" si="164"/>
        <v>26</v>
      </c>
      <c r="P112" s="82">
        <f t="shared" si="164"/>
        <v>61</v>
      </c>
      <c r="Q112" s="82">
        <f t="shared" si="164"/>
        <v>55</v>
      </c>
      <c r="R112" s="82">
        <f t="shared" si="164"/>
        <v>57</v>
      </c>
      <c r="S112" s="82">
        <f t="shared" si="164"/>
        <v>53</v>
      </c>
      <c r="T112" s="82">
        <f t="shared" si="164"/>
        <v>46</v>
      </c>
      <c r="U112" s="82">
        <f t="shared" si="164"/>
        <v>44</v>
      </c>
      <c r="V112" s="82">
        <f t="shared" si="164"/>
        <v>44</v>
      </c>
      <c r="W112" s="82">
        <f t="shared" si="164"/>
        <v>37</v>
      </c>
      <c r="X112" s="82">
        <f t="shared" si="164"/>
        <v>39</v>
      </c>
      <c r="Y112" s="82">
        <f t="shared" si="164"/>
        <v>33</v>
      </c>
      <c r="Z112" s="82">
        <f t="shared" si="164"/>
        <v>22</v>
      </c>
      <c r="AA112" s="82">
        <f t="shared" si="164"/>
        <v>15</v>
      </c>
      <c r="AB112" s="82">
        <f t="shared" si="164"/>
        <v>18</v>
      </c>
      <c r="AC112" s="82">
        <f t="shared" si="164"/>
        <v>19</v>
      </c>
      <c r="AD112" s="82">
        <f t="shared" si="164"/>
        <v>1</v>
      </c>
      <c r="AE112" s="82">
        <f t="shared" si="164"/>
        <v>449</v>
      </c>
      <c r="AF112" s="82">
        <f t="shared" si="164"/>
        <v>55</v>
      </c>
      <c r="AG112" s="82">
        <f t="shared" si="164"/>
        <v>31</v>
      </c>
      <c r="AH112" s="82">
        <f t="shared" si="164"/>
        <v>164</v>
      </c>
      <c r="AI112" s="82">
        <f t="shared" si="164"/>
        <v>26</v>
      </c>
      <c r="AJ112" s="368">
        <f t="shared" si="63"/>
        <v>0</v>
      </c>
    </row>
    <row r="113" spans="1:36" ht="18.75">
      <c r="A113" s="317">
        <f t="shared" si="155"/>
        <v>6</v>
      </c>
      <c r="B113" s="421"/>
      <c r="C113" s="175" t="s">
        <v>266</v>
      </c>
      <c r="D113" s="318">
        <v>5.20725651720287</v>
      </c>
      <c r="E113" s="390">
        <f t="shared" si="156"/>
        <v>704</v>
      </c>
      <c r="F113" s="82">
        <f t="shared" ref="F113" si="165">+ROUND($E$113*F106/100,0)</f>
        <v>15</v>
      </c>
      <c r="G113" s="82">
        <f t="shared" ref="G113:AI113" si="166">+ROUND($E$113*G106/100,0)</f>
        <v>14</v>
      </c>
      <c r="H113" s="82">
        <f t="shared" si="166"/>
        <v>14</v>
      </c>
      <c r="I113" s="82">
        <f t="shared" si="166"/>
        <v>14</v>
      </c>
      <c r="J113" s="82">
        <f t="shared" si="166"/>
        <v>14</v>
      </c>
      <c r="K113" s="82">
        <f t="shared" si="166"/>
        <v>78</v>
      </c>
      <c r="L113" s="82">
        <f t="shared" si="166"/>
        <v>34</v>
      </c>
      <c r="M113" s="82">
        <f t="shared" si="166"/>
        <v>49</v>
      </c>
      <c r="N113" s="82">
        <f t="shared" si="166"/>
        <v>36</v>
      </c>
      <c r="O113" s="82">
        <f t="shared" si="166"/>
        <v>21</v>
      </c>
      <c r="P113" s="82">
        <f t="shared" si="166"/>
        <v>48</v>
      </c>
      <c r="Q113" s="82">
        <f t="shared" si="166"/>
        <v>43</v>
      </c>
      <c r="R113" s="82">
        <f t="shared" si="166"/>
        <v>45</v>
      </c>
      <c r="S113" s="82">
        <f t="shared" si="166"/>
        <v>42</v>
      </c>
      <c r="T113" s="82">
        <f t="shared" si="166"/>
        <v>36</v>
      </c>
      <c r="U113" s="82">
        <f t="shared" si="166"/>
        <v>35</v>
      </c>
      <c r="V113" s="82">
        <f>+ROUND($E$113*V106/100,0)+1</f>
        <v>36</v>
      </c>
      <c r="W113" s="82">
        <f t="shared" si="166"/>
        <v>30</v>
      </c>
      <c r="X113" s="82">
        <f t="shared" si="166"/>
        <v>31</v>
      </c>
      <c r="Y113" s="82">
        <f t="shared" si="166"/>
        <v>26</v>
      </c>
      <c r="Z113" s="82">
        <f t="shared" si="166"/>
        <v>17</v>
      </c>
      <c r="AA113" s="82">
        <f t="shared" si="166"/>
        <v>12</v>
      </c>
      <c r="AB113" s="82">
        <f t="shared" si="166"/>
        <v>14</v>
      </c>
      <c r="AC113" s="82">
        <f t="shared" si="166"/>
        <v>15</v>
      </c>
      <c r="AD113" s="82">
        <f t="shared" si="166"/>
        <v>1</v>
      </c>
      <c r="AE113" s="82">
        <f t="shared" si="166"/>
        <v>355</v>
      </c>
      <c r="AF113" s="82">
        <f t="shared" si="166"/>
        <v>43</v>
      </c>
      <c r="AG113" s="82">
        <f t="shared" si="166"/>
        <v>24</v>
      </c>
      <c r="AH113" s="82">
        <f t="shared" si="166"/>
        <v>130</v>
      </c>
      <c r="AI113" s="82">
        <f t="shared" si="166"/>
        <v>20</v>
      </c>
      <c r="AJ113" s="368">
        <f t="shared" si="63"/>
        <v>0</v>
      </c>
    </row>
    <row r="114" spans="1:36" ht="18.75">
      <c r="A114" s="317">
        <f t="shared" si="155"/>
        <v>7</v>
      </c>
      <c r="B114" s="421"/>
      <c r="C114" s="175" t="s">
        <v>267</v>
      </c>
      <c r="D114" s="318">
        <v>10.117587788768001</v>
      </c>
      <c r="E114" s="390">
        <f t="shared" si="156"/>
        <v>1368</v>
      </c>
      <c r="F114" s="82">
        <f t="shared" ref="F114" si="167">+ROUND($E$114*F106/100,0)</f>
        <v>29</v>
      </c>
      <c r="G114" s="82">
        <f>+ROUND($E$114*G106/100,0)-1</f>
        <v>27</v>
      </c>
      <c r="H114" s="82">
        <f t="shared" ref="H114:AI114" si="168">+ROUND($E$114*H106/100,0)</f>
        <v>27</v>
      </c>
      <c r="I114" s="82">
        <f t="shared" si="168"/>
        <v>27</v>
      </c>
      <c r="J114" s="82">
        <f t="shared" si="168"/>
        <v>27</v>
      </c>
      <c r="K114" s="82">
        <f t="shared" si="168"/>
        <v>151</v>
      </c>
      <c r="L114" s="82">
        <f t="shared" si="168"/>
        <v>67</v>
      </c>
      <c r="M114" s="82">
        <f t="shared" si="168"/>
        <v>96</v>
      </c>
      <c r="N114" s="82">
        <f t="shared" si="168"/>
        <v>70</v>
      </c>
      <c r="O114" s="82">
        <f t="shared" si="168"/>
        <v>40</v>
      </c>
      <c r="P114" s="82">
        <f t="shared" si="168"/>
        <v>94</v>
      </c>
      <c r="Q114" s="82">
        <f t="shared" si="168"/>
        <v>84</v>
      </c>
      <c r="R114" s="82">
        <f t="shared" si="168"/>
        <v>88</v>
      </c>
      <c r="S114" s="82">
        <f t="shared" si="168"/>
        <v>81</v>
      </c>
      <c r="T114" s="82">
        <f t="shared" si="168"/>
        <v>70</v>
      </c>
      <c r="U114" s="82">
        <f t="shared" si="168"/>
        <v>67</v>
      </c>
      <c r="V114" s="82">
        <f t="shared" si="168"/>
        <v>68</v>
      </c>
      <c r="W114" s="82">
        <f t="shared" si="168"/>
        <v>58</v>
      </c>
      <c r="X114" s="82">
        <f t="shared" si="168"/>
        <v>61</v>
      </c>
      <c r="Y114" s="82">
        <f t="shared" si="168"/>
        <v>51</v>
      </c>
      <c r="Z114" s="82">
        <f t="shared" si="168"/>
        <v>34</v>
      </c>
      <c r="AA114" s="82">
        <f t="shared" si="168"/>
        <v>23</v>
      </c>
      <c r="AB114" s="82">
        <f t="shared" si="168"/>
        <v>28</v>
      </c>
      <c r="AC114" s="82">
        <f t="shared" si="168"/>
        <v>29</v>
      </c>
      <c r="AD114" s="82">
        <f t="shared" si="168"/>
        <v>2</v>
      </c>
      <c r="AE114" s="82">
        <f t="shared" si="168"/>
        <v>690</v>
      </c>
      <c r="AF114" s="82">
        <f t="shared" si="168"/>
        <v>84</v>
      </c>
      <c r="AG114" s="82">
        <f t="shared" si="168"/>
        <v>47</v>
      </c>
      <c r="AH114" s="82">
        <f t="shared" si="168"/>
        <v>253</v>
      </c>
      <c r="AI114" s="82">
        <f t="shared" si="168"/>
        <v>39</v>
      </c>
      <c r="AJ114" s="368">
        <f t="shared" si="63"/>
        <v>0</v>
      </c>
    </row>
    <row r="115" spans="1:36" ht="18.75">
      <c r="A115" s="317">
        <f t="shared" si="155"/>
        <v>8</v>
      </c>
      <c r="B115" s="421"/>
      <c r="C115" s="175" t="s">
        <v>268</v>
      </c>
      <c r="D115" s="318">
        <v>5.4413856774514198</v>
      </c>
      <c r="E115" s="390">
        <f t="shared" si="156"/>
        <v>736</v>
      </c>
      <c r="F115" s="82">
        <f t="shared" ref="F115" si="169">+ROUND($E$115*F106/100,0)</f>
        <v>15</v>
      </c>
      <c r="G115" s="82">
        <f>+ROUND($E$115*G106/100,0)-1</f>
        <v>14</v>
      </c>
      <c r="H115" s="82">
        <f t="shared" ref="H115:AI115" si="170">+ROUND($E$115*H106/100,0)</f>
        <v>15</v>
      </c>
      <c r="I115" s="82">
        <f t="shared" si="170"/>
        <v>15</v>
      </c>
      <c r="J115" s="82">
        <f t="shared" si="170"/>
        <v>15</v>
      </c>
      <c r="K115" s="82">
        <f t="shared" si="170"/>
        <v>81</v>
      </c>
      <c r="L115" s="82">
        <f t="shared" si="170"/>
        <v>36</v>
      </c>
      <c r="M115" s="82">
        <f t="shared" si="170"/>
        <v>52</v>
      </c>
      <c r="N115" s="82">
        <f t="shared" si="170"/>
        <v>38</v>
      </c>
      <c r="O115" s="82">
        <f t="shared" si="170"/>
        <v>21</v>
      </c>
      <c r="P115" s="82">
        <f t="shared" si="170"/>
        <v>51</v>
      </c>
      <c r="Q115" s="82">
        <f t="shared" si="170"/>
        <v>45</v>
      </c>
      <c r="R115" s="82">
        <f t="shared" si="170"/>
        <v>47</v>
      </c>
      <c r="S115" s="82">
        <f t="shared" si="170"/>
        <v>44</v>
      </c>
      <c r="T115" s="82">
        <f t="shared" si="170"/>
        <v>38</v>
      </c>
      <c r="U115" s="82">
        <f t="shared" si="170"/>
        <v>36</v>
      </c>
      <c r="V115" s="82">
        <f t="shared" si="170"/>
        <v>37</v>
      </c>
      <c r="W115" s="82">
        <f t="shared" si="170"/>
        <v>31</v>
      </c>
      <c r="X115" s="82">
        <f t="shared" si="170"/>
        <v>33</v>
      </c>
      <c r="Y115" s="82">
        <f t="shared" si="170"/>
        <v>27</v>
      </c>
      <c r="Z115" s="82">
        <f t="shared" si="170"/>
        <v>18</v>
      </c>
      <c r="AA115" s="82">
        <f t="shared" si="170"/>
        <v>12</v>
      </c>
      <c r="AB115" s="82">
        <f t="shared" si="170"/>
        <v>15</v>
      </c>
      <c r="AC115" s="82">
        <f t="shared" si="170"/>
        <v>16</v>
      </c>
      <c r="AD115" s="82">
        <f t="shared" si="170"/>
        <v>1</v>
      </c>
      <c r="AE115" s="82">
        <f t="shared" si="170"/>
        <v>371</v>
      </c>
      <c r="AF115" s="82">
        <f t="shared" si="170"/>
        <v>45</v>
      </c>
      <c r="AG115" s="82">
        <f t="shared" si="170"/>
        <v>25</v>
      </c>
      <c r="AH115" s="82">
        <f t="shared" si="170"/>
        <v>136</v>
      </c>
      <c r="AI115" s="82">
        <f t="shared" si="170"/>
        <v>21</v>
      </c>
      <c r="AJ115" s="368">
        <f t="shared" si="63"/>
        <v>0</v>
      </c>
    </row>
    <row r="116" spans="1:36" ht="18.75">
      <c r="A116" s="351">
        <v>9</v>
      </c>
      <c r="B116" s="421"/>
      <c r="C116" s="352" t="s">
        <v>269</v>
      </c>
      <c r="D116" s="318">
        <v>5.70264908506749</v>
      </c>
      <c r="E116" s="390">
        <f t="shared" si="156"/>
        <v>771</v>
      </c>
      <c r="F116" s="325">
        <f t="shared" ref="F116" si="171">ROUND($E$116*F106/100,0)</f>
        <v>16</v>
      </c>
      <c r="G116" s="325">
        <f t="shared" ref="G116:AI116" si="172">ROUND($E$116*G106/100,0)</f>
        <v>16</v>
      </c>
      <c r="H116" s="325">
        <f t="shared" si="172"/>
        <v>15</v>
      </c>
      <c r="I116" s="325">
        <f t="shared" si="172"/>
        <v>15</v>
      </c>
      <c r="J116" s="325">
        <f t="shared" si="172"/>
        <v>15</v>
      </c>
      <c r="K116" s="325">
        <f t="shared" si="172"/>
        <v>85</v>
      </c>
      <c r="L116" s="325">
        <f t="shared" si="172"/>
        <v>38</v>
      </c>
      <c r="M116" s="325">
        <f t="shared" si="172"/>
        <v>54</v>
      </c>
      <c r="N116" s="325">
        <f t="shared" si="172"/>
        <v>39</v>
      </c>
      <c r="O116" s="325">
        <f t="shared" si="172"/>
        <v>22</v>
      </c>
      <c r="P116" s="325">
        <f t="shared" si="172"/>
        <v>53</v>
      </c>
      <c r="Q116" s="325">
        <f t="shared" si="172"/>
        <v>48</v>
      </c>
      <c r="R116" s="325">
        <f t="shared" si="172"/>
        <v>50</v>
      </c>
      <c r="S116" s="325">
        <f t="shared" si="172"/>
        <v>46</v>
      </c>
      <c r="T116" s="325">
        <f t="shared" si="172"/>
        <v>40</v>
      </c>
      <c r="U116" s="325">
        <f t="shared" si="172"/>
        <v>38</v>
      </c>
      <c r="V116" s="325">
        <f t="shared" si="172"/>
        <v>38</v>
      </c>
      <c r="W116" s="325">
        <f t="shared" si="172"/>
        <v>32</v>
      </c>
      <c r="X116" s="325">
        <f t="shared" si="172"/>
        <v>34</v>
      </c>
      <c r="Y116" s="325">
        <f t="shared" si="172"/>
        <v>29</v>
      </c>
      <c r="Z116" s="325">
        <f t="shared" si="172"/>
        <v>19</v>
      </c>
      <c r="AA116" s="325">
        <f t="shared" si="172"/>
        <v>13</v>
      </c>
      <c r="AB116" s="325">
        <f t="shared" si="172"/>
        <v>16</v>
      </c>
      <c r="AC116" s="325">
        <f t="shared" si="172"/>
        <v>16</v>
      </c>
      <c r="AD116" s="325">
        <f t="shared" si="172"/>
        <v>1</v>
      </c>
      <c r="AE116" s="325">
        <f t="shared" si="172"/>
        <v>389</v>
      </c>
      <c r="AF116" s="325">
        <f t="shared" si="172"/>
        <v>47</v>
      </c>
      <c r="AG116" s="325">
        <f t="shared" si="172"/>
        <v>26</v>
      </c>
      <c r="AH116" s="325">
        <f t="shared" si="172"/>
        <v>142</v>
      </c>
      <c r="AI116" s="325">
        <f t="shared" si="172"/>
        <v>22</v>
      </c>
      <c r="AJ116" s="368">
        <f t="shared" si="63"/>
        <v>0</v>
      </c>
    </row>
    <row r="117" spans="1:36" ht="18.75">
      <c r="A117" s="351">
        <v>10</v>
      </c>
      <c r="B117" s="421"/>
      <c r="C117" s="175" t="s">
        <v>270</v>
      </c>
      <c r="D117" s="318">
        <v>7.6034289973909797</v>
      </c>
      <c r="E117" s="390">
        <f t="shared" si="156"/>
        <v>1028</v>
      </c>
      <c r="F117" s="325">
        <f t="shared" ref="F117" si="173">ROUND($E$117*F106/100,0)</f>
        <v>21</v>
      </c>
      <c r="G117" s="325">
        <f t="shared" ref="G117:AI117" si="174">ROUND($E$117*G106/100,0)</f>
        <v>21</v>
      </c>
      <c r="H117" s="325">
        <f t="shared" si="174"/>
        <v>20</v>
      </c>
      <c r="I117" s="325">
        <f t="shared" si="174"/>
        <v>21</v>
      </c>
      <c r="J117" s="325">
        <f t="shared" si="174"/>
        <v>21</v>
      </c>
      <c r="K117" s="325">
        <f>ROUND($E$117*K106/100,0)</f>
        <v>114</v>
      </c>
      <c r="L117" s="325">
        <f t="shared" si="174"/>
        <v>50</v>
      </c>
      <c r="M117" s="325">
        <f t="shared" si="174"/>
        <v>72</v>
      </c>
      <c r="N117" s="325">
        <f t="shared" si="174"/>
        <v>53</v>
      </c>
      <c r="O117" s="325">
        <f t="shared" si="174"/>
        <v>30</v>
      </c>
      <c r="P117" s="325">
        <f t="shared" si="174"/>
        <v>71</v>
      </c>
      <c r="Q117" s="325">
        <f t="shared" si="174"/>
        <v>63</v>
      </c>
      <c r="R117" s="325">
        <f t="shared" si="174"/>
        <v>66</v>
      </c>
      <c r="S117" s="325">
        <f t="shared" si="174"/>
        <v>61</v>
      </c>
      <c r="T117" s="325">
        <f t="shared" si="174"/>
        <v>53</v>
      </c>
      <c r="U117" s="325">
        <f>ROUND($E$117*U106/100,0)-1</f>
        <v>50</v>
      </c>
      <c r="V117" s="325">
        <f t="shared" si="174"/>
        <v>51</v>
      </c>
      <c r="W117" s="325">
        <f t="shared" si="174"/>
        <v>43</v>
      </c>
      <c r="X117" s="325">
        <f t="shared" si="174"/>
        <v>46</v>
      </c>
      <c r="Y117" s="325">
        <f t="shared" si="174"/>
        <v>38</v>
      </c>
      <c r="Z117" s="325">
        <f t="shared" si="174"/>
        <v>25</v>
      </c>
      <c r="AA117" s="325">
        <f t="shared" si="174"/>
        <v>17</v>
      </c>
      <c r="AB117" s="325">
        <f t="shared" si="174"/>
        <v>21</v>
      </c>
      <c r="AC117" s="325">
        <f t="shared" si="174"/>
        <v>22</v>
      </c>
      <c r="AD117" s="325">
        <f t="shared" si="174"/>
        <v>2</v>
      </c>
      <c r="AE117" s="325">
        <f t="shared" si="174"/>
        <v>519</v>
      </c>
      <c r="AF117" s="325">
        <f t="shared" si="174"/>
        <v>63</v>
      </c>
      <c r="AG117" s="325">
        <f t="shared" si="174"/>
        <v>35</v>
      </c>
      <c r="AH117" s="325">
        <f t="shared" si="174"/>
        <v>190</v>
      </c>
      <c r="AI117" s="325">
        <f t="shared" si="174"/>
        <v>30</v>
      </c>
      <c r="AJ117" s="368">
        <f t="shared" si="63"/>
        <v>0</v>
      </c>
    </row>
    <row r="118" spans="1:36" ht="18.75" hidden="1">
      <c r="A118" s="351"/>
      <c r="B118" s="351"/>
      <c r="C118" s="352"/>
      <c r="D118" s="333">
        <f t="shared" ref="D118:AB118" si="175">SUM(D108:D117)</f>
        <v>99.999999999999943</v>
      </c>
      <c r="E118" s="393">
        <f t="shared" si="175"/>
        <v>13519</v>
      </c>
      <c r="F118" s="137">
        <f t="shared" si="175"/>
        <v>282</v>
      </c>
      <c r="G118" s="137">
        <f t="shared" si="175"/>
        <v>273</v>
      </c>
      <c r="H118" s="137">
        <f t="shared" si="175"/>
        <v>268</v>
      </c>
      <c r="I118" s="137">
        <f t="shared" si="175"/>
        <v>270</v>
      </c>
      <c r="J118" s="137">
        <f t="shared" si="175"/>
        <v>271</v>
      </c>
      <c r="K118" s="137">
        <f t="shared" si="175"/>
        <v>1494</v>
      </c>
      <c r="L118" s="137">
        <f t="shared" si="175"/>
        <v>660</v>
      </c>
      <c r="M118" s="137">
        <f t="shared" si="175"/>
        <v>946</v>
      </c>
      <c r="N118" s="137">
        <f t="shared" si="175"/>
        <v>692</v>
      </c>
      <c r="O118" s="137">
        <f t="shared" si="175"/>
        <v>394</v>
      </c>
      <c r="P118" s="137">
        <f t="shared" si="175"/>
        <v>929</v>
      </c>
      <c r="Q118" s="137">
        <f t="shared" si="175"/>
        <v>833</v>
      </c>
      <c r="R118" s="137">
        <f t="shared" si="175"/>
        <v>870</v>
      </c>
      <c r="S118" s="137">
        <f t="shared" si="175"/>
        <v>804</v>
      </c>
      <c r="T118" s="137">
        <f t="shared" si="175"/>
        <v>693</v>
      </c>
      <c r="U118" s="137">
        <f t="shared" si="175"/>
        <v>665</v>
      </c>
      <c r="V118" s="137">
        <f t="shared" si="175"/>
        <v>673</v>
      </c>
      <c r="W118" s="137">
        <f t="shared" si="175"/>
        <v>569</v>
      </c>
      <c r="X118" s="137">
        <f t="shared" si="175"/>
        <v>599</v>
      </c>
      <c r="Y118" s="137">
        <f t="shared" si="175"/>
        <v>501</v>
      </c>
      <c r="Z118" s="137">
        <f t="shared" si="175"/>
        <v>332</v>
      </c>
      <c r="AA118" s="137">
        <f t="shared" si="175"/>
        <v>223</v>
      </c>
      <c r="AB118" s="334">
        <f t="shared" si="175"/>
        <v>278</v>
      </c>
      <c r="AC118" s="96">
        <f>AC107-SUM(AC108:AC117)</f>
        <v>0</v>
      </c>
      <c r="AD118" s="96">
        <f t="shared" ref="AD118:AI118" si="176">AD107-SUM(AD108:AD117)</f>
        <v>0</v>
      </c>
      <c r="AE118" s="96">
        <f t="shared" si="176"/>
        <v>0</v>
      </c>
      <c r="AF118" s="96">
        <f t="shared" si="176"/>
        <v>0</v>
      </c>
      <c r="AG118" s="96">
        <f t="shared" si="176"/>
        <v>0</v>
      </c>
      <c r="AH118" s="96">
        <f t="shared" si="176"/>
        <v>0</v>
      </c>
      <c r="AI118" s="96">
        <f t="shared" si="176"/>
        <v>0</v>
      </c>
      <c r="AJ118" s="368">
        <f t="shared" si="63"/>
        <v>0</v>
      </c>
    </row>
    <row r="119" spans="1:36" ht="18.75" hidden="1">
      <c r="A119" s="317"/>
      <c r="B119" s="317"/>
      <c r="C119" s="175"/>
      <c r="D119" s="297"/>
      <c r="E119" s="390"/>
      <c r="F119" s="116">
        <f t="shared" ref="F119:AI119" si="177">+F120*100/$E$120</f>
        <v>1.8803490872296471</v>
      </c>
      <c r="G119" s="116">
        <f t="shared" si="177"/>
        <v>1.8508368818246974</v>
      </c>
      <c r="H119" s="116">
        <f t="shared" si="177"/>
        <v>1.8213246764197479</v>
      </c>
      <c r="I119" s="116">
        <f t="shared" si="177"/>
        <v>1.8171086470761837</v>
      </c>
      <c r="J119" s="116">
        <f t="shared" si="177"/>
        <v>1.8424048231375691</v>
      </c>
      <c r="K119" s="116">
        <f t="shared" si="177"/>
        <v>9.7010835195412959</v>
      </c>
      <c r="L119" s="116">
        <f t="shared" si="177"/>
        <v>4.1865171381592816</v>
      </c>
      <c r="M119" s="116">
        <f t="shared" si="177"/>
        <v>6.2692356338800117</v>
      </c>
      <c r="N119" s="116">
        <f t="shared" si="177"/>
        <v>5.6621274084067625</v>
      </c>
      <c r="O119" s="116">
        <f t="shared" si="177"/>
        <v>3.5330325899068256</v>
      </c>
      <c r="P119" s="116">
        <f t="shared" si="177"/>
        <v>8.1495847211096581</v>
      </c>
      <c r="Q119" s="116">
        <f t="shared" si="177"/>
        <v>7.2347063535562208</v>
      </c>
      <c r="R119" s="116">
        <f t="shared" si="177"/>
        <v>6.9353682701631607</v>
      </c>
      <c r="S119" s="116">
        <f t="shared" si="177"/>
        <v>5.9066571103334882</v>
      </c>
      <c r="T119" s="116">
        <f t="shared" si="177"/>
        <v>5.7380159365909185</v>
      </c>
      <c r="U119" s="116">
        <f t="shared" si="177"/>
        <v>5.5103503520384498</v>
      </c>
      <c r="V119" s="116">
        <f t="shared" si="177"/>
        <v>5.0381550655592564</v>
      </c>
      <c r="W119" s="116">
        <f t="shared" si="177"/>
        <v>4.283485813061259</v>
      </c>
      <c r="X119" s="116">
        <f t="shared" si="177"/>
        <v>3.541464648593954</v>
      </c>
      <c r="Y119" s="116">
        <f t="shared" si="177"/>
        <v>3.1240777435810951</v>
      </c>
      <c r="Z119" s="116">
        <f t="shared" si="177"/>
        <v>2.4200008432058686</v>
      </c>
      <c r="AA119" s="116">
        <f t="shared" si="177"/>
        <v>1.6273873266157932</v>
      </c>
      <c r="AB119" s="321">
        <f t="shared" si="177"/>
        <v>1.9267254100088536</v>
      </c>
      <c r="AC119" s="119">
        <f t="shared" si="177"/>
        <v>1.9140773219781611</v>
      </c>
      <c r="AD119" s="119">
        <f t="shared" si="177"/>
        <v>0.1475610270247481</v>
      </c>
      <c r="AE119" s="119">
        <f t="shared" si="177"/>
        <v>49.951515662549014</v>
      </c>
      <c r="AF119" s="120">
        <f t="shared" si="177"/>
        <v>5.1688519752097477</v>
      </c>
      <c r="AG119" s="119">
        <f t="shared" si="177"/>
        <v>4.7683291875711458</v>
      </c>
      <c r="AH119" s="120">
        <f t="shared" si="177"/>
        <v>21.139171128631055</v>
      </c>
      <c r="AI119" s="119">
        <f t="shared" si="177"/>
        <v>2.6139381930098233</v>
      </c>
      <c r="AJ119" s="368">
        <f t="shared" si="63"/>
        <v>-99.999999999999986</v>
      </c>
    </row>
    <row r="120" spans="1:36">
      <c r="A120" s="172">
        <v>6</v>
      </c>
      <c r="B120" s="172"/>
      <c r="C120" s="314" t="s">
        <v>271</v>
      </c>
      <c r="D120" s="307"/>
      <c r="E120" s="410">
        <v>23719</v>
      </c>
      <c r="F120" s="323">
        <v>446</v>
      </c>
      <c r="G120" s="53">
        <v>439</v>
      </c>
      <c r="H120" s="53">
        <v>432</v>
      </c>
      <c r="I120" s="53">
        <v>431</v>
      </c>
      <c r="J120" s="53">
        <v>437</v>
      </c>
      <c r="K120" s="53">
        <v>2301</v>
      </c>
      <c r="L120" s="53">
        <v>993</v>
      </c>
      <c r="M120" s="53">
        <v>1487</v>
      </c>
      <c r="N120" s="53">
        <v>1343</v>
      </c>
      <c r="O120" s="53">
        <v>838</v>
      </c>
      <c r="P120" s="53">
        <v>1933</v>
      </c>
      <c r="Q120" s="53">
        <v>1716</v>
      </c>
      <c r="R120" s="53">
        <v>1645</v>
      </c>
      <c r="S120" s="53">
        <v>1401</v>
      </c>
      <c r="T120" s="53">
        <v>1361</v>
      </c>
      <c r="U120" s="316">
        <v>1307</v>
      </c>
      <c r="V120" s="316">
        <v>1195</v>
      </c>
      <c r="W120" s="316">
        <v>1016</v>
      </c>
      <c r="X120" s="316">
        <v>840</v>
      </c>
      <c r="Y120" s="316">
        <v>741</v>
      </c>
      <c r="Z120" s="316">
        <v>574</v>
      </c>
      <c r="AA120" s="316">
        <v>386</v>
      </c>
      <c r="AB120" s="324">
        <v>457</v>
      </c>
      <c r="AC120" s="322">
        <v>454</v>
      </c>
      <c r="AD120" s="315">
        <v>35</v>
      </c>
      <c r="AE120" s="315">
        <v>11848</v>
      </c>
      <c r="AF120" s="315">
        <v>1226</v>
      </c>
      <c r="AG120" s="322">
        <v>1131</v>
      </c>
      <c r="AH120" s="315">
        <v>5014</v>
      </c>
      <c r="AI120" s="322">
        <v>620</v>
      </c>
      <c r="AJ120" s="368">
        <f t="shared" ref="AJ120:AJ134" si="178">E120-SUM(F120:AB120)</f>
        <v>0</v>
      </c>
    </row>
    <row r="121" spans="1:36" ht="18.75">
      <c r="A121" s="317">
        <v>1</v>
      </c>
      <c r="B121" s="421"/>
      <c r="C121" s="175" t="s">
        <v>272</v>
      </c>
      <c r="D121" s="318">
        <v>41.182026717042199</v>
      </c>
      <c r="E121" s="390">
        <f>ROUND($E$120*D121/100,0)-1</f>
        <v>9767</v>
      </c>
      <c r="F121" s="82">
        <f>ROUND($E$121*F119/100,0)</f>
        <v>184</v>
      </c>
      <c r="G121" s="82">
        <f t="shared" ref="G121:AH121" si="179">ROUND($E$121*G119/100,0)</f>
        <v>181</v>
      </c>
      <c r="H121" s="82">
        <f t="shared" si="179"/>
        <v>178</v>
      </c>
      <c r="I121" s="82">
        <f t="shared" si="179"/>
        <v>177</v>
      </c>
      <c r="J121" s="82">
        <f>ROUND($E$121*J119/100,0)+1</f>
        <v>181</v>
      </c>
      <c r="K121" s="82">
        <f t="shared" si="179"/>
        <v>948</v>
      </c>
      <c r="L121" s="82">
        <f t="shared" si="179"/>
        <v>409</v>
      </c>
      <c r="M121" s="82">
        <f t="shared" si="179"/>
        <v>612</v>
      </c>
      <c r="N121" s="82">
        <f t="shared" si="179"/>
        <v>553</v>
      </c>
      <c r="O121" s="82">
        <f t="shared" si="179"/>
        <v>345</v>
      </c>
      <c r="P121" s="82">
        <f>ROUND($E$121*P119/100,0)-1</f>
        <v>795</v>
      </c>
      <c r="Q121" s="82">
        <f t="shared" si="179"/>
        <v>707</v>
      </c>
      <c r="R121" s="82">
        <f>ROUND($E$121*R119/100,0)+1</f>
        <v>678</v>
      </c>
      <c r="S121" s="82">
        <f>ROUND($E$121*S119/100,0)+1</f>
        <v>578</v>
      </c>
      <c r="T121" s="82">
        <f t="shared" si="179"/>
        <v>560</v>
      </c>
      <c r="U121" s="82">
        <f>ROUND($E$121*U119/100,0)+1</f>
        <v>539</v>
      </c>
      <c r="V121" s="82">
        <f t="shared" si="179"/>
        <v>492</v>
      </c>
      <c r="W121" s="82">
        <f t="shared" si="179"/>
        <v>418</v>
      </c>
      <c r="X121" s="82">
        <f t="shared" si="179"/>
        <v>346</v>
      </c>
      <c r="Y121" s="82">
        <f>ROUND($E$121*Y119/100,0)-1</f>
        <v>304</v>
      </c>
      <c r="Z121" s="82">
        <f>ROUND($E$121*Z119/100,0)+1</f>
        <v>237</v>
      </c>
      <c r="AA121" s="82">
        <f>ROUND($E$121*AA119/100,0)-1</f>
        <v>158</v>
      </c>
      <c r="AB121" s="82">
        <f>ROUND($E$121*AB119/100,0)-1</f>
        <v>187</v>
      </c>
      <c r="AC121" s="82">
        <f>ROUND($E$121*AC119/100,0)+1</f>
        <v>188</v>
      </c>
      <c r="AD121" s="82">
        <f>ROUND($E$121*AD119/100,0)+1</f>
        <v>15</v>
      </c>
      <c r="AE121" s="82">
        <f t="shared" si="179"/>
        <v>4879</v>
      </c>
      <c r="AF121" s="82">
        <f t="shared" si="179"/>
        <v>505</v>
      </c>
      <c r="AG121" s="82">
        <f t="shared" si="179"/>
        <v>466</v>
      </c>
      <c r="AH121" s="82">
        <f t="shared" si="179"/>
        <v>2065</v>
      </c>
      <c r="AI121" s="82">
        <f>ROUND($E$121*AI119/100,0)+1</f>
        <v>256</v>
      </c>
      <c r="AJ121" s="368">
        <f t="shared" si="178"/>
        <v>0</v>
      </c>
    </row>
    <row r="122" spans="1:36" ht="18.75">
      <c r="A122" s="317">
        <f>1+A121</f>
        <v>2</v>
      </c>
      <c r="B122" s="421"/>
      <c r="C122" s="175" t="s">
        <v>273</v>
      </c>
      <c r="D122" s="318">
        <v>6.6702649215130698</v>
      </c>
      <c r="E122" s="390">
        <f t="shared" ref="E122:E127" si="180">ROUND($E$120*D122/100,0)</f>
        <v>1582</v>
      </c>
      <c r="F122" s="82">
        <f t="shared" ref="F122" si="181">ROUND($E$122*F119/100,0)</f>
        <v>30</v>
      </c>
      <c r="G122" s="82">
        <f t="shared" ref="G122:AI122" si="182">ROUND($E$122*G119/100,0)</f>
        <v>29</v>
      </c>
      <c r="H122" s="82">
        <f t="shared" si="182"/>
        <v>29</v>
      </c>
      <c r="I122" s="82">
        <f t="shared" si="182"/>
        <v>29</v>
      </c>
      <c r="J122" s="82">
        <f t="shared" si="182"/>
        <v>29</v>
      </c>
      <c r="K122" s="82">
        <f t="shared" si="182"/>
        <v>153</v>
      </c>
      <c r="L122" s="82">
        <f>ROUND($E$122*L119/100,0)+1</f>
        <v>67</v>
      </c>
      <c r="M122" s="82">
        <f t="shared" si="182"/>
        <v>99</v>
      </c>
      <c r="N122" s="82">
        <f t="shared" si="182"/>
        <v>90</v>
      </c>
      <c r="O122" s="82">
        <f t="shared" si="182"/>
        <v>56</v>
      </c>
      <c r="P122" s="82">
        <f t="shared" si="182"/>
        <v>129</v>
      </c>
      <c r="Q122" s="82">
        <f t="shared" si="182"/>
        <v>114</v>
      </c>
      <c r="R122" s="82">
        <f t="shared" si="182"/>
        <v>110</v>
      </c>
      <c r="S122" s="82">
        <f t="shared" si="182"/>
        <v>93</v>
      </c>
      <c r="T122" s="82">
        <f t="shared" si="182"/>
        <v>91</v>
      </c>
      <c r="U122" s="82">
        <f t="shared" si="182"/>
        <v>87</v>
      </c>
      <c r="V122" s="82">
        <f t="shared" si="182"/>
        <v>80</v>
      </c>
      <c r="W122" s="82">
        <f t="shared" si="182"/>
        <v>68</v>
      </c>
      <c r="X122" s="82">
        <f t="shared" si="182"/>
        <v>56</v>
      </c>
      <c r="Y122" s="82">
        <f t="shared" si="182"/>
        <v>49</v>
      </c>
      <c r="Z122" s="82">
        <f t="shared" si="182"/>
        <v>38</v>
      </c>
      <c r="AA122" s="82">
        <f t="shared" si="182"/>
        <v>26</v>
      </c>
      <c r="AB122" s="82">
        <f t="shared" si="182"/>
        <v>30</v>
      </c>
      <c r="AC122" s="82">
        <f t="shared" si="182"/>
        <v>30</v>
      </c>
      <c r="AD122" s="82">
        <f t="shared" si="182"/>
        <v>2</v>
      </c>
      <c r="AE122" s="82">
        <f t="shared" si="182"/>
        <v>790</v>
      </c>
      <c r="AF122" s="82">
        <f t="shared" si="182"/>
        <v>82</v>
      </c>
      <c r="AG122" s="82">
        <f t="shared" si="182"/>
        <v>75</v>
      </c>
      <c r="AH122" s="82">
        <f t="shared" si="182"/>
        <v>334</v>
      </c>
      <c r="AI122" s="82">
        <f t="shared" si="182"/>
        <v>41</v>
      </c>
      <c r="AJ122" s="368">
        <f t="shared" si="178"/>
        <v>0</v>
      </c>
    </row>
    <row r="123" spans="1:36" ht="18.75">
      <c r="A123" s="317">
        <f>1+A122</f>
        <v>3</v>
      </c>
      <c r="B123" s="421"/>
      <c r="C123" s="175" t="s">
        <v>274</v>
      </c>
      <c r="D123" s="318">
        <v>9.8142400935546199</v>
      </c>
      <c r="E123" s="390">
        <f t="shared" si="180"/>
        <v>2328</v>
      </c>
      <c r="F123" s="82">
        <f t="shared" ref="F123" si="183">+ROUND($E$123*F119/100,0)</f>
        <v>44</v>
      </c>
      <c r="G123" s="82">
        <f t="shared" ref="G123:AI123" si="184">+ROUND($E$123*G119/100,0)</f>
        <v>43</v>
      </c>
      <c r="H123" s="82">
        <f t="shared" si="184"/>
        <v>42</v>
      </c>
      <c r="I123" s="82">
        <f t="shared" si="184"/>
        <v>42</v>
      </c>
      <c r="J123" s="82">
        <f t="shared" si="184"/>
        <v>43</v>
      </c>
      <c r="K123" s="82">
        <f>+ROUND($E$123*K119/100,0)+1</f>
        <v>227</v>
      </c>
      <c r="L123" s="82">
        <f t="shared" si="184"/>
        <v>97</v>
      </c>
      <c r="M123" s="82">
        <f t="shared" si="184"/>
        <v>146</v>
      </c>
      <c r="N123" s="82">
        <f t="shared" si="184"/>
        <v>132</v>
      </c>
      <c r="O123" s="82">
        <f t="shared" si="184"/>
        <v>82</v>
      </c>
      <c r="P123" s="82">
        <f t="shared" si="184"/>
        <v>190</v>
      </c>
      <c r="Q123" s="82">
        <f t="shared" si="184"/>
        <v>168</v>
      </c>
      <c r="R123" s="82">
        <f t="shared" si="184"/>
        <v>161</v>
      </c>
      <c r="S123" s="82">
        <f t="shared" si="184"/>
        <v>138</v>
      </c>
      <c r="T123" s="82">
        <f t="shared" si="184"/>
        <v>134</v>
      </c>
      <c r="U123" s="82">
        <f t="shared" si="184"/>
        <v>128</v>
      </c>
      <c r="V123" s="82">
        <f t="shared" si="184"/>
        <v>117</v>
      </c>
      <c r="W123" s="82">
        <f t="shared" si="184"/>
        <v>100</v>
      </c>
      <c r="X123" s="82">
        <f t="shared" si="184"/>
        <v>82</v>
      </c>
      <c r="Y123" s="82">
        <f t="shared" si="184"/>
        <v>73</v>
      </c>
      <c r="Z123" s="82">
        <f t="shared" si="184"/>
        <v>56</v>
      </c>
      <c r="AA123" s="82">
        <f t="shared" si="184"/>
        <v>38</v>
      </c>
      <c r="AB123" s="82">
        <f t="shared" si="184"/>
        <v>45</v>
      </c>
      <c r="AC123" s="82">
        <f t="shared" si="184"/>
        <v>45</v>
      </c>
      <c r="AD123" s="82">
        <f t="shared" si="184"/>
        <v>3</v>
      </c>
      <c r="AE123" s="82">
        <f t="shared" si="184"/>
        <v>1163</v>
      </c>
      <c r="AF123" s="82">
        <f t="shared" si="184"/>
        <v>120</v>
      </c>
      <c r="AG123" s="82">
        <f t="shared" si="184"/>
        <v>111</v>
      </c>
      <c r="AH123" s="82">
        <f t="shared" si="184"/>
        <v>492</v>
      </c>
      <c r="AI123" s="82">
        <f t="shared" si="184"/>
        <v>61</v>
      </c>
      <c r="AJ123" s="368">
        <f t="shared" si="178"/>
        <v>0</v>
      </c>
    </row>
    <row r="124" spans="1:36" ht="18.75">
      <c r="A124" s="317">
        <f>1+A123</f>
        <v>4</v>
      </c>
      <c r="B124" s="421"/>
      <c r="C124" s="175" t="s">
        <v>275</v>
      </c>
      <c r="D124" s="318">
        <v>18.301623712499399</v>
      </c>
      <c r="E124" s="390">
        <f t="shared" si="180"/>
        <v>4341</v>
      </c>
      <c r="F124" s="82">
        <f t="shared" ref="F124" si="185">+ROUND($E$124*F119/100,0)</f>
        <v>82</v>
      </c>
      <c r="G124" s="82">
        <f t="shared" ref="G124:AI124" si="186">+ROUND($E$124*G119/100,0)</f>
        <v>80</v>
      </c>
      <c r="H124" s="82">
        <f t="shared" si="186"/>
        <v>79</v>
      </c>
      <c r="I124" s="82">
        <f t="shared" si="186"/>
        <v>79</v>
      </c>
      <c r="J124" s="82">
        <f t="shared" si="186"/>
        <v>80</v>
      </c>
      <c r="K124" s="82">
        <f t="shared" si="186"/>
        <v>421</v>
      </c>
      <c r="L124" s="82">
        <f t="shared" si="186"/>
        <v>182</v>
      </c>
      <c r="M124" s="82">
        <f t="shared" si="186"/>
        <v>272</v>
      </c>
      <c r="N124" s="82">
        <f>+ROUND($E$124*N119/100,0)-1</f>
        <v>245</v>
      </c>
      <c r="O124" s="82">
        <f t="shared" si="186"/>
        <v>153</v>
      </c>
      <c r="P124" s="82">
        <f t="shared" si="186"/>
        <v>354</v>
      </c>
      <c r="Q124" s="82">
        <f t="shared" si="186"/>
        <v>314</v>
      </c>
      <c r="R124" s="82">
        <f t="shared" si="186"/>
        <v>301</v>
      </c>
      <c r="S124" s="82">
        <f t="shared" si="186"/>
        <v>256</v>
      </c>
      <c r="T124" s="82">
        <f t="shared" si="186"/>
        <v>249</v>
      </c>
      <c r="U124" s="82">
        <f t="shared" si="186"/>
        <v>239</v>
      </c>
      <c r="V124" s="82">
        <f t="shared" si="186"/>
        <v>219</v>
      </c>
      <c r="W124" s="82">
        <f t="shared" si="186"/>
        <v>186</v>
      </c>
      <c r="X124" s="82">
        <f t="shared" si="186"/>
        <v>154</v>
      </c>
      <c r="Y124" s="82">
        <f t="shared" si="186"/>
        <v>136</v>
      </c>
      <c r="Z124" s="82">
        <f t="shared" si="186"/>
        <v>105</v>
      </c>
      <c r="AA124" s="82">
        <f t="shared" si="186"/>
        <v>71</v>
      </c>
      <c r="AB124" s="82">
        <f t="shared" si="186"/>
        <v>84</v>
      </c>
      <c r="AC124" s="82">
        <f t="shared" si="186"/>
        <v>83</v>
      </c>
      <c r="AD124" s="82">
        <f t="shared" si="186"/>
        <v>6</v>
      </c>
      <c r="AE124" s="82">
        <f t="shared" si="186"/>
        <v>2168</v>
      </c>
      <c r="AF124" s="82">
        <f t="shared" si="186"/>
        <v>224</v>
      </c>
      <c r="AG124" s="82">
        <f t="shared" si="186"/>
        <v>207</v>
      </c>
      <c r="AH124" s="82">
        <f t="shared" si="186"/>
        <v>918</v>
      </c>
      <c r="AI124" s="82">
        <f t="shared" si="186"/>
        <v>113</v>
      </c>
      <c r="AJ124" s="368">
        <f t="shared" si="178"/>
        <v>0</v>
      </c>
    </row>
    <row r="125" spans="1:36" ht="18.75">
      <c r="A125" s="317">
        <f>1+A124</f>
        <v>5</v>
      </c>
      <c r="B125" s="421"/>
      <c r="C125" s="175" t="s">
        <v>276</v>
      </c>
      <c r="D125" s="318">
        <v>7.3639999999999999</v>
      </c>
      <c r="E125" s="390">
        <f t="shared" si="180"/>
        <v>1747</v>
      </c>
      <c r="F125" s="82">
        <f t="shared" ref="F125" si="187">+ROUND($E$125*F119/100,0)</f>
        <v>33</v>
      </c>
      <c r="G125" s="82">
        <f t="shared" ref="G125:AI125" si="188">+ROUND($E$125*G119/100,0)</f>
        <v>32</v>
      </c>
      <c r="H125" s="82">
        <f t="shared" si="188"/>
        <v>32</v>
      </c>
      <c r="I125" s="82">
        <f t="shared" si="188"/>
        <v>32</v>
      </c>
      <c r="J125" s="82">
        <f t="shared" si="188"/>
        <v>32</v>
      </c>
      <c r="K125" s="82">
        <f t="shared" si="188"/>
        <v>169</v>
      </c>
      <c r="L125" s="82">
        <f t="shared" si="188"/>
        <v>73</v>
      </c>
      <c r="M125" s="82">
        <f t="shared" si="188"/>
        <v>110</v>
      </c>
      <c r="N125" s="82">
        <f t="shared" si="188"/>
        <v>99</v>
      </c>
      <c r="O125" s="82">
        <f t="shared" si="188"/>
        <v>62</v>
      </c>
      <c r="P125" s="82">
        <f t="shared" si="188"/>
        <v>142</v>
      </c>
      <c r="Q125" s="82">
        <f>+ROUND($E$125*Q119/100,0)+1</f>
        <v>127</v>
      </c>
      <c r="R125" s="82">
        <f t="shared" si="188"/>
        <v>121</v>
      </c>
      <c r="S125" s="82">
        <f t="shared" si="188"/>
        <v>103</v>
      </c>
      <c r="T125" s="82">
        <f t="shared" si="188"/>
        <v>100</v>
      </c>
      <c r="U125" s="82">
        <f t="shared" si="188"/>
        <v>96</v>
      </c>
      <c r="V125" s="82">
        <f t="shared" si="188"/>
        <v>88</v>
      </c>
      <c r="W125" s="82">
        <f t="shared" si="188"/>
        <v>75</v>
      </c>
      <c r="X125" s="82">
        <f t="shared" si="188"/>
        <v>62</v>
      </c>
      <c r="Y125" s="82">
        <f t="shared" si="188"/>
        <v>55</v>
      </c>
      <c r="Z125" s="82">
        <f t="shared" si="188"/>
        <v>42</v>
      </c>
      <c r="AA125" s="82">
        <f t="shared" si="188"/>
        <v>28</v>
      </c>
      <c r="AB125" s="82">
        <f t="shared" si="188"/>
        <v>34</v>
      </c>
      <c r="AC125" s="82">
        <f t="shared" si="188"/>
        <v>33</v>
      </c>
      <c r="AD125" s="82">
        <f t="shared" si="188"/>
        <v>3</v>
      </c>
      <c r="AE125" s="82">
        <f t="shared" si="188"/>
        <v>873</v>
      </c>
      <c r="AF125" s="82">
        <f t="shared" si="188"/>
        <v>90</v>
      </c>
      <c r="AG125" s="82">
        <f t="shared" si="188"/>
        <v>83</v>
      </c>
      <c r="AH125" s="82">
        <f t="shared" si="188"/>
        <v>369</v>
      </c>
      <c r="AI125" s="82">
        <f t="shared" si="188"/>
        <v>46</v>
      </c>
      <c r="AJ125" s="368">
        <f t="shared" si="178"/>
        <v>0</v>
      </c>
    </row>
    <row r="126" spans="1:36" ht="18.75">
      <c r="A126" s="317">
        <f>1+A125</f>
        <v>6</v>
      </c>
      <c r="B126" s="421"/>
      <c r="C126" s="175" t="s">
        <v>277</v>
      </c>
      <c r="D126" s="318">
        <v>5.3613999999999997</v>
      </c>
      <c r="E126" s="390">
        <f t="shared" si="180"/>
        <v>1272</v>
      </c>
      <c r="F126" s="82">
        <f t="shared" ref="F126" si="189">+ROUND($E$126*F119/100,0)</f>
        <v>24</v>
      </c>
      <c r="G126" s="82">
        <f t="shared" ref="G126:AI126" si="190">+ROUND($E$126*G119/100,0)</f>
        <v>24</v>
      </c>
      <c r="H126" s="82">
        <f t="shared" si="190"/>
        <v>23</v>
      </c>
      <c r="I126" s="82">
        <f t="shared" si="190"/>
        <v>23</v>
      </c>
      <c r="J126" s="82">
        <f t="shared" si="190"/>
        <v>23</v>
      </c>
      <c r="K126" s="82">
        <f t="shared" si="190"/>
        <v>123</v>
      </c>
      <c r="L126" s="82">
        <f t="shared" si="190"/>
        <v>53</v>
      </c>
      <c r="M126" s="82">
        <f t="shared" si="190"/>
        <v>80</v>
      </c>
      <c r="N126" s="82">
        <f t="shared" si="190"/>
        <v>72</v>
      </c>
      <c r="O126" s="82">
        <f t="shared" si="190"/>
        <v>45</v>
      </c>
      <c r="P126" s="82">
        <f t="shared" si="190"/>
        <v>104</v>
      </c>
      <c r="Q126" s="82">
        <f t="shared" si="190"/>
        <v>92</v>
      </c>
      <c r="R126" s="82">
        <f t="shared" si="190"/>
        <v>88</v>
      </c>
      <c r="S126" s="82">
        <f t="shared" si="190"/>
        <v>75</v>
      </c>
      <c r="T126" s="82">
        <f t="shared" si="190"/>
        <v>73</v>
      </c>
      <c r="U126" s="82">
        <f t="shared" si="190"/>
        <v>70</v>
      </c>
      <c r="V126" s="82">
        <f t="shared" si="190"/>
        <v>64</v>
      </c>
      <c r="W126" s="82">
        <f t="shared" si="190"/>
        <v>54</v>
      </c>
      <c r="X126" s="82">
        <f t="shared" si="190"/>
        <v>45</v>
      </c>
      <c r="Y126" s="82">
        <f t="shared" si="190"/>
        <v>40</v>
      </c>
      <c r="Z126" s="82">
        <f t="shared" si="190"/>
        <v>31</v>
      </c>
      <c r="AA126" s="82">
        <f t="shared" si="190"/>
        <v>21</v>
      </c>
      <c r="AB126" s="82">
        <f t="shared" si="190"/>
        <v>25</v>
      </c>
      <c r="AC126" s="82">
        <f t="shared" si="190"/>
        <v>24</v>
      </c>
      <c r="AD126" s="82">
        <f t="shared" si="190"/>
        <v>2</v>
      </c>
      <c r="AE126" s="82">
        <f t="shared" si="190"/>
        <v>635</v>
      </c>
      <c r="AF126" s="82">
        <f t="shared" si="190"/>
        <v>66</v>
      </c>
      <c r="AG126" s="82">
        <f t="shared" si="190"/>
        <v>61</v>
      </c>
      <c r="AH126" s="82">
        <f t="shared" si="190"/>
        <v>269</v>
      </c>
      <c r="AI126" s="82">
        <f t="shared" si="190"/>
        <v>33</v>
      </c>
      <c r="AJ126" s="368">
        <f t="shared" si="178"/>
        <v>0</v>
      </c>
    </row>
    <row r="127" spans="1:36" ht="18.75">
      <c r="A127" s="300"/>
      <c r="B127" s="421"/>
      <c r="C127" s="175" t="s">
        <v>65</v>
      </c>
      <c r="D127" s="318">
        <v>11.308</v>
      </c>
      <c r="E127" s="390">
        <f t="shared" si="180"/>
        <v>2682</v>
      </c>
      <c r="F127" s="82">
        <f>+ROUND($E$127*F119/100,0)-1</f>
        <v>49</v>
      </c>
      <c r="G127" s="82">
        <f t="shared" ref="G127:AI127" si="191">+ROUND($E$127*G119/100,0)</f>
        <v>50</v>
      </c>
      <c r="H127" s="82">
        <f t="shared" si="191"/>
        <v>49</v>
      </c>
      <c r="I127" s="82">
        <f t="shared" si="191"/>
        <v>49</v>
      </c>
      <c r="J127" s="82">
        <f t="shared" si="191"/>
        <v>49</v>
      </c>
      <c r="K127" s="82">
        <f t="shared" si="191"/>
        <v>260</v>
      </c>
      <c r="L127" s="82">
        <f t="shared" si="191"/>
        <v>112</v>
      </c>
      <c r="M127" s="82">
        <f t="shared" si="191"/>
        <v>168</v>
      </c>
      <c r="N127" s="82">
        <f t="shared" si="191"/>
        <v>152</v>
      </c>
      <c r="O127" s="82">
        <f t="shared" si="191"/>
        <v>95</v>
      </c>
      <c r="P127" s="82">
        <f t="shared" si="191"/>
        <v>219</v>
      </c>
      <c r="Q127" s="82">
        <f t="shared" si="191"/>
        <v>194</v>
      </c>
      <c r="R127" s="82">
        <f t="shared" si="191"/>
        <v>186</v>
      </c>
      <c r="S127" s="82">
        <f t="shared" si="191"/>
        <v>158</v>
      </c>
      <c r="T127" s="82">
        <f t="shared" si="191"/>
        <v>154</v>
      </c>
      <c r="U127" s="82">
        <f t="shared" si="191"/>
        <v>148</v>
      </c>
      <c r="V127" s="82">
        <f t="shared" si="191"/>
        <v>135</v>
      </c>
      <c r="W127" s="82">
        <f t="shared" si="191"/>
        <v>115</v>
      </c>
      <c r="X127" s="82">
        <f t="shared" si="191"/>
        <v>95</v>
      </c>
      <c r="Y127" s="82">
        <f t="shared" si="191"/>
        <v>84</v>
      </c>
      <c r="Z127" s="82">
        <f t="shared" si="191"/>
        <v>65</v>
      </c>
      <c r="AA127" s="82">
        <f t="shared" si="191"/>
        <v>44</v>
      </c>
      <c r="AB127" s="82">
        <f t="shared" si="191"/>
        <v>52</v>
      </c>
      <c r="AC127" s="82">
        <f t="shared" si="191"/>
        <v>51</v>
      </c>
      <c r="AD127" s="82">
        <f t="shared" si="191"/>
        <v>4</v>
      </c>
      <c r="AE127" s="82">
        <f t="shared" si="191"/>
        <v>1340</v>
      </c>
      <c r="AF127" s="82">
        <f t="shared" si="191"/>
        <v>139</v>
      </c>
      <c r="AG127" s="82">
        <f t="shared" si="191"/>
        <v>128</v>
      </c>
      <c r="AH127" s="82">
        <f t="shared" si="191"/>
        <v>567</v>
      </c>
      <c r="AI127" s="82">
        <f t="shared" si="191"/>
        <v>70</v>
      </c>
      <c r="AJ127" s="368">
        <f t="shared" si="178"/>
        <v>0</v>
      </c>
    </row>
    <row r="128" spans="1:36" ht="18.75" hidden="1">
      <c r="A128" s="300"/>
      <c r="B128" s="300"/>
      <c r="C128" s="175"/>
      <c r="D128" s="333">
        <f t="shared" ref="D128:AB128" si="192">SUM(D121:D127)</f>
        <v>100.00155544460929</v>
      </c>
      <c r="E128" s="393">
        <f t="shared" si="192"/>
        <v>23719</v>
      </c>
      <c r="F128" s="137">
        <f t="shared" si="192"/>
        <v>446</v>
      </c>
      <c r="G128" s="137">
        <f t="shared" si="192"/>
        <v>439</v>
      </c>
      <c r="H128" s="137">
        <f t="shared" si="192"/>
        <v>432</v>
      </c>
      <c r="I128" s="137">
        <f t="shared" si="192"/>
        <v>431</v>
      </c>
      <c r="J128" s="137">
        <f t="shared" si="192"/>
        <v>437</v>
      </c>
      <c r="K128" s="137">
        <f t="shared" si="192"/>
        <v>2301</v>
      </c>
      <c r="L128" s="137">
        <f t="shared" si="192"/>
        <v>993</v>
      </c>
      <c r="M128" s="137">
        <f t="shared" si="192"/>
        <v>1487</v>
      </c>
      <c r="N128" s="137">
        <f t="shared" si="192"/>
        <v>1343</v>
      </c>
      <c r="O128" s="137">
        <f t="shared" si="192"/>
        <v>838</v>
      </c>
      <c r="P128" s="137">
        <f t="shared" si="192"/>
        <v>1933</v>
      </c>
      <c r="Q128" s="137">
        <f t="shared" si="192"/>
        <v>1716</v>
      </c>
      <c r="R128" s="137">
        <f t="shared" si="192"/>
        <v>1645</v>
      </c>
      <c r="S128" s="137">
        <f t="shared" si="192"/>
        <v>1401</v>
      </c>
      <c r="T128" s="137">
        <f t="shared" si="192"/>
        <v>1361</v>
      </c>
      <c r="U128" s="137">
        <f t="shared" si="192"/>
        <v>1307</v>
      </c>
      <c r="V128" s="137">
        <f t="shared" si="192"/>
        <v>1195</v>
      </c>
      <c r="W128" s="137">
        <f t="shared" si="192"/>
        <v>1016</v>
      </c>
      <c r="X128" s="137">
        <f t="shared" si="192"/>
        <v>840</v>
      </c>
      <c r="Y128" s="137">
        <f t="shared" si="192"/>
        <v>741</v>
      </c>
      <c r="Z128" s="137">
        <f t="shared" si="192"/>
        <v>574</v>
      </c>
      <c r="AA128" s="137">
        <f t="shared" si="192"/>
        <v>386</v>
      </c>
      <c r="AB128" s="334">
        <f t="shared" si="192"/>
        <v>457</v>
      </c>
      <c r="AC128" s="96">
        <f>AC120-SUM(AC121:AC127)</f>
        <v>0</v>
      </c>
      <c r="AD128" s="96">
        <f t="shared" ref="AD128:AI128" si="193">AD120-SUM(AD121:AD127)</f>
        <v>0</v>
      </c>
      <c r="AE128" s="96">
        <f t="shared" si="193"/>
        <v>0</v>
      </c>
      <c r="AF128" s="96">
        <f t="shared" si="193"/>
        <v>0</v>
      </c>
      <c r="AG128" s="96">
        <f t="shared" si="193"/>
        <v>0</v>
      </c>
      <c r="AH128" s="96">
        <f t="shared" si="193"/>
        <v>0</v>
      </c>
      <c r="AI128" s="96">
        <f t="shared" si="193"/>
        <v>0</v>
      </c>
      <c r="AJ128" s="368">
        <f t="shared" si="178"/>
        <v>0</v>
      </c>
    </row>
    <row r="129" spans="1:36" ht="18.75" hidden="1">
      <c r="A129" s="300"/>
      <c r="B129" s="300"/>
      <c r="C129" s="175"/>
      <c r="D129" s="301"/>
      <c r="E129" s="388"/>
      <c r="F129" s="116">
        <f t="shared" ref="F129:AI129" si="194">+F130*100/$E$130</f>
        <v>2.4619410085632731</v>
      </c>
      <c r="G129" s="116">
        <f t="shared" si="194"/>
        <v>2.3251665080875359</v>
      </c>
      <c r="H129" s="116">
        <f t="shared" si="194"/>
        <v>2.1883920076117982</v>
      </c>
      <c r="I129" s="116">
        <f t="shared" si="194"/>
        <v>2.0991912464319697</v>
      </c>
      <c r="J129" s="116">
        <f t="shared" si="194"/>
        <v>2.0337773549000953</v>
      </c>
      <c r="K129" s="116">
        <f t="shared" si="194"/>
        <v>9.621788772597526</v>
      </c>
      <c r="L129" s="116">
        <f t="shared" si="194"/>
        <v>3.8534728829686014</v>
      </c>
      <c r="M129" s="116">
        <f t="shared" si="194"/>
        <v>5.8931969552806853</v>
      </c>
      <c r="N129" s="116">
        <f t="shared" si="194"/>
        <v>6.0061845861084677</v>
      </c>
      <c r="O129" s="116">
        <f t="shared" si="194"/>
        <v>3.9961941008563273</v>
      </c>
      <c r="P129" s="116">
        <f t="shared" si="194"/>
        <v>9.5504281636536632</v>
      </c>
      <c r="Q129" s="116">
        <f t="shared" si="194"/>
        <v>8.4264985727878212</v>
      </c>
      <c r="R129" s="116">
        <f t="shared" si="194"/>
        <v>7.5225975261655567</v>
      </c>
      <c r="S129" s="116">
        <f t="shared" si="194"/>
        <v>6.7376308277830637</v>
      </c>
      <c r="T129" s="116">
        <f t="shared" si="194"/>
        <v>6.3154138915318745</v>
      </c>
      <c r="U129" s="116">
        <f t="shared" si="194"/>
        <v>5.2033777354900099</v>
      </c>
      <c r="V129" s="116">
        <f t="shared" si="194"/>
        <v>4.1686489058039964</v>
      </c>
      <c r="W129" s="116">
        <f t="shared" si="194"/>
        <v>3.4372026641294005</v>
      </c>
      <c r="X129" s="116">
        <f t="shared" si="194"/>
        <v>2.7830637488106564</v>
      </c>
      <c r="Y129" s="116">
        <f t="shared" si="194"/>
        <v>2.1883920076117982</v>
      </c>
      <c r="Z129" s="116">
        <f t="shared" si="194"/>
        <v>1.4866793529971456</v>
      </c>
      <c r="AA129" s="116">
        <f t="shared" si="194"/>
        <v>0.96336822074215034</v>
      </c>
      <c r="AB129" s="321">
        <f t="shared" si="194"/>
        <v>0.7373929590865842</v>
      </c>
      <c r="AC129" s="119">
        <f t="shared" si="194"/>
        <v>2.5095147478591819</v>
      </c>
      <c r="AD129" s="119">
        <f t="shared" si="194"/>
        <v>0.19624167459562322</v>
      </c>
      <c r="AE129" s="119">
        <f t="shared" si="194"/>
        <v>49.851332064700287</v>
      </c>
      <c r="AF129" s="120">
        <f t="shared" si="194"/>
        <v>4.9536156041864894</v>
      </c>
      <c r="AG129" s="119">
        <f t="shared" si="194"/>
        <v>5.3104186489058041</v>
      </c>
      <c r="AH129" s="120">
        <f t="shared" si="194"/>
        <v>25.457897240723121</v>
      </c>
      <c r="AI129" s="119">
        <f t="shared" si="194"/>
        <v>3.3955756422454804</v>
      </c>
      <c r="AJ129" s="368">
        <f t="shared" si="178"/>
        <v>-100</v>
      </c>
    </row>
    <row r="130" spans="1:36">
      <c r="A130" s="172">
        <v>4</v>
      </c>
      <c r="B130" s="172"/>
      <c r="C130" s="314" t="s">
        <v>278</v>
      </c>
      <c r="D130" s="307"/>
      <c r="E130" s="410">
        <v>16816</v>
      </c>
      <c r="F130" s="323">
        <v>414</v>
      </c>
      <c r="G130" s="53">
        <v>391</v>
      </c>
      <c r="H130" s="53">
        <v>368</v>
      </c>
      <c r="I130" s="53">
        <v>353</v>
      </c>
      <c r="J130" s="53">
        <v>342</v>
      </c>
      <c r="K130" s="53">
        <v>1618</v>
      </c>
      <c r="L130" s="53">
        <v>648</v>
      </c>
      <c r="M130" s="53">
        <v>991</v>
      </c>
      <c r="N130" s="53">
        <v>1010</v>
      </c>
      <c r="O130" s="53">
        <v>672</v>
      </c>
      <c r="P130" s="53">
        <v>1606</v>
      </c>
      <c r="Q130" s="53">
        <v>1417</v>
      </c>
      <c r="R130" s="53">
        <v>1265</v>
      </c>
      <c r="S130" s="53">
        <v>1133</v>
      </c>
      <c r="T130" s="53">
        <v>1062</v>
      </c>
      <c r="U130" s="316">
        <v>875</v>
      </c>
      <c r="V130" s="316">
        <v>701</v>
      </c>
      <c r="W130" s="316">
        <v>578</v>
      </c>
      <c r="X130" s="316">
        <v>468</v>
      </c>
      <c r="Y130" s="316">
        <v>368</v>
      </c>
      <c r="Z130" s="316">
        <v>250</v>
      </c>
      <c r="AA130" s="316">
        <v>162</v>
      </c>
      <c r="AB130" s="324">
        <v>124</v>
      </c>
      <c r="AC130" s="322">
        <v>422</v>
      </c>
      <c r="AD130" s="315">
        <v>33</v>
      </c>
      <c r="AE130" s="315">
        <v>8383</v>
      </c>
      <c r="AF130" s="315">
        <v>833</v>
      </c>
      <c r="AG130" s="322">
        <v>893</v>
      </c>
      <c r="AH130" s="315">
        <v>4281</v>
      </c>
      <c r="AI130" s="322">
        <v>571</v>
      </c>
      <c r="AJ130" s="368">
        <f t="shared" si="178"/>
        <v>0</v>
      </c>
    </row>
    <row r="131" spans="1:36" ht="18.75">
      <c r="A131" s="335">
        <v>1</v>
      </c>
      <c r="B131" s="421"/>
      <c r="C131" s="350" t="s">
        <v>279</v>
      </c>
      <c r="D131" s="353">
        <v>71.37</v>
      </c>
      <c r="E131" s="390">
        <f>ROUND($E$130*D131/100,0)</f>
        <v>12002</v>
      </c>
      <c r="F131" s="103">
        <f t="shared" ref="F131" si="195">+ROUND($E$131*F129/100,0)</f>
        <v>295</v>
      </c>
      <c r="G131" s="103">
        <f t="shared" ref="G131:AG131" si="196">+ROUND($E$131*G129/100,0)</f>
        <v>279</v>
      </c>
      <c r="H131" s="103">
        <f t="shared" si="196"/>
        <v>263</v>
      </c>
      <c r="I131" s="103">
        <f t="shared" si="196"/>
        <v>252</v>
      </c>
      <c r="J131" s="103">
        <f t="shared" si="196"/>
        <v>244</v>
      </c>
      <c r="K131" s="103">
        <f t="shared" si="196"/>
        <v>1155</v>
      </c>
      <c r="L131" s="103">
        <f t="shared" si="196"/>
        <v>462</v>
      </c>
      <c r="M131" s="103">
        <f>+ROUND($E$131*M129/100,0)-1</f>
        <v>706</v>
      </c>
      <c r="N131" s="103">
        <f t="shared" si="196"/>
        <v>721</v>
      </c>
      <c r="O131" s="103">
        <f t="shared" si="196"/>
        <v>480</v>
      </c>
      <c r="P131" s="103">
        <f t="shared" si="196"/>
        <v>1146</v>
      </c>
      <c r="Q131" s="103">
        <f t="shared" si="196"/>
        <v>1011</v>
      </c>
      <c r="R131" s="103">
        <f t="shared" si="196"/>
        <v>903</v>
      </c>
      <c r="S131" s="103">
        <f t="shared" si="196"/>
        <v>809</v>
      </c>
      <c r="T131" s="103">
        <f t="shared" si="196"/>
        <v>758</v>
      </c>
      <c r="U131" s="103">
        <f t="shared" si="196"/>
        <v>625</v>
      </c>
      <c r="V131" s="103">
        <f t="shared" si="196"/>
        <v>500</v>
      </c>
      <c r="W131" s="103">
        <f t="shared" si="196"/>
        <v>413</v>
      </c>
      <c r="X131" s="103">
        <f t="shared" si="196"/>
        <v>334</v>
      </c>
      <c r="Y131" s="103">
        <f t="shared" si="196"/>
        <v>263</v>
      </c>
      <c r="Z131" s="103">
        <f>+ROUND($E$131*Z129/100,0)+1</f>
        <v>179</v>
      </c>
      <c r="AA131" s="103">
        <f t="shared" si="196"/>
        <v>116</v>
      </c>
      <c r="AB131" s="103">
        <f>+ROUND($E$131*AB129/100,0)-1</f>
        <v>88</v>
      </c>
      <c r="AC131" s="103">
        <f t="shared" si="196"/>
        <v>301</v>
      </c>
      <c r="AD131" s="103">
        <f>+ROUND($E$131*AD129/100,0)-1</f>
        <v>23</v>
      </c>
      <c r="AE131" s="103">
        <f t="shared" si="196"/>
        <v>5983</v>
      </c>
      <c r="AF131" s="103">
        <f>+ROUND($E$131*AF129/100,0)-1</f>
        <v>594</v>
      </c>
      <c r="AG131" s="103">
        <f t="shared" si="196"/>
        <v>637</v>
      </c>
      <c r="AH131" s="103">
        <f>+ROUND($E$131*AH129/100,0)+1</f>
        <v>3056</v>
      </c>
      <c r="AI131" s="103">
        <f>+ROUND($E$131*AI129/100,0)-1</f>
        <v>407</v>
      </c>
      <c r="AJ131" s="368">
        <f t="shared" si="178"/>
        <v>0</v>
      </c>
    </row>
    <row r="132" spans="1:36" ht="18.75">
      <c r="A132" s="317">
        <f>1+A131</f>
        <v>2</v>
      </c>
      <c r="B132" s="421"/>
      <c r="C132" s="175" t="s">
        <v>280</v>
      </c>
      <c r="D132" s="318">
        <v>5.71</v>
      </c>
      <c r="E132" s="390">
        <f>ROUND($E$130*D132/100,0)</f>
        <v>960</v>
      </c>
      <c r="F132" s="82">
        <f t="shared" ref="F132" si="197">+ROUND($E$132*F129/100,0)</f>
        <v>24</v>
      </c>
      <c r="G132" s="82">
        <f t="shared" ref="G132:AI132" si="198">+ROUND($E$132*G129/100,0)</f>
        <v>22</v>
      </c>
      <c r="H132" s="82">
        <f t="shared" si="198"/>
        <v>21</v>
      </c>
      <c r="I132" s="82">
        <f t="shared" si="198"/>
        <v>20</v>
      </c>
      <c r="J132" s="82">
        <f t="shared" si="198"/>
        <v>20</v>
      </c>
      <c r="K132" s="82">
        <f t="shared" si="198"/>
        <v>92</v>
      </c>
      <c r="L132" s="82">
        <f t="shared" si="198"/>
        <v>37</v>
      </c>
      <c r="M132" s="82">
        <f t="shared" si="198"/>
        <v>57</v>
      </c>
      <c r="N132" s="82">
        <f t="shared" si="198"/>
        <v>58</v>
      </c>
      <c r="O132" s="82">
        <f t="shared" si="198"/>
        <v>38</v>
      </c>
      <c r="P132" s="82">
        <f t="shared" si="198"/>
        <v>92</v>
      </c>
      <c r="Q132" s="82">
        <f t="shared" si="198"/>
        <v>81</v>
      </c>
      <c r="R132" s="82">
        <f t="shared" si="198"/>
        <v>72</v>
      </c>
      <c r="S132" s="82">
        <f>+ROUND($E$132*S129/100,0)-1</f>
        <v>64</v>
      </c>
      <c r="T132" s="82">
        <f t="shared" si="198"/>
        <v>61</v>
      </c>
      <c r="U132" s="82">
        <f t="shared" si="198"/>
        <v>50</v>
      </c>
      <c r="V132" s="82">
        <f t="shared" si="198"/>
        <v>40</v>
      </c>
      <c r="W132" s="82">
        <f t="shared" si="198"/>
        <v>33</v>
      </c>
      <c r="X132" s="82">
        <f t="shared" si="198"/>
        <v>27</v>
      </c>
      <c r="Y132" s="82">
        <f t="shared" si="198"/>
        <v>21</v>
      </c>
      <c r="Z132" s="82">
        <f t="shared" si="198"/>
        <v>14</v>
      </c>
      <c r="AA132" s="82">
        <f t="shared" si="198"/>
        <v>9</v>
      </c>
      <c r="AB132" s="82">
        <f t="shared" si="198"/>
        <v>7</v>
      </c>
      <c r="AC132" s="82">
        <f t="shared" si="198"/>
        <v>24</v>
      </c>
      <c r="AD132" s="82">
        <f t="shared" si="198"/>
        <v>2</v>
      </c>
      <c r="AE132" s="82">
        <f t="shared" si="198"/>
        <v>479</v>
      </c>
      <c r="AF132" s="82">
        <f t="shared" si="198"/>
        <v>48</v>
      </c>
      <c r="AG132" s="82">
        <f t="shared" si="198"/>
        <v>51</v>
      </c>
      <c r="AH132" s="82">
        <f t="shared" si="198"/>
        <v>244</v>
      </c>
      <c r="AI132" s="82">
        <f t="shared" si="198"/>
        <v>33</v>
      </c>
      <c r="AJ132" s="368">
        <f t="shared" si="178"/>
        <v>0</v>
      </c>
    </row>
    <row r="133" spans="1:36" ht="18.75">
      <c r="A133" s="317">
        <f>1+A132</f>
        <v>3</v>
      </c>
      <c r="B133" s="421"/>
      <c r="C133" s="175" t="s">
        <v>281</v>
      </c>
      <c r="D133" s="318">
        <v>8.5299999999999994</v>
      </c>
      <c r="E133" s="390">
        <f>ROUND($E$130*D133/100,0)</f>
        <v>1434</v>
      </c>
      <c r="F133" s="82">
        <f t="shared" ref="F133:AI133" si="199">+ROUND($E$133*F129/100,0)</f>
        <v>35</v>
      </c>
      <c r="G133" s="82">
        <f t="shared" si="199"/>
        <v>33</v>
      </c>
      <c r="H133" s="82">
        <f t="shared" si="199"/>
        <v>31</v>
      </c>
      <c r="I133" s="82">
        <f t="shared" si="199"/>
        <v>30</v>
      </c>
      <c r="J133" s="82">
        <f t="shared" si="199"/>
        <v>29</v>
      </c>
      <c r="K133" s="82">
        <f t="shared" si="199"/>
        <v>138</v>
      </c>
      <c r="L133" s="82">
        <f>+ROUND($E$133*L129/100,0)+1</f>
        <v>56</v>
      </c>
      <c r="M133" s="82">
        <f t="shared" si="199"/>
        <v>85</v>
      </c>
      <c r="N133" s="82">
        <f t="shared" si="199"/>
        <v>86</v>
      </c>
      <c r="O133" s="82">
        <f t="shared" si="199"/>
        <v>57</v>
      </c>
      <c r="P133" s="82">
        <f t="shared" si="199"/>
        <v>137</v>
      </c>
      <c r="Q133" s="82">
        <f t="shared" si="199"/>
        <v>121</v>
      </c>
      <c r="R133" s="82">
        <f t="shared" si="199"/>
        <v>108</v>
      </c>
      <c r="S133" s="82">
        <f t="shared" si="199"/>
        <v>97</v>
      </c>
      <c r="T133" s="82">
        <f t="shared" si="199"/>
        <v>91</v>
      </c>
      <c r="U133" s="82">
        <f>+ROUND($E$133*U129/100,0)-1</f>
        <v>74</v>
      </c>
      <c r="V133" s="82">
        <f t="shared" si="199"/>
        <v>60</v>
      </c>
      <c r="W133" s="82">
        <f t="shared" si="199"/>
        <v>49</v>
      </c>
      <c r="X133" s="82">
        <f t="shared" si="199"/>
        <v>40</v>
      </c>
      <c r="Y133" s="82">
        <f t="shared" si="199"/>
        <v>31</v>
      </c>
      <c r="Z133" s="82">
        <f t="shared" si="199"/>
        <v>21</v>
      </c>
      <c r="AA133" s="82">
        <f t="shared" si="199"/>
        <v>14</v>
      </c>
      <c r="AB133" s="82">
        <f t="shared" si="199"/>
        <v>11</v>
      </c>
      <c r="AC133" s="82">
        <f t="shared" si="199"/>
        <v>36</v>
      </c>
      <c r="AD133" s="82">
        <f t="shared" si="199"/>
        <v>3</v>
      </c>
      <c r="AE133" s="82">
        <f t="shared" si="199"/>
        <v>715</v>
      </c>
      <c r="AF133" s="82">
        <f t="shared" si="199"/>
        <v>71</v>
      </c>
      <c r="AG133" s="82">
        <f t="shared" si="199"/>
        <v>76</v>
      </c>
      <c r="AH133" s="82">
        <f t="shared" si="199"/>
        <v>365</v>
      </c>
      <c r="AI133" s="82">
        <f t="shared" si="199"/>
        <v>49</v>
      </c>
      <c r="AJ133" s="368">
        <f t="shared" si="178"/>
        <v>0</v>
      </c>
    </row>
    <row r="134" spans="1:36" ht="19.5" thickBot="1">
      <c r="A134" s="354">
        <v>4</v>
      </c>
      <c r="B134" s="421"/>
      <c r="C134" s="179" t="s">
        <v>282</v>
      </c>
      <c r="D134" s="337">
        <v>14.39</v>
      </c>
      <c r="E134" s="395">
        <f>ROUND($E$130*D134/100,0)</f>
        <v>2420</v>
      </c>
      <c r="F134" s="115">
        <f t="shared" ref="F134" si="200">+ROUND($E$134*F129/100,0)</f>
        <v>60</v>
      </c>
      <c r="G134" s="115">
        <f>+ROUND($E$134*G129/100,0)+1</f>
        <v>57</v>
      </c>
      <c r="H134" s="115">
        <f t="shared" ref="H134:AI134" si="201">+ROUND($E$134*H129/100,0)</f>
        <v>53</v>
      </c>
      <c r="I134" s="115">
        <f t="shared" si="201"/>
        <v>51</v>
      </c>
      <c r="J134" s="115">
        <f t="shared" si="201"/>
        <v>49</v>
      </c>
      <c r="K134" s="115">
        <f t="shared" si="201"/>
        <v>233</v>
      </c>
      <c r="L134" s="115">
        <f t="shared" si="201"/>
        <v>93</v>
      </c>
      <c r="M134" s="115">
        <f t="shared" si="201"/>
        <v>143</v>
      </c>
      <c r="N134" s="115">
        <f t="shared" si="201"/>
        <v>145</v>
      </c>
      <c r="O134" s="115">
        <f t="shared" si="201"/>
        <v>97</v>
      </c>
      <c r="P134" s="115">
        <f t="shared" si="201"/>
        <v>231</v>
      </c>
      <c r="Q134" s="115">
        <f t="shared" si="201"/>
        <v>204</v>
      </c>
      <c r="R134" s="115">
        <f t="shared" si="201"/>
        <v>182</v>
      </c>
      <c r="S134" s="115">
        <f t="shared" si="201"/>
        <v>163</v>
      </c>
      <c r="T134" s="115">
        <f>+ROUND($E$134*T129/100,0)-1</f>
        <v>152</v>
      </c>
      <c r="U134" s="115">
        <f t="shared" si="201"/>
        <v>126</v>
      </c>
      <c r="V134" s="115">
        <f t="shared" si="201"/>
        <v>101</v>
      </c>
      <c r="W134" s="115">
        <f t="shared" si="201"/>
        <v>83</v>
      </c>
      <c r="X134" s="115">
        <f t="shared" si="201"/>
        <v>67</v>
      </c>
      <c r="Y134" s="115">
        <f t="shared" si="201"/>
        <v>53</v>
      </c>
      <c r="Z134" s="115">
        <f t="shared" si="201"/>
        <v>36</v>
      </c>
      <c r="AA134" s="115">
        <f t="shared" si="201"/>
        <v>23</v>
      </c>
      <c r="AB134" s="115">
        <f t="shared" si="201"/>
        <v>18</v>
      </c>
      <c r="AC134" s="115">
        <f t="shared" si="201"/>
        <v>61</v>
      </c>
      <c r="AD134" s="115">
        <f t="shared" si="201"/>
        <v>5</v>
      </c>
      <c r="AE134" s="115">
        <f t="shared" si="201"/>
        <v>1206</v>
      </c>
      <c r="AF134" s="115">
        <f t="shared" si="201"/>
        <v>120</v>
      </c>
      <c r="AG134" s="115">
        <f t="shared" si="201"/>
        <v>129</v>
      </c>
      <c r="AH134" s="115">
        <f t="shared" si="201"/>
        <v>616</v>
      </c>
      <c r="AI134" s="115">
        <f t="shared" si="201"/>
        <v>82</v>
      </c>
      <c r="AJ134" s="368">
        <f t="shared" si="178"/>
        <v>0</v>
      </c>
    </row>
    <row r="135" spans="1:36" ht="19.5" hidden="1" thickBot="1">
      <c r="A135" s="348"/>
      <c r="B135" s="355"/>
      <c r="C135" s="356"/>
      <c r="D135" s="357">
        <f t="shared" ref="D135:AJ135" si="202">SUM(D131:D134)</f>
        <v>100</v>
      </c>
      <c r="E135" s="415">
        <f t="shared" si="202"/>
        <v>16816</v>
      </c>
      <c r="F135" s="358">
        <f t="shared" si="202"/>
        <v>414</v>
      </c>
      <c r="G135" s="358">
        <f t="shared" si="202"/>
        <v>391</v>
      </c>
      <c r="H135" s="358">
        <f t="shared" si="202"/>
        <v>368</v>
      </c>
      <c r="I135" s="358">
        <f t="shared" si="202"/>
        <v>353</v>
      </c>
      <c r="J135" s="358">
        <f t="shared" si="202"/>
        <v>342</v>
      </c>
      <c r="K135" s="358">
        <f t="shared" si="202"/>
        <v>1618</v>
      </c>
      <c r="L135" s="358">
        <f t="shared" si="202"/>
        <v>648</v>
      </c>
      <c r="M135" s="358">
        <f t="shared" si="202"/>
        <v>991</v>
      </c>
      <c r="N135" s="358">
        <f t="shared" si="202"/>
        <v>1010</v>
      </c>
      <c r="O135" s="358">
        <f t="shared" si="202"/>
        <v>672</v>
      </c>
      <c r="P135" s="358">
        <f t="shared" si="202"/>
        <v>1606</v>
      </c>
      <c r="Q135" s="358">
        <f t="shared" si="202"/>
        <v>1417</v>
      </c>
      <c r="R135" s="358">
        <f t="shared" si="202"/>
        <v>1265</v>
      </c>
      <c r="S135" s="358">
        <f t="shared" si="202"/>
        <v>1133</v>
      </c>
      <c r="T135" s="358">
        <f t="shared" si="202"/>
        <v>1062</v>
      </c>
      <c r="U135" s="358">
        <f t="shared" si="202"/>
        <v>875</v>
      </c>
      <c r="V135" s="358">
        <f t="shared" si="202"/>
        <v>701</v>
      </c>
      <c r="W135" s="358">
        <f t="shared" si="202"/>
        <v>578</v>
      </c>
      <c r="X135" s="358">
        <f t="shared" si="202"/>
        <v>468</v>
      </c>
      <c r="Y135" s="358">
        <f t="shared" si="202"/>
        <v>368</v>
      </c>
      <c r="Z135" s="358">
        <f t="shared" si="202"/>
        <v>250</v>
      </c>
      <c r="AA135" s="358">
        <f t="shared" si="202"/>
        <v>162</v>
      </c>
      <c r="AB135" s="359">
        <f t="shared" si="202"/>
        <v>124</v>
      </c>
      <c r="AC135" s="96">
        <f>AC130-SUM(AC131:AC134)</f>
        <v>0</v>
      </c>
      <c r="AD135" s="96">
        <f t="shared" ref="AD135:AI135" si="203">AD130-SUM(AD131:AD134)</f>
        <v>0</v>
      </c>
      <c r="AE135" s="96">
        <f t="shared" si="203"/>
        <v>0</v>
      </c>
      <c r="AF135" s="96">
        <f t="shared" si="203"/>
        <v>0</v>
      </c>
      <c r="AG135" s="96">
        <f t="shared" si="203"/>
        <v>0</v>
      </c>
      <c r="AH135" s="96">
        <f t="shared" si="203"/>
        <v>0</v>
      </c>
      <c r="AI135" s="96">
        <f t="shared" si="203"/>
        <v>0</v>
      </c>
      <c r="AJ135" s="370">
        <f t="shared" si="202"/>
        <v>0</v>
      </c>
    </row>
    <row r="136" spans="1:36">
      <c r="A136" s="360"/>
      <c r="B136" s="360"/>
      <c r="C136" s="190"/>
      <c r="D136" s="361"/>
      <c r="E136" s="416"/>
      <c r="F136" s="362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3"/>
      <c r="V136" s="363"/>
      <c r="W136" s="363"/>
      <c r="X136" s="363"/>
      <c r="Y136" s="363"/>
      <c r="Z136" s="363"/>
      <c r="AA136" s="363"/>
      <c r="AB136" s="363"/>
    </row>
    <row r="137" spans="1:36" ht="23.25">
      <c r="F137" s="36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366"/>
      <c r="T137" s="366"/>
      <c r="U137" s="448"/>
      <c r="V137" s="448"/>
      <c r="W137" s="448"/>
      <c r="X137" s="448"/>
      <c r="Y137" s="448"/>
      <c r="Z137" s="448"/>
      <c r="AA137" s="448"/>
      <c r="AB137" s="448"/>
    </row>
  </sheetData>
  <sheetProtection algorithmName="SHA-512" hashValue="UqC3H6EBKUDfu7y5zBq61ijtXEt4mbxc21ErD1rP02NIKCi6VGdFrQ+NSEtzjqpjXH5kqCnZbI0gpve2p42jOA==" saltValue="V+BgNILkd4PTI1HHaS4g/Q==" spinCount="100000" sheet="1" objects="1" scenarios="1"/>
  <mergeCells count="17">
    <mergeCell ref="AF5:AH5"/>
    <mergeCell ref="AI5:AI6"/>
    <mergeCell ref="A1:C1"/>
    <mergeCell ref="A2:C2"/>
    <mergeCell ref="F2:T3"/>
    <mergeCell ref="A3:C3"/>
    <mergeCell ref="A4:C4"/>
    <mergeCell ref="A5:A6"/>
    <mergeCell ref="B5:B6"/>
    <mergeCell ref="C5:C6"/>
    <mergeCell ref="E5:E6"/>
    <mergeCell ref="F5:T5"/>
    <mergeCell ref="U137:AB137"/>
    <mergeCell ref="U5:AB5"/>
    <mergeCell ref="AC5:AC6"/>
    <mergeCell ref="AD5:AD6"/>
    <mergeCell ref="AE5:AE6"/>
  </mergeCells>
  <printOptions horizontalCentered="1" verticalCentered="1"/>
  <pageMargins left="0.19685039370078741" right="0.19685039370078741" top="0.35433070866141736" bottom="0.19685039370078741" header="0.51181102362204722" footer="0.51181102362204722"/>
  <pageSetup paperSize="9" scale="58" firstPageNumber="0" orientation="landscape" r:id="rId1"/>
  <headerFooter>
    <oddFooter>&amp;LPoblacion asignada a  EESS  segun RM 546-2011 - NTS 021-MINSA/DGSP-V03 Categorizacion de EESS del Sector salud</oddFooter>
  </headerFooter>
  <rowBreaks count="2" manualBreakCount="2">
    <brk id="52" max="16383" man="1"/>
    <brk id="99" max="36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36</vt:i4>
      </vt:variant>
    </vt:vector>
  </HeadingPairs>
  <TitlesOfParts>
    <vt:vector size="39" baseType="lpstr">
      <vt:lpstr> CHICLAYO</vt:lpstr>
      <vt:lpstr>FERREÑAFE</vt:lpstr>
      <vt:lpstr>LAMBAYEQUE</vt:lpstr>
      <vt:lpstr>' CHICLAYO'!Área_de_impresión</vt:lpstr>
      <vt:lpstr>FERREÑAFE!Área_de_impresión</vt:lpstr>
      <vt:lpstr>LAMBAYEQUE!Área_de_impresión</vt:lpstr>
      <vt:lpstr>' CHICLAYO'!Print_Area_0</vt:lpstr>
      <vt:lpstr>FERREÑAFE!Print_Area_0</vt:lpstr>
      <vt:lpstr>LAMBAYEQUE!Print_Area_0</vt:lpstr>
      <vt:lpstr>' CHICLAYO'!Print_Area_0_0</vt:lpstr>
      <vt:lpstr>FERREÑAFE!Print_Area_0_0</vt:lpstr>
      <vt:lpstr>LAMBAYEQUE!Print_Area_0_0</vt:lpstr>
      <vt:lpstr>' CHICLAYO'!Print_Area_0_0_0</vt:lpstr>
      <vt:lpstr>FERREÑAFE!Print_Area_0_0_0</vt:lpstr>
      <vt:lpstr>LAMBAYEQUE!Print_Area_0_0_0</vt:lpstr>
      <vt:lpstr>Print_Area_1</vt:lpstr>
      <vt:lpstr>Print_Area_2</vt:lpstr>
      <vt:lpstr>Print_Area_3</vt:lpstr>
      <vt:lpstr>' CHICLAYO'!Print_Titles_0</vt:lpstr>
      <vt:lpstr>FERREÑAFE!Print_Titles_0</vt:lpstr>
      <vt:lpstr>LAMBAYEQUE!Print_Titles_0</vt:lpstr>
      <vt:lpstr>' CHICLAYO'!Print_Titles_0_0</vt:lpstr>
      <vt:lpstr>FERREÑAFE!Print_Titles_0_0</vt:lpstr>
      <vt:lpstr>LAMBAYEQUE!Print_Titles_0_0</vt:lpstr>
      <vt:lpstr>' CHICLAYO'!Print_Titles_0_0_0</vt:lpstr>
      <vt:lpstr>FERREÑAFE!Print_Titles_0_0_0</vt:lpstr>
      <vt:lpstr>LAMBAYEQUE!Print_Titles_0_0_0</vt:lpstr>
      <vt:lpstr>Print_Titles_1</vt:lpstr>
      <vt:lpstr>Print_Titles_2</vt:lpstr>
      <vt:lpstr>Print_Titles_3</vt:lpstr>
      <vt:lpstr>' CHICLAYO'!Títulos_a_imprimir</vt:lpstr>
      <vt:lpstr>FERREÑAFE!Títulos_a_imprimir</vt:lpstr>
      <vt:lpstr>LAMBAYEQUE!Títulos_a_imprimir</vt:lpstr>
      <vt:lpstr>Z_19135DC0_BB23_11DA_A3A6_0013202629CA_.wvu.PrintArea</vt:lpstr>
      <vt:lpstr>Z_19135DC0_BB23_11DA_A3A6_0013202629CA_.wvu.PrintArea_1</vt:lpstr>
      <vt:lpstr>Z_19135DC0_BB23_11DA_A3A6_0013202629CA_.wvu.PrintArea_2</vt:lpstr>
      <vt:lpstr>Z_19135DC0_BB23_11DA_A3A6_0013202629CA_.wvu.PrintTitles</vt:lpstr>
      <vt:lpstr>Z_19135DC0_BB23_11DA_A3A6_0013202629CA_.wvu.PrintTitles_1</vt:lpstr>
      <vt:lpstr>Z_19135DC0_BB23_11DA_A3A6_0013202629CA_.wvu.PrintTitles_2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EST03</dc:creator>
  <cp:lastModifiedBy>Luis A. Reque Esqueche</cp:lastModifiedBy>
  <dcterms:created xsi:type="dcterms:W3CDTF">2020-01-06T17:36:18Z</dcterms:created>
  <dcterms:modified xsi:type="dcterms:W3CDTF">2020-08-07T00:53:44Z</dcterms:modified>
</cp:coreProperties>
</file>