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EQUE\Desktop\"/>
    </mc:Choice>
  </mc:AlternateContent>
  <bookViews>
    <workbookView xWindow="0" yWindow="240" windowWidth="20490" windowHeight="7515"/>
  </bookViews>
  <sheets>
    <sheet name="CHICLAYO" sheetId="2" r:id="rId1"/>
    <sheet name="LAMBAYEQUE" sheetId="3" r:id="rId2"/>
    <sheet name="FERREÑAFE" sheetId="4" r:id="rId3"/>
  </sheets>
  <externalReferences>
    <externalReference r:id="rId4"/>
  </externalReferences>
  <definedNames>
    <definedName name="_xlnm._FilterDatabase">#REF!</definedName>
    <definedName name="_JUN07">#REF!</definedName>
    <definedName name="_JUN07_1">#REF!</definedName>
    <definedName name="_xlnm.Print_Area" localSheetId="0">CHICLAYO!$A$1:$AJ$142</definedName>
    <definedName name="_xlnm.Print_Area" localSheetId="2">FERREÑAFE!$A$1:$AI$69</definedName>
    <definedName name="_xlnm.Print_Area" localSheetId="1">LAMBAYEQUE!$A$1:$AI$136</definedName>
    <definedName name="_xlnm.Print_Area">#REF!</definedName>
    <definedName name="_xlnm.Database">#REF!</definedName>
    <definedName name="Database_1">#REF!</definedName>
    <definedName name="Database_2">#REF!</definedName>
    <definedName name="DIRESA">#REF!</definedName>
    <definedName name="DIRESA_1">#REF!</definedName>
    <definedName name="jun069p">#REF!</definedName>
    <definedName name="jun069p_1">#REF!</definedName>
    <definedName name="NOM">#REF!</definedName>
    <definedName name="NOM_1">#REF!</definedName>
    <definedName name="NOM_2">#REF!</definedName>
    <definedName name="POBDPTO06">#REF!</definedName>
    <definedName name="POBDPTO06_1">#REF!</definedName>
    <definedName name="POBDPTO06_2">#REF!</definedName>
    <definedName name="Print_Area_1">CHICLAYO!$C$8:$AI$143</definedName>
    <definedName name="Print_Area_2">FERREÑAFE!$C$10:$AI$69</definedName>
    <definedName name="Print_Area_3">LAMBAYEQUE!$C$8:$AI$136</definedName>
    <definedName name="Print_Titles_1">CHICLAYO!$A:$C,CHICLAYO!$1:$13</definedName>
    <definedName name="Print_Titles_2">FERREÑAFE!$A:$C,FERREÑAFE!$1:$13</definedName>
    <definedName name="Print_Titles_3">LAMBAYEQUE!$A:$C,LAMBAYEQUE!$1:$13</definedName>
    <definedName name="prov">#REF!</definedName>
    <definedName name="prov_1">#REF!</definedName>
    <definedName name="ss">[1]FERREÑAFE!#REF!,[1]FERREÑAFE!$C:$C,[1]FERREÑAFE!#REF!</definedName>
    <definedName name="_xlnm.Print_Titles" localSheetId="0">CHICLAYO!$A:$C,CHICLAYO!$1:$7</definedName>
    <definedName name="_xlnm.Print_Titles" localSheetId="2">FERREÑAFE!$A:$C</definedName>
    <definedName name="_xlnm.Print_Titles" localSheetId="1">LAMBAYEQUE!$A:$C,LAMBAYEQUE!$1:$7</definedName>
    <definedName name="_xlnm.Print_Titles">#REF!</definedName>
    <definedName name="ubi">#REF!</definedName>
    <definedName name="ubi_1">#REF!</definedName>
    <definedName name="ubi_2">#REF!</definedName>
    <definedName name="ubigeo">#REF!</definedName>
    <definedName name="ubigeo_1">#REF!</definedName>
    <definedName name="ubigeo_2">#REF!</definedName>
    <definedName name="Z_19135DC0_BB23_11DA_A3A6_0013202629CA_.wvu.Cols">CHICLAYO!#REF!,CHICLAYO!$D:$D,CHICLAYO!#REF!</definedName>
    <definedName name="Z_19135DC0_BB23_11DA_A3A6_0013202629CA_.wvu.Cols_1">FERREÑAFE!#REF!,FERREÑAFE!$D:$D,FERREÑAFE!#REF!</definedName>
    <definedName name="Z_19135DC0_BB23_11DA_A3A6_0013202629CA_.wvu.Cols_2">LAMBAYEQUE!#REF!,LAMBAYEQUE!#REF!,LAMBAYEQUE!#REF!</definedName>
    <definedName name="Z_19135DC0_BB23_11DA_A3A6_0013202629CA_.wvu.PrintArea">CHICLAYO!$E$9:$AB$142</definedName>
    <definedName name="Z_19135DC0_BB23_11DA_A3A6_0013202629CA_.wvu.PrintArea_1">FERREÑAFE!$E$9:$AB$69</definedName>
    <definedName name="Z_19135DC0_BB23_11DA_A3A6_0013202629CA_.wvu.PrintArea_2">LAMBAYEQUE!$E$9:$AB$136</definedName>
    <definedName name="Z_19135DC0_BB23_11DA_A3A6_0013202629CA_.wvu.PrintTitles">CHICLAYO!$A:$C,CHICLAYO!$1:$13</definedName>
    <definedName name="Z_19135DC0_BB23_11DA_A3A6_0013202629CA_.wvu.PrintTitles_1">FERREÑAFE!$A:$C,FERREÑAFE!$1:$13</definedName>
    <definedName name="Z_19135DC0_BB23_11DA_A3A6_0013202629CA_.wvu.PrintTitles_2">LAMBAYEQUE!$A:$C,LAMBAYEQUE!$1:$13</definedName>
  </definedNames>
  <calcPr calcId="152511"/>
</workbook>
</file>

<file path=xl/calcChain.xml><?xml version="1.0" encoding="utf-8"?>
<calcChain xmlns="http://schemas.openxmlformats.org/spreadsheetml/2006/main">
  <c r="E83" i="3" l="1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82" i="3"/>
  <c r="E81" i="3"/>
  <c r="E68" i="2"/>
  <c r="E67" i="2"/>
  <c r="E66" i="2"/>
  <c r="E65" i="2"/>
  <c r="E64" i="2"/>
  <c r="D69" i="2"/>
  <c r="E95" i="2"/>
  <c r="E69" i="2" l="1"/>
  <c r="E101" i="3"/>
  <c r="E123" i="2"/>
  <c r="E57" i="3"/>
  <c r="E117" i="3"/>
  <c r="E126" i="3"/>
  <c r="E122" i="3"/>
  <c r="E133" i="3"/>
  <c r="E132" i="3"/>
  <c r="E48" i="3"/>
  <c r="E36" i="3"/>
  <c r="E17" i="3"/>
  <c r="E16" i="3"/>
  <c r="E58" i="4"/>
  <c r="E51" i="4"/>
  <c r="E36" i="4"/>
  <c r="E35" i="4"/>
  <c r="E16" i="4" l="1"/>
  <c r="AK10" i="4"/>
  <c r="E126" i="2" l="1"/>
  <c r="E110" i="2"/>
  <c r="E104" i="2"/>
  <c r="E100" i="2"/>
  <c r="E78" i="2"/>
  <c r="E47" i="2"/>
  <c r="E43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E27" i="2"/>
  <c r="E16" i="2"/>
  <c r="E64" i="4" l="1"/>
  <c r="E127" i="3"/>
  <c r="E41" i="3"/>
  <c r="E35" i="3"/>
  <c r="E52" i="4"/>
  <c r="E53" i="4"/>
  <c r="E54" i="4"/>
  <c r="E55" i="4"/>
  <c r="E56" i="4"/>
  <c r="E57" i="4"/>
  <c r="E59" i="4"/>
  <c r="E60" i="4"/>
  <c r="E37" i="4"/>
  <c r="E38" i="4"/>
  <c r="E39" i="4"/>
  <c r="E40" i="4"/>
  <c r="E41" i="4"/>
  <c r="E42" i="4"/>
  <c r="E43" i="4"/>
  <c r="E44" i="4"/>
  <c r="E45" i="4"/>
  <c r="E46" i="4"/>
  <c r="E47" i="4"/>
  <c r="E139" i="2"/>
  <c r="F131" i="2"/>
  <c r="G131" i="2"/>
  <c r="H131" i="2"/>
  <c r="I131" i="2"/>
  <c r="F137" i="2"/>
  <c r="G137" i="2"/>
  <c r="H137" i="2"/>
  <c r="I137" i="2"/>
  <c r="E52" i="2"/>
  <c r="E30" i="2"/>
  <c r="E23" i="2"/>
  <c r="E123" i="3"/>
  <c r="E124" i="3"/>
  <c r="E125" i="3"/>
  <c r="E128" i="3"/>
  <c r="E116" i="3"/>
  <c r="I139" i="2" l="1"/>
  <c r="H139" i="2"/>
  <c r="G139" i="2"/>
  <c r="E48" i="4"/>
  <c r="E18" i="3" l="1"/>
  <c r="E19" i="3"/>
  <c r="E20" i="3"/>
  <c r="E21" i="3"/>
  <c r="D22" i="3" l="1"/>
  <c r="D23" i="3" s="1"/>
  <c r="A13" i="2"/>
  <c r="A13" i="3"/>
  <c r="E53" i="3" l="1"/>
  <c r="E109" i="3"/>
  <c r="D129" i="3"/>
  <c r="E55" i="2"/>
  <c r="E54" i="2"/>
  <c r="E53" i="2"/>
  <c r="E114" i="2"/>
  <c r="E115" i="2"/>
  <c r="E140" i="2"/>
  <c r="E141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E119" i="2"/>
  <c r="E102" i="2"/>
  <c r="E101" i="2"/>
  <c r="E103" i="2"/>
  <c r="E105" i="2"/>
  <c r="E106" i="2"/>
  <c r="E94" i="2"/>
  <c r="E93" i="2"/>
  <c r="E92" i="2"/>
  <c r="E82" i="2"/>
  <c r="F41" i="2"/>
  <c r="F25" i="2"/>
  <c r="F27" i="2" s="1"/>
  <c r="E96" i="2" l="1"/>
  <c r="G140" i="2"/>
  <c r="H140" i="2"/>
  <c r="I140" i="2"/>
  <c r="F141" i="2"/>
  <c r="I141" i="2"/>
  <c r="H141" i="2"/>
  <c r="G141" i="2"/>
  <c r="F139" i="2"/>
  <c r="F140" i="2"/>
  <c r="E142" i="2"/>
  <c r="E129" i="3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AJ68" i="4"/>
  <c r="A68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D66" i="4"/>
  <c r="E65" i="4"/>
  <c r="A65" i="4"/>
  <c r="A63" i="4" s="1"/>
  <c r="AJ63" i="4"/>
  <c r="AI62" i="4"/>
  <c r="AI64" i="4" s="1"/>
  <c r="AH62" i="4"/>
  <c r="AH64" i="4" s="1"/>
  <c r="AG62" i="4"/>
  <c r="AG64" i="4" s="1"/>
  <c r="AF62" i="4"/>
  <c r="AF64" i="4" s="1"/>
  <c r="AE62" i="4"/>
  <c r="AE64" i="4" s="1"/>
  <c r="AD62" i="4"/>
  <c r="AD64" i="4" s="1"/>
  <c r="AC62" i="4"/>
  <c r="AC64" i="4" s="1"/>
  <c r="AB62" i="4"/>
  <c r="AB64" i="4" s="1"/>
  <c r="AA62" i="4"/>
  <c r="AA64" i="4" s="1"/>
  <c r="Z62" i="4"/>
  <c r="Z64" i="4" s="1"/>
  <c r="Y62" i="4"/>
  <c r="Y64" i="4" s="1"/>
  <c r="X62" i="4"/>
  <c r="X64" i="4" s="1"/>
  <c r="W62" i="4"/>
  <c r="W64" i="4" s="1"/>
  <c r="V62" i="4"/>
  <c r="V64" i="4" s="1"/>
  <c r="U62" i="4"/>
  <c r="U64" i="4" s="1"/>
  <c r="T62" i="4"/>
  <c r="T64" i="4" s="1"/>
  <c r="S62" i="4"/>
  <c r="S64" i="4" s="1"/>
  <c r="R62" i="4"/>
  <c r="R64" i="4" s="1"/>
  <c r="Q62" i="4"/>
  <c r="Q64" i="4" s="1"/>
  <c r="P62" i="4"/>
  <c r="P64" i="4" s="1"/>
  <c r="O62" i="4"/>
  <c r="O64" i="4" s="1"/>
  <c r="N62" i="4"/>
  <c r="N64" i="4" s="1"/>
  <c r="M62" i="4"/>
  <c r="M64" i="4" s="1"/>
  <c r="L62" i="4"/>
  <c r="L64" i="4" s="1"/>
  <c r="K62" i="4"/>
  <c r="K64" i="4" s="1"/>
  <c r="J62" i="4"/>
  <c r="J64" i="4" s="1"/>
  <c r="I62" i="4"/>
  <c r="I64" i="4" s="1"/>
  <c r="H62" i="4"/>
  <c r="H64" i="4" s="1"/>
  <c r="G62" i="4"/>
  <c r="G64" i="4" s="1"/>
  <c r="F62" i="4"/>
  <c r="F64" i="4" s="1"/>
  <c r="E61" i="4"/>
  <c r="A52" i="4"/>
  <c r="A53" i="4" s="1"/>
  <c r="A54" i="4" s="1"/>
  <c r="A55" i="4" s="1"/>
  <c r="A56" i="4" s="1"/>
  <c r="D61" i="4"/>
  <c r="AJ50" i="4"/>
  <c r="AI49" i="4"/>
  <c r="AH49" i="4"/>
  <c r="AH51" i="4" s="1"/>
  <c r="AG49" i="4"/>
  <c r="AG57" i="4" s="1"/>
  <c r="AF49" i="4"/>
  <c r="AE49" i="4"/>
  <c r="AE57" i="4" s="1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A36" i="4"/>
  <c r="A37" i="4" s="1"/>
  <c r="A38" i="4" s="1"/>
  <c r="AJ34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F47" i="4" s="1"/>
  <c r="D32" i="4"/>
  <c r="E31" i="4"/>
  <c r="E30" i="4"/>
  <c r="E29" i="4"/>
  <c r="E28" i="4"/>
  <c r="E27" i="4"/>
  <c r="E26" i="4"/>
  <c r="E25" i="4"/>
  <c r="E24" i="4"/>
  <c r="E23" i="4"/>
  <c r="A23" i="4"/>
  <c r="A24" i="4" s="1"/>
  <c r="A25" i="4" s="1"/>
  <c r="A26" i="4" s="1"/>
  <c r="A27" i="4" s="1"/>
  <c r="A28" i="4" s="1"/>
  <c r="A29" i="4" s="1"/>
  <c r="A30" i="4" s="1"/>
  <c r="E22" i="4"/>
  <c r="AJ21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D19" i="4"/>
  <c r="E18" i="4"/>
  <c r="E17" i="4"/>
  <c r="A17" i="4"/>
  <c r="A15" i="4" s="1"/>
  <c r="AJ15" i="4"/>
  <c r="AI14" i="4"/>
  <c r="AI16" i="4" s="1"/>
  <c r="AH14" i="4"/>
  <c r="AH16" i="4" s="1"/>
  <c r="AG14" i="4"/>
  <c r="AG16" i="4" s="1"/>
  <c r="AF14" i="4"/>
  <c r="AF16" i="4" s="1"/>
  <c r="AE14" i="4"/>
  <c r="AE16" i="4" s="1"/>
  <c r="AD14" i="4"/>
  <c r="AD16" i="4" s="1"/>
  <c r="AC14" i="4"/>
  <c r="AC16" i="4" s="1"/>
  <c r="AB14" i="4"/>
  <c r="AB16" i="4" s="1"/>
  <c r="AA14" i="4"/>
  <c r="AA16" i="4" s="1"/>
  <c r="Z14" i="4"/>
  <c r="Z16" i="4" s="1"/>
  <c r="Y14" i="4"/>
  <c r="Y16" i="4" s="1"/>
  <c r="X14" i="4"/>
  <c r="X16" i="4" s="1"/>
  <c r="W14" i="4"/>
  <c r="W16" i="4" s="1"/>
  <c r="V14" i="4"/>
  <c r="V16" i="4" s="1"/>
  <c r="U14" i="4"/>
  <c r="U16" i="4" s="1"/>
  <c r="T14" i="4"/>
  <c r="T16" i="4" s="1"/>
  <c r="S14" i="4"/>
  <c r="S16" i="4" s="1"/>
  <c r="R14" i="4"/>
  <c r="R16" i="4" s="1"/>
  <c r="Q14" i="4"/>
  <c r="Q16" i="4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6" i="3"/>
  <c r="E135" i="3"/>
  <c r="E134" i="3"/>
  <c r="A133" i="3"/>
  <c r="A134" i="3" s="1"/>
  <c r="AJ131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123" i="3"/>
  <c r="A124" i="3" s="1"/>
  <c r="A125" i="3" s="1"/>
  <c r="A126" i="3" s="1"/>
  <c r="A127" i="3" s="1"/>
  <c r="AJ121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F123" i="3" s="1"/>
  <c r="D119" i="3"/>
  <c r="E118" i="3"/>
  <c r="E115" i="3"/>
  <c r="E114" i="3"/>
  <c r="E113" i="3"/>
  <c r="E112" i="3"/>
  <c r="E111" i="3"/>
  <c r="E110" i="3"/>
  <c r="A110" i="3"/>
  <c r="A111" i="3" s="1"/>
  <c r="A112" i="3" s="1"/>
  <c r="A113" i="3" s="1"/>
  <c r="A114" i="3" s="1"/>
  <c r="A115" i="3" s="1"/>
  <c r="A116" i="3" s="1"/>
  <c r="AJ108" i="3"/>
  <c r="AI107" i="3"/>
  <c r="AH107" i="3"/>
  <c r="AG107" i="3"/>
  <c r="AG109" i="3" s="1"/>
  <c r="AF107" i="3"/>
  <c r="AE107" i="3"/>
  <c r="AD107" i="3"/>
  <c r="AD109" i="3" s="1"/>
  <c r="AC107" i="3"/>
  <c r="AB107" i="3"/>
  <c r="AB109" i="3" s="1"/>
  <c r="AA107" i="3"/>
  <c r="Z107" i="3"/>
  <c r="Y107" i="3"/>
  <c r="Y109" i="3" s="1"/>
  <c r="X107" i="3"/>
  <c r="X109" i="3" s="1"/>
  <c r="W107" i="3"/>
  <c r="V107" i="3"/>
  <c r="U107" i="3"/>
  <c r="T107" i="3"/>
  <c r="T109" i="3" s="1"/>
  <c r="S107" i="3"/>
  <c r="R107" i="3"/>
  <c r="R109" i="3" s="1"/>
  <c r="Q107" i="3"/>
  <c r="P107" i="3"/>
  <c r="O107" i="3"/>
  <c r="N107" i="3"/>
  <c r="M107" i="3"/>
  <c r="M109" i="3" s="1"/>
  <c r="L107" i="3"/>
  <c r="L109" i="3" s="1"/>
  <c r="K107" i="3"/>
  <c r="K109" i="3" s="1"/>
  <c r="J107" i="3"/>
  <c r="J109" i="3" s="1"/>
  <c r="I107" i="3"/>
  <c r="I109" i="3" s="1"/>
  <c r="H107" i="3"/>
  <c r="H109" i="3" s="1"/>
  <c r="G107" i="3"/>
  <c r="F107" i="3"/>
  <c r="D106" i="3"/>
  <c r="E105" i="3"/>
  <c r="A105" i="3"/>
  <c r="E104" i="3"/>
  <c r="AJ103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101" i="3"/>
  <c r="A82" i="3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J80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D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A58" i="3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I55" i="3"/>
  <c r="AI57" i="3" s="1"/>
  <c r="AH55" i="3"/>
  <c r="AH57" i="3" s="1"/>
  <c r="AG55" i="3"/>
  <c r="AG57" i="3" s="1"/>
  <c r="AF55" i="3"/>
  <c r="AF57" i="3" s="1"/>
  <c r="AE55" i="3"/>
  <c r="AE57" i="3" s="1"/>
  <c r="AD55" i="3"/>
  <c r="AD57" i="3" s="1"/>
  <c r="AC55" i="3"/>
  <c r="AC57" i="3" s="1"/>
  <c r="AB55" i="3"/>
  <c r="AB57" i="3" s="1"/>
  <c r="AA55" i="3"/>
  <c r="AA57" i="3" s="1"/>
  <c r="Z55" i="3"/>
  <c r="Z57" i="3" s="1"/>
  <c r="Y55" i="3"/>
  <c r="Y57" i="3" s="1"/>
  <c r="X55" i="3"/>
  <c r="X57" i="3" s="1"/>
  <c r="W55" i="3"/>
  <c r="W57" i="3" s="1"/>
  <c r="V55" i="3"/>
  <c r="V57" i="3" s="1"/>
  <c r="U55" i="3"/>
  <c r="U57" i="3" s="1"/>
  <c r="T55" i="3"/>
  <c r="T57" i="3" s="1"/>
  <c r="S55" i="3"/>
  <c r="S57" i="3" s="1"/>
  <c r="R55" i="3"/>
  <c r="R57" i="3" s="1"/>
  <c r="Q55" i="3"/>
  <c r="Q57" i="3" s="1"/>
  <c r="P55" i="3"/>
  <c r="P57" i="3" s="1"/>
  <c r="O55" i="3"/>
  <c r="O57" i="3" s="1"/>
  <c r="N55" i="3"/>
  <c r="N57" i="3" s="1"/>
  <c r="M55" i="3"/>
  <c r="M57" i="3" s="1"/>
  <c r="L55" i="3"/>
  <c r="L57" i="3" s="1"/>
  <c r="K55" i="3"/>
  <c r="K57" i="3" s="1"/>
  <c r="J55" i="3"/>
  <c r="J57" i="3" s="1"/>
  <c r="I55" i="3"/>
  <c r="I57" i="3" s="1"/>
  <c r="H55" i="3"/>
  <c r="H57" i="3" s="1"/>
  <c r="G55" i="3"/>
  <c r="G57" i="3" s="1"/>
  <c r="F55" i="3"/>
  <c r="F57" i="3" s="1"/>
  <c r="D54" i="3"/>
  <c r="E52" i="3"/>
  <c r="E51" i="3"/>
  <c r="E50" i="3"/>
  <c r="E49" i="3"/>
  <c r="A49" i="3"/>
  <c r="A50" i="3" s="1"/>
  <c r="A51" i="3" s="1"/>
  <c r="A52" i="3" s="1"/>
  <c r="AJ47" i="3"/>
  <c r="AI46" i="3"/>
  <c r="AI48" i="3" s="1"/>
  <c r="AH46" i="3"/>
  <c r="AH48" i="3" s="1"/>
  <c r="AG46" i="3"/>
  <c r="AG48" i="3" s="1"/>
  <c r="AF46" i="3"/>
  <c r="AF48" i="3" s="1"/>
  <c r="AE46" i="3"/>
  <c r="AE48" i="3" s="1"/>
  <c r="AD46" i="3"/>
  <c r="AD48" i="3" s="1"/>
  <c r="AC46" i="3"/>
  <c r="AC48" i="3" s="1"/>
  <c r="AB46" i="3"/>
  <c r="AB48" i="3" s="1"/>
  <c r="AA46" i="3"/>
  <c r="AA48" i="3" s="1"/>
  <c r="Z46" i="3"/>
  <c r="Z48" i="3" s="1"/>
  <c r="Y46" i="3"/>
  <c r="Y48" i="3" s="1"/>
  <c r="X46" i="3"/>
  <c r="X48" i="3" s="1"/>
  <c r="W46" i="3"/>
  <c r="W48" i="3" s="1"/>
  <c r="V46" i="3"/>
  <c r="V48" i="3" s="1"/>
  <c r="U46" i="3"/>
  <c r="U48" i="3" s="1"/>
  <c r="T46" i="3"/>
  <c r="T48" i="3" s="1"/>
  <c r="S46" i="3"/>
  <c r="S48" i="3" s="1"/>
  <c r="R46" i="3"/>
  <c r="R48" i="3" s="1"/>
  <c r="Q46" i="3"/>
  <c r="Q48" i="3" s="1"/>
  <c r="P46" i="3"/>
  <c r="P48" i="3" s="1"/>
  <c r="O46" i="3"/>
  <c r="O48" i="3" s="1"/>
  <c r="N46" i="3"/>
  <c r="N48" i="3" s="1"/>
  <c r="M46" i="3"/>
  <c r="M48" i="3" s="1"/>
  <c r="L46" i="3"/>
  <c r="L48" i="3" s="1"/>
  <c r="K46" i="3"/>
  <c r="K48" i="3" s="1"/>
  <c r="J46" i="3"/>
  <c r="J48" i="3" s="1"/>
  <c r="I46" i="3"/>
  <c r="I48" i="3" s="1"/>
  <c r="H46" i="3"/>
  <c r="H48" i="3" s="1"/>
  <c r="G46" i="3"/>
  <c r="G48" i="3" s="1"/>
  <c r="F46" i="3"/>
  <c r="F48" i="3" s="1"/>
  <c r="D45" i="3"/>
  <c r="E44" i="3"/>
  <c r="E43" i="3"/>
  <c r="E42" i="3"/>
  <c r="A42" i="3"/>
  <c r="A43" i="3" s="1"/>
  <c r="A44" i="3" s="1"/>
  <c r="AJ40" i="3"/>
  <c r="AI39" i="3"/>
  <c r="AI41" i="3" s="1"/>
  <c r="AH39" i="3"/>
  <c r="AH41" i="3" s="1"/>
  <c r="AG39" i="3"/>
  <c r="AG41" i="3" s="1"/>
  <c r="AF39" i="3"/>
  <c r="AF41" i="3" s="1"/>
  <c r="AE39" i="3"/>
  <c r="AE41" i="3" s="1"/>
  <c r="AD39" i="3"/>
  <c r="AD41" i="3" s="1"/>
  <c r="AC39" i="3"/>
  <c r="AC41" i="3" s="1"/>
  <c r="AB39" i="3"/>
  <c r="AB41" i="3" s="1"/>
  <c r="AA39" i="3"/>
  <c r="AA41" i="3" s="1"/>
  <c r="Z39" i="3"/>
  <c r="Z41" i="3" s="1"/>
  <c r="Y39" i="3"/>
  <c r="Y41" i="3" s="1"/>
  <c r="X39" i="3"/>
  <c r="X41" i="3" s="1"/>
  <c r="W39" i="3"/>
  <c r="W41" i="3" s="1"/>
  <c r="V39" i="3"/>
  <c r="V41" i="3" s="1"/>
  <c r="U39" i="3"/>
  <c r="U41" i="3" s="1"/>
  <c r="T39" i="3"/>
  <c r="T41" i="3" s="1"/>
  <c r="S39" i="3"/>
  <c r="S41" i="3" s="1"/>
  <c r="R39" i="3"/>
  <c r="R41" i="3" s="1"/>
  <c r="Q39" i="3"/>
  <c r="Q41" i="3" s="1"/>
  <c r="P39" i="3"/>
  <c r="P41" i="3" s="1"/>
  <c r="O39" i="3"/>
  <c r="O41" i="3" s="1"/>
  <c r="N39" i="3"/>
  <c r="N41" i="3" s="1"/>
  <c r="M39" i="3"/>
  <c r="M41" i="3" s="1"/>
  <c r="L39" i="3"/>
  <c r="L41" i="3" s="1"/>
  <c r="K39" i="3"/>
  <c r="K41" i="3" s="1"/>
  <c r="J39" i="3"/>
  <c r="J41" i="3" s="1"/>
  <c r="I39" i="3"/>
  <c r="I41" i="3" s="1"/>
  <c r="H39" i="3"/>
  <c r="H41" i="3" s="1"/>
  <c r="G39" i="3"/>
  <c r="G41" i="3" s="1"/>
  <c r="F39" i="3"/>
  <c r="D38" i="3"/>
  <c r="E37" i="3"/>
  <c r="A36" i="3"/>
  <c r="AJ34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D32" i="3"/>
  <c r="E31" i="3"/>
  <c r="E30" i="3"/>
  <c r="A30" i="3"/>
  <c r="A31" i="3" s="1"/>
  <c r="E29" i="3"/>
  <c r="AJ28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AJ26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J24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2" i="3"/>
  <c r="A17" i="3"/>
  <c r="A18" i="3" s="1"/>
  <c r="A19" i="3" s="1"/>
  <c r="AJ15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AJ11" i="3"/>
  <c r="D142" i="2"/>
  <c r="AJ138" i="2"/>
  <c r="AI137" i="2"/>
  <c r="AI139" i="2" s="1"/>
  <c r="AH137" i="2"/>
  <c r="AH139" i="2" s="1"/>
  <c r="AG137" i="2"/>
  <c r="AG139" i="2" s="1"/>
  <c r="AF137" i="2"/>
  <c r="AF139" i="2" s="1"/>
  <c r="AE137" i="2"/>
  <c r="AE139" i="2" s="1"/>
  <c r="AD137" i="2"/>
  <c r="AD139" i="2" s="1"/>
  <c r="AC137" i="2"/>
  <c r="AC139" i="2" s="1"/>
  <c r="AB137" i="2"/>
  <c r="AB139" i="2" s="1"/>
  <c r="AA137" i="2"/>
  <c r="AA139" i="2" s="1"/>
  <c r="Z137" i="2"/>
  <c r="Z139" i="2" s="1"/>
  <c r="Y137" i="2"/>
  <c r="Y139" i="2" s="1"/>
  <c r="X137" i="2"/>
  <c r="X139" i="2" s="1"/>
  <c r="W137" i="2"/>
  <c r="W139" i="2" s="1"/>
  <c r="V137" i="2"/>
  <c r="V139" i="2" s="1"/>
  <c r="U137" i="2"/>
  <c r="U139" i="2" s="1"/>
  <c r="T137" i="2"/>
  <c r="T139" i="2" s="1"/>
  <c r="S137" i="2"/>
  <c r="S139" i="2" s="1"/>
  <c r="R137" i="2"/>
  <c r="R139" i="2" s="1"/>
  <c r="Q137" i="2"/>
  <c r="Q139" i="2" s="1"/>
  <c r="P137" i="2"/>
  <c r="P139" i="2" s="1"/>
  <c r="O137" i="2"/>
  <c r="O139" i="2" s="1"/>
  <c r="N137" i="2"/>
  <c r="N139" i="2" s="1"/>
  <c r="M137" i="2"/>
  <c r="M139" i="2" s="1"/>
  <c r="L137" i="2"/>
  <c r="L139" i="2" s="1"/>
  <c r="K137" i="2"/>
  <c r="K139" i="2" s="1"/>
  <c r="J137" i="2"/>
  <c r="J139" i="2" s="1"/>
  <c r="D136" i="2"/>
  <c r="E135" i="2"/>
  <c r="E134" i="2"/>
  <c r="E133" i="2"/>
  <c r="AJ132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D130" i="2"/>
  <c r="E129" i="2"/>
  <c r="E128" i="2"/>
  <c r="E127" i="2"/>
  <c r="AJ125" i="2"/>
  <c r="AI124" i="2"/>
  <c r="AI126" i="2" s="1"/>
  <c r="AH124" i="2"/>
  <c r="AH126" i="2" s="1"/>
  <c r="AG124" i="2"/>
  <c r="AG126" i="2" s="1"/>
  <c r="AF124" i="2"/>
  <c r="AF126" i="2" s="1"/>
  <c r="AE124" i="2"/>
  <c r="AE126" i="2" s="1"/>
  <c r="AD124" i="2"/>
  <c r="AD126" i="2" s="1"/>
  <c r="AC124" i="2"/>
  <c r="AC126" i="2" s="1"/>
  <c r="AB124" i="2"/>
  <c r="AB126" i="2" s="1"/>
  <c r="AA124" i="2"/>
  <c r="AA126" i="2" s="1"/>
  <c r="Z124" i="2"/>
  <c r="Z126" i="2" s="1"/>
  <c r="Y124" i="2"/>
  <c r="Y126" i="2" s="1"/>
  <c r="X124" i="2"/>
  <c r="X126" i="2" s="1"/>
  <c r="W124" i="2"/>
  <c r="W126" i="2" s="1"/>
  <c r="V124" i="2"/>
  <c r="V126" i="2" s="1"/>
  <c r="U124" i="2"/>
  <c r="U126" i="2" s="1"/>
  <c r="T124" i="2"/>
  <c r="T126" i="2" s="1"/>
  <c r="S124" i="2"/>
  <c r="S126" i="2" s="1"/>
  <c r="R124" i="2"/>
  <c r="R126" i="2" s="1"/>
  <c r="Q124" i="2"/>
  <c r="Q126" i="2" s="1"/>
  <c r="P124" i="2"/>
  <c r="P126" i="2" s="1"/>
  <c r="O124" i="2"/>
  <c r="O126" i="2" s="1"/>
  <c r="N124" i="2"/>
  <c r="N126" i="2" s="1"/>
  <c r="M124" i="2"/>
  <c r="M126" i="2" s="1"/>
  <c r="L124" i="2"/>
  <c r="L126" i="2" s="1"/>
  <c r="K124" i="2"/>
  <c r="K126" i="2" s="1"/>
  <c r="J124" i="2"/>
  <c r="J126" i="2" s="1"/>
  <c r="I124" i="2"/>
  <c r="I126" i="2" s="1"/>
  <c r="H124" i="2"/>
  <c r="H126" i="2" s="1"/>
  <c r="G124" i="2"/>
  <c r="G126" i="2" s="1"/>
  <c r="F124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AJ122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AJ118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D116" i="2"/>
  <c r="E113" i="2"/>
  <c r="E112" i="2"/>
  <c r="E111" i="2"/>
  <c r="A111" i="2"/>
  <c r="A112" i="2" s="1"/>
  <c r="A113" i="2" s="1"/>
  <c r="AJ109" i="2"/>
  <c r="AI108" i="2"/>
  <c r="AI110" i="2" s="1"/>
  <c r="AH108" i="2"/>
  <c r="AH110" i="2" s="1"/>
  <c r="AG108" i="2"/>
  <c r="AG110" i="2" s="1"/>
  <c r="AF108" i="2"/>
  <c r="AF110" i="2" s="1"/>
  <c r="AE108" i="2"/>
  <c r="AE110" i="2" s="1"/>
  <c r="AD108" i="2"/>
  <c r="AD110" i="2" s="1"/>
  <c r="AC108" i="2"/>
  <c r="AC110" i="2" s="1"/>
  <c r="AB108" i="2"/>
  <c r="AB110" i="2" s="1"/>
  <c r="AA108" i="2"/>
  <c r="AA110" i="2" s="1"/>
  <c r="Z108" i="2"/>
  <c r="Z110" i="2" s="1"/>
  <c r="Y108" i="2"/>
  <c r="Y110" i="2" s="1"/>
  <c r="X108" i="2"/>
  <c r="X110" i="2" s="1"/>
  <c r="W108" i="2"/>
  <c r="W110" i="2" s="1"/>
  <c r="V108" i="2"/>
  <c r="V110" i="2" s="1"/>
  <c r="U108" i="2"/>
  <c r="U110" i="2" s="1"/>
  <c r="T108" i="2"/>
  <c r="T110" i="2" s="1"/>
  <c r="S108" i="2"/>
  <c r="S110" i="2" s="1"/>
  <c r="R108" i="2"/>
  <c r="R110" i="2" s="1"/>
  <c r="Q108" i="2"/>
  <c r="Q110" i="2" s="1"/>
  <c r="P108" i="2"/>
  <c r="P110" i="2" s="1"/>
  <c r="O108" i="2"/>
  <c r="O110" i="2" s="1"/>
  <c r="N108" i="2"/>
  <c r="N110" i="2" s="1"/>
  <c r="M108" i="2"/>
  <c r="M110" i="2" s="1"/>
  <c r="L108" i="2"/>
  <c r="L110" i="2" s="1"/>
  <c r="K108" i="2"/>
  <c r="K110" i="2" s="1"/>
  <c r="J108" i="2"/>
  <c r="J110" i="2" s="1"/>
  <c r="I108" i="2"/>
  <c r="I110" i="2" s="1"/>
  <c r="H108" i="2"/>
  <c r="H110" i="2" s="1"/>
  <c r="G108" i="2"/>
  <c r="G110" i="2" s="1"/>
  <c r="F108" i="2"/>
  <c r="F114" i="2" s="1"/>
  <c r="A101" i="2"/>
  <c r="A102" i="2" s="1"/>
  <c r="A103" i="2" s="1"/>
  <c r="A104" i="2" s="1"/>
  <c r="A105" i="2" s="1"/>
  <c r="AJ99" i="2"/>
  <c r="AI97" i="2"/>
  <c r="AH97" i="2"/>
  <c r="AH103" i="2" s="1"/>
  <c r="AG97" i="2"/>
  <c r="AG106" i="2" s="1"/>
  <c r="AF97" i="2"/>
  <c r="AF103" i="2" s="1"/>
  <c r="AE97" i="2"/>
  <c r="AE103" i="2" s="1"/>
  <c r="AD97" i="2"/>
  <c r="AD105" i="2" s="1"/>
  <c r="AC97" i="2"/>
  <c r="AC105" i="2" s="1"/>
  <c r="AB97" i="2"/>
  <c r="AA97" i="2"/>
  <c r="Z97" i="2"/>
  <c r="Z101" i="2" s="1"/>
  <c r="Y97" i="2"/>
  <c r="Y105" i="2" s="1"/>
  <c r="X97" i="2"/>
  <c r="X101" i="2" s="1"/>
  <c r="W97" i="2"/>
  <c r="W105" i="2" s="1"/>
  <c r="V97" i="2"/>
  <c r="V106" i="2" s="1"/>
  <c r="U97" i="2"/>
  <c r="U103" i="2" s="1"/>
  <c r="T97" i="2"/>
  <c r="S97" i="2"/>
  <c r="S101" i="2" s="1"/>
  <c r="R97" i="2"/>
  <c r="R102" i="2" s="1"/>
  <c r="Q97" i="2"/>
  <c r="Q102" i="2" s="1"/>
  <c r="P97" i="2"/>
  <c r="O97" i="2"/>
  <c r="O102" i="2" s="1"/>
  <c r="N97" i="2"/>
  <c r="N105" i="2" s="1"/>
  <c r="M97" i="2"/>
  <c r="M103" i="2" s="1"/>
  <c r="L97" i="2"/>
  <c r="L105" i="2" s="1"/>
  <c r="K97" i="2"/>
  <c r="K106" i="2" s="1"/>
  <c r="J97" i="2"/>
  <c r="J106" i="2" s="1"/>
  <c r="I97" i="2"/>
  <c r="I103" i="2" s="1"/>
  <c r="H97" i="2"/>
  <c r="G97" i="2"/>
  <c r="G103" i="2" s="1"/>
  <c r="F97" i="2"/>
  <c r="F104" i="2" s="1"/>
  <c r="D96" i="2"/>
  <c r="A93" i="2"/>
  <c r="A94" i="2" s="1"/>
  <c r="A95" i="2" s="1"/>
  <c r="AJ91" i="2"/>
  <c r="AI90" i="2"/>
  <c r="AI95" i="2" s="1"/>
  <c r="AH90" i="2"/>
  <c r="AH95" i="2" s="1"/>
  <c r="AG90" i="2"/>
  <c r="AG95" i="2" s="1"/>
  <c r="AF90" i="2"/>
  <c r="AF95" i="2" s="1"/>
  <c r="AE90" i="2"/>
  <c r="AD90" i="2"/>
  <c r="AD95" i="2" s="1"/>
  <c r="AC90" i="2"/>
  <c r="AC95" i="2" s="1"/>
  <c r="AB90" i="2"/>
  <c r="AB95" i="2" s="1"/>
  <c r="AA90" i="2"/>
  <c r="AA95" i="2" s="1"/>
  <c r="Z90" i="2"/>
  <c r="Z95" i="2" s="1"/>
  <c r="Y90" i="2"/>
  <c r="Y95" i="2" s="1"/>
  <c r="X90" i="2"/>
  <c r="X95" i="2" s="1"/>
  <c r="W90" i="2"/>
  <c r="W95" i="2" s="1"/>
  <c r="V90" i="2"/>
  <c r="V95" i="2" s="1"/>
  <c r="U90" i="2"/>
  <c r="U95" i="2" s="1"/>
  <c r="T90" i="2"/>
  <c r="T95" i="2" s="1"/>
  <c r="S90" i="2"/>
  <c r="S95" i="2" s="1"/>
  <c r="R90" i="2"/>
  <c r="R95" i="2" s="1"/>
  <c r="Q90" i="2"/>
  <c r="Q95" i="2" s="1"/>
  <c r="P90" i="2"/>
  <c r="P95" i="2" s="1"/>
  <c r="O90" i="2"/>
  <c r="O95" i="2" s="1"/>
  <c r="N90" i="2"/>
  <c r="N95" i="2" s="1"/>
  <c r="M90" i="2"/>
  <c r="M95" i="2" s="1"/>
  <c r="L90" i="2"/>
  <c r="L95" i="2" s="1"/>
  <c r="K90" i="2"/>
  <c r="K95" i="2" s="1"/>
  <c r="J90" i="2"/>
  <c r="J95" i="2" s="1"/>
  <c r="I90" i="2"/>
  <c r="I95" i="2" s="1"/>
  <c r="H90" i="2"/>
  <c r="H95" i="2" s="1"/>
  <c r="G90" i="2"/>
  <c r="G95" i="2" s="1"/>
  <c r="F90" i="2"/>
  <c r="AJ89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AJ87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D85" i="2"/>
  <c r="E84" i="2"/>
  <c r="E83" i="2"/>
  <c r="A83" i="2"/>
  <c r="A84" i="2" s="1"/>
  <c r="AJ81" i="2"/>
  <c r="AI80" i="2"/>
  <c r="AI82" i="2" s="1"/>
  <c r="AH80" i="2"/>
  <c r="AH82" i="2" s="1"/>
  <c r="AG80" i="2"/>
  <c r="AG82" i="2" s="1"/>
  <c r="AF80" i="2"/>
  <c r="AF82" i="2" s="1"/>
  <c r="AE80" i="2"/>
  <c r="AE82" i="2" s="1"/>
  <c r="AD80" i="2"/>
  <c r="AD82" i="2" s="1"/>
  <c r="AC80" i="2"/>
  <c r="AC82" i="2" s="1"/>
  <c r="AB80" i="2"/>
  <c r="AB82" i="2" s="1"/>
  <c r="AA80" i="2"/>
  <c r="AA82" i="2" s="1"/>
  <c r="Z80" i="2"/>
  <c r="Z82" i="2" s="1"/>
  <c r="Y80" i="2"/>
  <c r="Y82" i="2" s="1"/>
  <c r="X80" i="2"/>
  <c r="X82" i="2" s="1"/>
  <c r="W80" i="2"/>
  <c r="W82" i="2" s="1"/>
  <c r="V80" i="2"/>
  <c r="V82" i="2" s="1"/>
  <c r="U80" i="2"/>
  <c r="U82" i="2" s="1"/>
  <c r="T80" i="2"/>
  <c r="T82" i="2" s="1"/>
  <c r="S80" i="2"/>
  <c r="S82" i="2" s="1"/>
  <c r="R80" i="2"/>
  <c r="R82" i="2" s="1"/>
  <c r="Q80" i="2"/>
  <c r="Q82" i="2" s="1"/>
  <c r="P80" i="2"/>
  <c r="P82" i="2" s="1"/>
  <c r="O80" i="2"/>
  <c r="O82" i="2" s="1"/>
  <c r="N80" i="2"/>
  <c r="N82" i="2" s="1"/>
  <c r="M80" i="2"/>
  <c r="M82" i="2" s="1"/>
  <c r="L80" i="2"/>
  <c r="L82" i="2" s="1"/>
  <c r="K80" i="2"/>
  <c r="K82" i="2" s="1"/>
  <c r="J80" i="2"/>
  <c r="J82" i="2" s="1"/>
  <c r="I80" i="2"/>
  <c r="I82" i="2" s="1"/>
  <c r="H80" i="2"/>
  <c r="H82" i="2" s="1"/>
  <c r="G80" i="2"/>
  <c r="G82" i="2" s="1"/>
  <c r="F80" i="2"/>
  <c r="D79" i="2"/>
  <c r="A78" i="2"/>
  <c r="E77" i="2"/>
  <c r="AJ76" i="2"/>
  <c r="AI75" i="2"/>
  <c r="AI78" i="2" s="1"/>
  <c r="AH75" i="2"/>
  <c r="AH78" i="2" s="1"/>
  <c r="AG75" i="2"/>
  <c r="AG78" i="2" s="1"/>
  <c r="AF75" i="2"/>
  <c r="AF78" i="2" s="1"/>
  <c r="AE75" i="2"/>
  <c r="AE78" i="2" s="1"/>
  <c r="AD75" i="2"/>
  <c r="AD78" i="2" s="1"/>
  <c r="AC75" i="2"/>
  <c r="AC78" i="2" s="1"/>
  <c r="AB75" i="2"/>
  <c r="AB78" i="2" s="1"/>
  <c r="AA75" i="2"/>
  <c r="AA78" i="2" s="1"/>
  <c r="Z75" i="2"/>
  <c r="Z78" i="2" s="1"/>
  <c r="Y75" i="2"/>
  <c r="Y78" i="2" s="1"/>
  <c r="X75" i="2"/>
  <c r="X78" i="2" s="1"/>
  <c r="W75" i="2"/>
  <c r="W78" i="2" s="1"/>
  <c r="V75" i="2"/>
  <c r="V78" i="2" s="1"/>
  <c r="U75" i="2"/>
  <c r="U78" i="2" s="1"/>
  <c r="T75" i="2"/>
  <c r="T78" i="2" s="1"/>
  <c r="S75" i="2"/>
  <c r="S78" i="2" s="1"/>
  <c r="R75" i="2"/>
  <c r="R78" i="2" s="1"/>
  <c r="Q75" i="2"/>
  <c r="Q78" i="2" s="1"/>
  <c r="P75" i="2"/>
  <c r="P78" i="2" s="1"/>
  <c r="O75" i="2"/>
  <c r="O78" i="2" s="1"/>
  <c r="N75" i="2"/>
  <c r="N78" i="2" s="1"/>
  <c r="M75" i="2"/>
  <c r="M78" i="2" s="1"/>
  <c r="L75" i="2"/>
  <c r="L78" i="2" s="1"/>
  <c r="K75" i="2"/>
  <c r="K78" i="2" s="1"/>
  <c r="J75" i="2"/>
  <c r="J78" i="2" s="1"/>
  <c r="I75" i="2"/>
  <c r="I78" i="2" s="1"/>
  <c r="H75" i="2"/>
  <c r="H78" i="2" s="1"/>
  <c r="G75" i="2"/>
  <c r="G78" i="2" s="1"/>
  <c r="F75" i="2"/>
  <c r="D74" i="2"/>
  <c r="E73" i="2"/>
  <c r="A73" i="2"/>
  <c r="E72" i="2"/>
  <c r="AJ71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A65" i="2"/>
  <c r="A66" i="2" s="1"/>
  <c r="A67" i="2" s="1"/>
  <c r="AJ63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D61" i="2"/>
  <c r="E60" i="2"/>
  <c r="A60" i="2"/>
  <c r="E59" i="2"/>
  <c r="AJ58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D56" i="2"/>
  <c r="A53" i="2"/>
  <c r="A54" i="2" s="1"/>
  <c r="A55" i="2" s="1"/>
  <c r="AI50" i="2"/>
  <c r="AI52" i="2" s="1"/>
  <c r="AH50" i="2"/>
  <c r="AH52" i="2" s="1"/>
  <c r="AG50" i="2"/>
  <c r="AG52" i="2" s="1"/>
  <c r="AF50" i="2"/>
  <c r="AF52" i="2" s="1"/>
  <c r="AE50" i="2"/>
  <c r="AE52" i="2" s="1"/>
  <c r="AD50" i="2"/>
  <c r="AD52" i="2" s="1"/>
  <c r="AC50" i="2"/>
  <c r="AC52" i="2" s="1"/>
  <c r="AB50" i="2"/>
  <c r="AB52" i="2" s="1"/>
  <c r="AA50" i="2"/>
  <c r="AA52" i="2" s="1"/>
  <c r="Z50" i="2"/>
  <c r="Z52" i="2" s="1"/>
  <c r="Y50" i="2"/>
  <c r="Y52" i="2" s="1"/>
  <c r="X50" i="2"/>
  <c r="X52" i="2" s="1"/>
  <c r="W50" i="2"/>
  <c r="W52" i="2" s="1"/>
  <c r="V50" i="2"/>
  <c r="V52" i="2" s="1"/>
  <c r="U50" i="2"/>
  <c r="U52" i="2" s="1"/>
  <c r="T50" i="2"/>
  <c r="T52" i="2" s="1"/>
  <c r="S50" i="2"/>
  <c r="S52" i="2" s="1"/>
  <c r="R50" i="2"/>
  <c r="R52" i="2" s="1"/>
  <c r="Q50" i="2"/>
  <c r="Q52" i="2" s="1"/>
  <c r="P50" i="2"/>
  <c r="P52" i="2" s="1"/>
  <c r="O50" i="2"/>
  <c r="O52" i="2" s="1"/>
  <c r="N50" i="2"/>
  <c r="N52" i="2" s="1"/>
  <c r="M50" i="2"/>
  <c r="M52" i="2" s="1"/>
  <c r="L50" i="2"/>
  <c r="L52" i="2" s="1"/>
  <c r="K50" i="2"/>
  <c r="K52" i="2" s="1"/>
  <c r="J50" i="2"/>
  <c r="J52" i="2" s="1"/>
  <c r="I50" i="2"/>
  <c r="I52" i="2" s="1"/>
  <c r="H50" i="2"/>
  <c r="H52" i="2" s="1"/>
  <c r="G50" i="2"/>
  <c r="G52" i="2" s="1"/>
  <c r="F50" i="2"/>
  <c r="F52" i="2" s="1"/>
  <c r="D49" i="2"/>
  <c r="E48" i="2"/>
  <c r="E46" i="2"/>
  <c r="E45" i="2"/>
  <c r="E44" i="2"/>
  <c r="A44" i="2"/>
  <c r="A45" i="2" s="1"/>
  <c r="A46" i="2" s="1"/>
  <c r="A47" i="2" s="1"/>
  <c r="F43" i="2"/>
  <c r="AJ42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AJ40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J38" i="2"/>
  <c r="F37" i="2"/>
  <c r="D36" i="2"/>
  <c r="E35" i="2"/>
  <c r="E34" i="2"/>
  <c r="AJ33" i="2"/>
  <c r="F32" i="2"/>
  <c r="D31" i="2"/>
  <c r="E29" i="2"/>
  <c r="E28" i="2"/>
  <c r="A28" i="2"/>
  <c r="AJ26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D24" i="2"/>
  <c r="E22" i="2"/>
  <c r="E21" i="2"/>
  <c r="E20" i="2"/>
  <c r="E19" i="2"/>
  <c r="E18" i="2"/>
  <c r="E17" i="2"/>
  <c r="A17" i="2"/>
  <c r="A18" i="2" s="1"/>
  <c r="A19" i="2" s="1"/>
  <c r="A20" i="2" s="1"/>
  <c r="A21" i="2" s="1"/>
  <c r="A22" i="2" s="1"/>
  <c r="AJ15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F16" i="2" s="1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AC49" i="3" l="1"/>
  <c r="AE95" i="2"/>
  <c r="AE92" i="2"/>
  <c r="G68" i="2"/>
  <c r="G64" i="2"/>
  <c r="G65" i="2"/>
  <c r="G66" i="2"/>
  <c r="G67" i="2"/>
  <c r="K68" i="2"/>
  <c r="K66" i="2"/>
  <c r="K64" i="2"/>
  <c r="K67" i="2"/>
  <c r="K65" i="2"/>
  <c r="O68" i="2"/>
  <c r="O64" i="2"/>
  <c r="O66" i="2"/>
  <c r="O67" i="2"/>
  <c r="O65" i="2"/>
  <c r="S64" i="2"/>
  <c r="S66" i="2"/>
  <c r="S67" i="2"/>
  <c r="S65" i="2"/>
  <c r="S68" i="2"/>
  <c r="W66" i="2"/>
  <c r="W67" i="2"/>
  <c r="W65" i="2"/>
  <c r="W68" i="2"/>
  <c r="W64" i="2"/>
  <c r="AA66" i="2"/>
  <c r="AA65" i="2"/>
  <c r="AA68" i="2"/>
  <c r="AA64" i="2"/>
  <c r="AA67" i="2"/>
  <c r="AE66" i="2"/>
  <c r="AE68" i="2"/>
  <c r="AE67" i="2"/>
  <c r="AE64" i="2"/>
  <c r="AE65" i="2"/>
  <c r="AI64" i="2"/>
  <c r="AI66" i="2"/>
  <c r="AI67" i="2"/>
  <c r="AI65" i="2"/>
  <c r="AI68" i="2"/>
  <c r="F82" i="3"/>
  <c r="F98" i="3"/>
  <c r="F99" i="3"/>
  <c r="F81" i="3"/>
  <c r="F94" i="3"/>
  <c r="F100" i="3"/>
  <c r="F97" i="3"/>
  <c r="J82" i="3"/>
  <c r="J92" i="3"/>
  <c r="J84" i="3"/>
  <c r="J91" i="3"/>
  <c r="J93" i="3"/>
  <c r="J95" i="3"/>
  <c r="J88" i="3"/>
  <c r="J98" i="3"/>
  <c r="J89" i="3"/>
  <c r="J81" i="3"/>
  <c r="J86" i="3"/>
  <c r="J99" i="3"/>
  <c r="J96" i="3"/>
  <c r="J87" i="3"/>
  <c r="J83" i="3"/>
  <c r="J90" i="3"/>
  <c r="J85" i="3"/>
  <c r="J100" i="3"/>
  <c r="J97" i="3"/>
  <c r="J94" i="3"/>
  <c r="N98" i="3"/>
  <c r="N92" i="3"/>
  <c r="N95" i="3"/>
  <c r="N82" i="3"/>
  <c r="N88" i="3"/>
  <c r="N84" i="3"/>
  <c r="N96" i="3"/>
  <c r="N89" i="3"/>
  <c r="N100" i="3"/>
  <c r="N87" i="3"/>
  <c r="N83" i="3"/>
  <c r="N99" i="3"/>
  <c r="N93" i="3"/>
  <c r="N94" i="3"/>
  <c r="N91" i="3"/>
  <c r="N81" i="3"/>
  <c r="N86" i="3"/>
  <c r="N90" i="3"/>
  <c r="N97" i="3"/>
  <c r="N85" i="3"/>
  <c r="R95" i="3"/>
  <c r="R87" i="3"/>
  <c r="R84" i="3"/>
  <c r="R99" i="3"/>
  <c r="R96" i="3"/>
  <c r="R100" i="3"/>
  <c r="R82" i="3"/>
  <c r="R88" i="3"/>
  <c r="R98" i="3"/>
  <c r="R83" i="3"/>
  <c r="R94" i="3"/>
  <c r="R89" i="3"/>
  <c r="R93" i="3"/>
  <c r="R85" i="3"/>
  <c r="R97" i="3"/>
  <c r="R90" i="3"/>
  <c r="R91" i="3"/>
  <c r="R81" i="3"/>
  <c r="R86" i="3"/>
  <c r="R92" i="3"/>
  <c r="V82" i="3"/>
  <c r="V88" i="3"/>
  <c r="V99" i="3"/>
  <c r="V96" i="3"/>
  <c r="V93" i="3"/>
  <c r="V100" i="3"/>
  <c r="V89" i="3"/>
  <c r="V87" i="3"/>
  <c r="V84" i="3"/>
  <c r="V98" i="3"/>
  <c r="V95" i="3"/>
  <c r="V91" i="3"/>
  <c r="V83" i="3"/>
  <c r="V85" i="3"/>
  <c r="V86" i="3"/>
  <c r="V90" i="3"/>
  <c r="V81" i="3"/>
  <c r="V92" i="3"/>
  <c r="V94" i="3"/>
  <c r="V97" i="3"/>
  <c r="Z100" i="3"/>
  <c r="Z97" i="3"/>
  <c r="Z82" i="3"/>
  <c r="Z88" i="3"/>
  <c r="Z98" i="3"/>
  <c r="Z95" i="3"/>
  <c r="Z87" i="3"/>
  <c r="Z84" i="3"/>
  <c r="Z99" i="3"/>
  <c r="Z81" i="3"/>
  <c r="Z92" i="3"/>
  <c r="Z96" i="3"/>
  <c r="Z91" i="3"/>
  <c r="Z86" i="3"/>
  <c r="Z93" i="3"/>
  <c r="Z83" i="3"/>
  <c r="Z94" i="3"/>
  <c r="Z90" i="3"/>
  <c r="Z85" i="3"/>
  <c r="Z89" i="3"/>
  <c r="AD84" i="3"/>
  <c r="AD98" i="3"/>
  <c r="AD87" i="3"/>
  <c r="AD82" i="3"/>
  <c r="AD88" i="3"/>
  <c r="AD99" i="3"/>
  <c r="AD96" i="3"/>
  <c r="AD93" i="3"/>
  <c r="AD100" i="3"/>
  <c r="AD83" i="3"/>
  <c r="AD97" i="3"/>
  <c r="AD81" i="3"/>
  <c r="AD91" i="3"/>
  <c r="AD85" i="3"/>
  <c r="AD90" i="3"/>
  <c r="AD94" i="3"/>
  <c r="AD89" i="3"/>
  <c r="AD95" i="3"/>
  <c r="AD86" i="3"/>
  <c r="AD92" i="3"/>
  <c r="AH84" i="3"/>
  <c r="AH99" i="3"/>
  <c r="AH96" i="3"/>
  <c r="AH93" i="3"/>
  <c r="AH100" i="3"/>
  <c r="AH91" i="3"/>
  <c r="AH82" i="3"/>
  <c r="AH88" i="3"/>
  <c r="AH98" i="3"/>
  <c r="AH87" i="3"/>
  <c r="AH83" i="3"/>
  <c r="AH94" i="3"/>
  <c r="AH95" i="3"/>
  <c r="AH81" i="3"/>
  <c r="AH85" i="3"/>
  <c r="AH90" i="3"/>
  <c r="AH92" i="3"/>
  <c r="AH97" i="3"/>
  <c r="AH89" i="3"/>
  <c r="AH86" i="3"/>
  <c r="AI92" i="2"/>
  <c r="M92" i="2"/>
  <c r="AH92" i="2"/>
  <c r="L92" i="2"/>
  <c r="AC92" i="2"/>
  <c r="H92" i="2"/>
  <c r="R92" i="2"/>
  <c r="S92" i="2"/>
  <c r="X94" i="2"/>
  <c r="M94" i="2"/>
  <c r="S94" i="2"/>
  <c r="AI94" i="2"/>
  <c r="R94" i="2"/>
  <c r="AH94" i="2"/>
  <c r="Q94" i="2"/>
  <c r="AE93" i="2"/>
  <c r="N93" i="2"/>
  <c r="Z93" i="2"/>
  <c r="I93" i="2"/>
  <c r="Y93" i="2"/>
  <c r="H93" i="2"/>
  <c r="T93" i="2"/>
  <c r="H64" i="2"/>
  <c r="H67" i="2"/>
  <c r="H68" i="2"/>
  <c r="H65" i="2"/>
  <c r="H66" i="2"/>
  <c r="L68" i="2"/>
  <c r="L65" i="2"/>
  <c r="L66" i="2"/>
  <c r="L67" i="2"/>
  <c r="L64" i="2"/>
  <c r="P68" i="2"/>
  <c r="P65" i="2"/>
  <c r="P66" i="2"/>
  <c r="P64" i="2"/>
  <c r="P67" i="2"/>
  <c r="T68" i="2"/>
  <c r="T67" i="2"/>
  <c r="T65" i="2"/>
  <c r="T66" i="2"/>
  <c r="T64" i="2"/>
  <c r="X68" i="2"/>
  <c r="X67" i="2"/>
  <c r="X64" i="2"/>
  <c r="X65" i="2"/>
  <c r="X66" i="2"/>
  <c r="AB68" i="2"/>
  <c r="AB64" i="2"/>
  <c r="AB66" i="2"/>
  <c r="AB67" i="2"/>
  <c r="AB65" i="2"/>
  <c r="AF68" i="2"/>
  <c r="AF66" i="2"/>
  <c r="AF64" i="2"/>
  <c r="AF67" i="2"/>
  <c r="AF65" i="2"/>
  <c r="G97" i="3"/>
  <c r="G96" i="3"/>
  <c r="G87" i="3"/>
  <c r="G82" i="3"/>
  <c r="G91" i="3"/>
  <c r="G98" i="3"/>
  <c r="G88" i="3"/>
  <c r="G84" i="3"/>
  <c r="G93" i="3"/>
  <c r="G89" i="3"/>
  <c r="G85" i="3"/>
  <c r="G95" i="3"/>
  <c r="G92" i="3"/>
  <c r="G83" i="3"/>
  <c r="G99" i="3"/>
  <c r="G81" i="3"/>
  <c r="G100" i="3"/>
  <c r="G90" i="3"/>
  <c r="G86" i="3"/>
  <c r="G94" i="3"/>
  <c r="K88" i="3"/>
  <c r="K84" i="3"/>
  <c r="K92" i="3"/>
  <c r="K87" i="3"/>
  <c r="K82" i="3"/>
  <c r="K81" i="3"/>
  <c r="K86" i="3"/>
  <c r="K99" i="3"/>
  <c r="K98" i="3"/>
  <c r="K94" i="3"/>
  <c r="K100" i="3"/>
  <c r="K93" i="3"/>
  <c r="K89" i="3"/>
  <c r="K85" i="3"/>
  <c r="K90" i="3"/>
  <c r="K83" i="3"/>
  <c r="K97" i="3"/>
  <c r="K91" i="3"/>
  <c r="K96" i="3"/>
  <c r="K95" i="3"/>
  <c r="O99" i="3"/>
  <c r="O88" i="3"/>
  <c r="O84" i="3"/>
  <c r="O91" i="3"/>
  <c r="O83" i="3"/>
  <c r="O82" i="3"/>
  <c r="O92" i="3"/>
  <c r="O93" i="3"/>
  <c r="O96" i="3"/>
  <c r="O81" i="3"/>
  <c r="O86" i="3"/>
  <c r="O97" i="3"/>
  <c r="O90" i="3"/>
  <c r="O100" i="3"/>
  <c r="O87" i="3"/>
  <c r="O89" i="3"/>
  <c r="O95" i="3"/>
  <c r="O85" i="3"/>
  <c r="O98" i="3"/>
  <c r="O94" i="3"/>
  <c r="S88" i="3"/>
  <c r="S84" i="3"/>
  <c r="S94" i="3"/>
  <c r="S82" i="3"/>
  <c r="S87" i="3"/>
  <c r="S83" i="3"/>
  <c r="S90" i="3"/>
  <c r="S97" i="3"/>
  <c r="S85" i="3"/>
  <c r="S100" i="3"/>
  <c r="S92" i="3"/>
  <c r="S81" i="3"/>
  <c r="S86" i="3"/>
  <c r="S98" i="3"/>
  <c r="S89" i="3"/>
  <c r="S99" i="3"/>
  <c r="S95" i="3"/>
  <c r="S93" i="3"/>
  <c r="S91" i="3"/>
  <c r="S96" i="3"/>
  <c r="W82" i="3"/>
  <c r="W87" i="3"/>
  <c r="W94" i="3"/>
  <c r="W84" i="3"/>
  <c r="W91" i="3"/>
  <c r="W88" i="3"/>
  <c r="W83" i="3"/>
  <c r="W92" i="3"/>
  <c r="W95" i="3"/>
  <c r="W90" i="3"/>
  <c r="W85" i="3"/>
  <c r="W99" i="3"/>
  <c r="W96" i="3"/>
  <c r="W89" i="3"/>
  <c r="W100" i="3"/>
  <c r="W98" i="3"/>
  <c r="W93" i="3"/>
  <c r="W86" i="3"/>
  <c r="W81" i="3"/>
  <c r="W97" i="3"/>
  <c r="AA88" i="3"/>
  <c r="AA94" i="3"/>
  <c r="AA91" i="3"/>
  <c r="AA82" i="3"/>
  <c r="AA84" i="3"/>
  <c r="AA81" i="3"/>
  <c r="AA86" i="3"/>
  <c r="AA98" i="3"/>
  <c r="AA87" i="3"/>
  <c r="AA83" i="3"/>
  <c r="AA99" i="3"/>
  <c r="AA90" i="3"/>
  <c r="AA85" i="3"/>
  <c r="AA100" i="3"/>
  <c r="AA97" i="3"/>
  <c r="AA93" i="3"/>
  <c r="AA95" i="3"/>
  <c r="AA89" i="3"/>
  <c r="AA96" i="3"/>
  <c r="AA92" i="3"/>
  <c r="AE84" i="3"/>
  <c r="AE88" i="3"/>
  <c r="AE95" i="3"/>
  <c r="AE91" i="3"/>
  <c r="AE87" i="3"/>
  <c r="AE83" i="3"/>
  <c r="AE82" i="3"/>
  <c r="AE97" i="3"/>
  <c r="AE94" i="3"/>
  <c r="AE89" i="3"/>
  <c r="AE99" i="3"/>
  <c r="AE96" i="3"/>
  <c r="AE93" i="3"/>
  <c r="AE86" i="3"/>
  <c r="AE100" i="3"/>
  <c r="AE81" i="3"/>
  <c r="AE92" i="3"/>
  <c r="AE90" i="3"/>
  <c r="AE85" i="3"/>
  <c r="AE98" i="3"/>
  <c r="AI95" i="3"/>
  <c r="AI84" i="3"/>
  <c r="AI88" i="3"/>
  <c r="AI97" i="3"/>
  <c r="AI94" i="3"/>
  <c r="AI91" i="3"/>
  <c r="AI82" i="3"/>
  <c r="AI87" i="3"/>
  <c r="AI90" i="3"/>
  <c r="AI85" i="3"/>
  <c r="AI100" i="3"/>
  <c r="AI81" i="3"/>
  <c r="AI92" i="3"/>
  <c r="AI89" i="3"/>
  <c r="AI83" i="3"/>
  <c r="AI86" i="3"/>
  <c r="AI98" i="3"/>
  <c r="AI99" i="3"/>
  <c r="AI96" i="3"/>
  <c r="AI93" i="3"/>
  <c r="W92" i="2"/>
  <c r="AD92" i="2"/>
  <c r="G92" i="2"/>
  <c r="T92" i="2"/>
  <c r="Y92" i="2"/>
  <c r="N92" i="2"/>
  <c r="AA92" i="2"/>
  <c r="T94" i="2"/>
  <c r="AE94" i="2"/>
  <c r="N94" i="2"/>
  <c r="AD94" i="2"/>
  <c r="L94" i="2"/>
  <c r="AC94" i="2"/>
  <c r="K94" i="2"/>
  <c r="AA93" i="2"/>
  <c r="J93" i="2"/>
  <c r="V93" i="2"/>
  <c r="O93" i="2"/>
  <c r="U93" i="2"/>
  <c r="AF93" i="2"/>
  <c r="P93" i="2"/>
  <c r="I68" i="2"/>
  <c r="I67" i="2"/>
  <c r="I65" i="2"/>
  <c r="I64" i="2"/>
  <c r="I66" i="2"/>
  <c r="M68" i="2"/>
  <c r="M65" i="2"/>
  <c r="M66" i="2"/>
  <c r="M67" i="2"/>
  <c r="M64" i="2"/>
  <c r="Q65" i="2"/>
  <c r="Q66" i="2"/>
  <c r="Q67" i="2"/>
  <c r="Q64" i="2"/>
  <c r="Q68" i="2"/>
  <c r="U64" i="2"/>
  <c r="U68" i="2"/>
  <c r="U66" i="2"/>
  <c r="U67" i="2"/>
  <c r="U65" i="2"/>
  <c r="Y68" i="2"/>
  <c r="Y67" i="2"/>
  <c r="Y64" i="2"/>
  <c r="Y65" i="2"/>
  <c r="Y66" i="2"/>
  <c r="AC68" i="2"/>
  <c r="AC64" i="2"/>
  <c r="AC65" i="2"/>
  <c r="AC66" i="2"/>
  <c r="AC67" i="2"/>
  <c r="AG68" i="2"/>
  <c r="AG65" i="2"/>
  <c r="AG66" i="2"/>
  <c r="AG67" i="2"/>
  <c r="AG64" i="2"/>
  <c r="H94" i="3"/>
  <c r="H91" i="3"/>
  <c r="H87" i="3"/>
  <c r="H82" i="3"/>
  <c r="H88" i="3"/>
  <c r="H84" i="3"/>
  <c r="H93" i="3"/>
  <c r="H83" i="3"/>
  <c r="H100" i="3"/>
  <c r="H98" i="3"/>
  <c r="H95" i="3"/>
  <c r="H97" i="3"/>
  <c r="H96" i="3"/>
  <c r="H90" i="3"/>
  <c r="H92" i="3"/>
  <c r="H85" i="3"/>
  <c r="H89" i="3"/>
  <c r="H81" i="3"/>
  <c r="H99" i="3"/>
  <c r="H86" i="3"/>
  <c r="L82" i="3"/>
  <c r="L88" i="3"/>
  <c r="L84" i="3"/>
  <c r="L91" i="3"/>
  <c r="L87" i="3"/>
  <c r="L100" i="3"/>
  <c r="L83" i="3"/>
  <c r="L97" i="3"/>
  <c r="L86" i="3"/>
  <c r="L96" i="3"/>
  <c r="L85" i="3"/>
  <c r="L99" i="3"/>
  <c r="L94" i="3"/>
  <c r="L81" i="3"/>
  <c r="L92" i="3"/>
  <c r="L93" i="3"/>
  <c r="L89" i="3"/>
  <c r="L90" i="3"/>
  <c r="L98" i="3"/>
  <c r="L95" i="3"/>
  <c r="P82" i="3"/>
  <c r="P91" i="3"/>
  <c r="P88" i="3"/>
  <c r="P84" i="3"/>
  <c r="P83" i="3"/>
  <c r="P81" i="3"/>
  <c r="P90" i="3"/>
  <c r="P100" i="3"/>
  <c r="P92" i="3"/>
  <c r="P86" i="3"/>
  <c r="P94" i="3"/>
  <c r="P87" i="3"/>
  <c r="P93" i="3"/>
  <c r="P98" i="3"/>
  <c r="P95" i="3"/>
  <c r="P85" i="3"/>
  <c r="P99" i="3"/>
  <c r="P89" i="3"/>
  <c r="P96" i="3"/>
  <c r="P97" i="3"/>
  <c r="T82" i="3"/>
  <c r="T88" i="3"/>
  <c r="T84" i="3"/>
  <c r="T90" i="3"/>
  <c r="T91" i="3"/>
  <c r="T87" i="3"/>
  <c r="T92" i="3"/>
  <c r="T94" i="3"/>
  <c r="T83" i="3"/>
  <c r="T81" i="3"/>
  <c r="T98" i="3"/>
  <c r="T95" i="3"/>
  <c r="T97" i="3"/>
  <c r="T89" i="3"/>
  <c r="T86" i="3"/>
  <c r="T99" i="3"/>
  <c r="T96" i="3"/>
  <c r="T100" i="3"/>
  <c r="T93" i="3"/>
  <c r="T85" i="3"/>
  <c r="X87" i="3"/>
  <c r="X82" i="3"/>
  <c r="X84" i="3"/>
  <c r="X88" i="3"/>
  <c r="X91" i="3"/>
  <c r="X98" i="3"/>
  <c r="X95" i="3"/>
  <c r="X90" i="3"/>
  <c r="X89" i="3"/>
  <c r="X97" i="3"/>
  <c r="X99" i="3"/>
  <c r="X96" i="3"/>
  <c r="X85" i="3"/>
  <c r="X83" i="3"/>
  <c r="X81" i="3"/>
  <c r="X86" i="3"/>
  <c r="X100" i="3"/>
  <c r="X93" i="3"/>
  <c r="X94" i="3"/>
  <c r="X92" i="3"/>
  <c r="AB88" i="3"/>
  <c r="AB90" i="3"/>
  <c r="AB95" i="3"/>
  <c r="AB82" i="3"/>
  <c r="AB84" i="3"/>
  <c r="AB83" i="3"/>
  <c r="AB86" i="3"/>
  <c r="AB99" i="3"/>
  <c r="AB96" i="3"/>
  <c r="AB87" i="3"/>
  <c r="AB100" i="3"/>
  <c r="AB93" i="3"/>
  <c r="AB92" i="3"/>
  <c r="AB97" i="3"/>
  <c r="AB89" i="3"/>
  <c r="AB85" i="3"/>
  <c r="AB94" i="3"/>
  <c r="AB81" i="3"/>
  <c r="AB98" i="3"/>
  <c r="AB91" i="3"/>
  <c r="AF82" i="3"/>
  <c r="AF84" i="3"/>
  <c r="AF89" i="3"/>
  <c r="AF87" i="3"/>
  <c r="AF88" i="3"/>
  <c r="AF83" i="3"/>
  <c r="AF100" i="3"/>
  <c r="AF93" i="3"/>
  <c r="AF92" i="3"/>
  <c r="AF81" i="3"/>
  <c r="AF86" i="3"/>
  <c r="AF98" i="3"/>
  <c r="AF95" i="3"/>
  <c r="AF96" i="3"/>
  <c r="AF94" i="3"/>
  <c r="AF90" i="3"/>
  <c r="AF85" i="3"/>
  <c r="AF97" i="3"/>
  <c r="AF91" i="3"/>
  <c r="AF99" i="3"/>
  <c r="V92" i="2"/>
  <c r="AB92" i="2"/>
  <c r="U92" i="2"/>
  <c r="X92" i="2"/>
  <c r="O92" i="2"/>
  <c r="AF92" i="2"/>
  <c r="I92" i="2"/>
  <c r="AF94" i="2"/>
  <c r="O94" i="2"/>
  <c r="AA94" i="2"/>
  <c r="I94" i="2"/>
  <c r="Z94" i="2"/>
  <c r="H94" i="2"/>
  <c r="Y94" i="2"/>
  <c r="G94" i="2"/>
  <c r="W93" i="2"/>
  <c r="AH93" i="2"/>
  <c r="R93" i="2"/>
  <c r="AG93" i="2"/>
  <c r="Q93" i="2"/>
  <c r="AB93" i="2"/>
  <c r="K93" i="2"/>
  <c r="F66" i="2"/>
  <c r="F68" i="2"/>
  <c r="F64" i="2"/>
  <c r="F67" i="2"/>
  <c r="F65" i="2"/>
  <c r="J68" i="2"/>
  <c r="J64" i="2"/>
  <c r="J66" i="2"/>
  <c r="J67" i="2"/>
  <c r="J65" i="2"/>
  <c r="N64" i="2"/>
  <c r="N66" i="2"/>
  <c r="N67" i="2"/>
  <c r="N68" i="2"/>
  <c r="N65" i="2"/>
  <c r="R67" i="2"/>
  <c r="R68" i="2"/>
  <c r="R66" i="2"/>
  <c r="R64" i="2"/>
  <c r="R65" i="2"/>
  <c r="V67" i="2"/>
  <c r="V68" i="2"/>
  <c r="V66" i="2"/>
  <c r="V65" i="2"/>
  <c r="V64" i="2"/>
  <c r="Z64" i="2"/>
  <c r="Z67" i="2"/>
  <c r="Z68" i="2"/>
  <c r="Z65" i="2"/>
  <c r="Z66" i="2"/>
  <c r="AD64" i="2"/>
  <c r="AD67" i="2"/>
  <c r="AD68" i="2"/>
  <c r="AD65" i="2"/>
  <c r="AD66" i="2"/>
  <c r="AH67" i="2"/>
  <c r="AH68" i="2"/>
  <c r="AH65" i="2"/>
  <c r="AH66" i="2"/>
  <c r="AH64" i="2"/>
  <c r="I99" i="3"/>
  <c r="I100" i="3"/>
  <c r="I97" i="3"/>
  <c r="I94" i="3"/>
  <c r="I90" i="3"/>
  <c r="I82" i="3"/>
  <c r="I88" i="3"/>
  <c r="I84" i="3"/>
  <c r="I87" i="3"/>
  <c r="I83" i="3"/>
  <c r="I96" i="3"/>
  <c r="I86" i="3"/>
  <c r="I98" i="3"/>
  <c r="I92" i="3"/>
  <c r="I85" i="3"/>
  <c r="I81" i="3"/>
  <c r="I95" i="3"/>
  <c r="I89" i="3"/>
  <c r="I93" i="3"/>
  <c r="I91" i="3"/>
  <c r="M84" i="3"/>
  <c r="M87" i="3"/>
  <c r="M82" i="3"/>
  <c r="M99" i="3"/>
  <c r="M93" i="3"/>
  <c r="M100" i="3"/>
  <c r="M88" i="3"/>
  <c r="M97" i="3"/>
  <c r="M91" i="3"/>
  <c r="M81" i="3"/>
  <c r="M89" i="3"/>
  <c r="M83" i="3"/>
  <c r="M98" i="3"/>
  <c r="M94" i="3"/>
  <c r="M85" i="3"/>
  <c r="M95" i="3"/>
  <c r="M86" i="3"/>
  <c r="M92" i="3"/>
  <c r="M96" i="3"/>
  <c r="M90" i="3"/>
  <c r="Q88" i="3"/>
  <c r="Q92" i="3"/>
  <c r="Q84" i="3"/>
  <c r="Q93" i="3"/>
  <c r="Q87" i="3"/>
  <c r="Q97" i="3"/>
  <c r="Q91" i="3"/>
  <c r="Q82" i="3"/>
  <c r="Q98" i="3"/>
  <c r="Q94" i="3"/>
  <c r="Q90" i="3"/>
  <c r="Q99" i="3"/>
  <c r="Q95" i="3"/>
  <c r="Q81" i="3"/>
  <c r="Q89" i="3"/>
  <c r="Q85" i="3"/>
  <c r="Q83" i="3"/>
  <c r="Q100" i="3"/>
  <c r="Q96" i="3"/>
  <c r="Q86" i="3"/>
  <c r="U82" i="3"/>
  <c r="U97" i="3"/>
  <c r="U83" i="3"/>
  <c r="U84" i="3"/>
  <c r="U87" i="3"/>
  <c r="U92" i="3"/>
  <c r="U99" i="3"/>
  <c r="U95" i="3"/>
  <c r="U86" i="3"/>
  <c r="U94" i="3"/>
  <c r="U100" i="3"/>
  <c r="U96" i="3"/>
  <c r="U93" i="3"/>
  <c r="U90" i="3"/>
  <c r="U91" i="3"/>
  <c r="U81" i="3"/>
  <c r="U89" i="3"/>
  <c r="U85" i="3"/>
  <c r="U98" i="3"/>
  <c r="U88" i="3"/>
  <c r="Y82" i="3"/>
  <c r="Y87" i="3"/>
  <c r="Y92" i="3"/>
  <c r="Y84" i="3"/>
  <c r="Y91" i="3"/>
  <c r="Y83" i="3"/>
  <c r="Y100" i="3"/>
  <c r="Y96" i="3"/>
  <c r="Y93" i="3"/>
  <c r="Y85" i="3"/>
  <c r="Y88" i="3"/>
  <c r="Y98" i="3"/>
  <c r="Y90" i="3"/>
  <c r="Y86" i="3"/>
  <c r="Y94" i="3"/>
  <c r="Y95" i="3"/>
  <c r="Y99" i="3"/>
  <c r="Y81" i="3"/>
  <c r="Y97" i="3"/>
  <c r="Y89" i="3"/>
  <c r="AC84" i="3"/>
  <c r="AC91" i="3"/>
  <c r="AC92" i="3"/>
  <c r="AC82" i="3"/>
  <c r="AC100" i="3"/>
  <c r="AC87" i="3"/>
  <c r="AC83" i="3"/>
  <c r="AC88" i="3"/>
  <c r="AC86" i="3"/>
  <c r="AC98" i="3"/>
  <c r="AC89" i="3"/>
  <c r="AC85" i="3"/>
  <c r="AC99" i="3"/>
  <c r="AC81" i="3"/>
  <c r="AC97" i="3"/>
  <c r="AC94" i="3"/>
  <c r="AC93" i="3"/>
  <c r="AC95" i="3"/>
  <c r="AC96" i="3"/>
  <c r="AC90" i="3"/>
  <c r="AG92" i="3"/>
  <c r="AG84" i="3"/>
  <c r="AG91" i="3"/>
  <c r="AG82" i="3"/>
  <c r="AG88" i="3"/>
  <c r="AG98" i="3"/>
  <c r="AG90" i="3"/>
  <c r="AG87" i="3"/>
  <c r="AG83" i="3"/>
  <c r="AG99" i="3"/>
  <c r="AG86" i="3"/>
  <c r="AG97" i="3"/>
  <c r="AG94" i="3"/>
  <c r="AG100" i="3"/>
  <c r="AG96" i="3"/>
  <c r="AG93" i="3"/>
  <c r="AG81" i="3"/>
  <c r="AG95" i="3"/>
  <c r="AG89" i="3"/>
  <c r="AG85" i="3"/>
  <c r="Q92" i="2"/>
  <c r="P92" i="2"/>
  <c r="AG92" i="2"/>
  <c r="J92" i="2"/>
  <c r="Z92" i="2"/>
  <c r="K92" i="2"/>
  <c r="AB94" i="2"/>
  <c r="J94" i="2"/>
  <c r="W94" i="2"/>
  <c r="AG94" i="2"/>
  <c r="V94" i="2"/>
  <c r="P94" i="2"/>
  <c r="U94" i="2"/>
  <c r="AI93" i="2"/>
  <c r="S93" i="2"/>
  <c r="AD93" i="2"/>
  <c r="M93" i="2"/>
  <c r="AC93" i="2"/>
  <c r="L93" i="2"/>
  <c r="X93" i="2"/>
  <c r="G93" i="2"/>
  <c r="F95" i="2"/>
  <c r="F92" i="2"/>
  <c r="F94" i="2"/>
  <c r="J10" i="2"/>
  <c r="R10" i="2"/>
  <c r="V10" i="2"/>
  <c r="Z10" i="2"/>
  <c r="F10" i="2"/>
  <c r="I55" i="2"/>
  <c r="O55" i="2"/>
  <c r="AE55" i="2"/>
  <c r="AC114" i="2"/>
  <c r="I114" i="2"/>
  <c r="O114" i="2"/>
  <c r="AC101" i="2"/>
  <c r="V101" i="2"/>
  <c r="G53" i="2"/>
  <c r="AI53" i="2"/>
  <c r="K53" i="2"/>
  <c r="K141" i="2"/>
  <c r="AB141" i="2"/>
  <c r="M141" i="2"/>
  <c r="J102" i="2"/>
  <c r="AE102" i="2"/>
  <c r="G102" i="2"/>
  <c r="AH54" i="2"/>
  <c r="AD54" i="2"/>
  <c r="W54" i="2"/>
  <c r="K140" i="2"/>
  <c r="Q105" i="2"/>
  <c r="M105" i="2"/>
  <c r="M115" i="2"/>
  <c r="N115" i="2"/>
  <c r="Y115" i="2"/>
  <c r="AD103" i="2"/>
  <c r="Z103" i="2"/>
  <c r="O103" i="2"/>
  <c r="Y55" i="2"/>
  <c r="V55" i="2"/>
  <c r="M55" i="2"/>
  <c r="Z114" i="2"/>
  <c r="W114" i="2"/>
  <c r="S114" i="2"/>
  <c r="Q101" i="2"/>
  <c r="AD101" i="2"/>
  <c r="Y53" i="2"/>
  <c r="U53" i="2"/>
  <c r="R53" i="2"/>
  <c r="AA141" i="2"/>
  <c r="L141" i="2"/>
  <c r="AC141" i="2"/>
  <c r="I102" i="2"/>
  <c r="AD102" i="2"/>
  <c r="Q106" i="2"/>
  <c r="AC106" i="2"/>
  <c r="Y106" i="2"/>
  <c r="AG54" i="2"/>
  <c r="Q54" i="2"/>
  <c r="N54" i="2"/>
  <c r="G54" i="2"/>
  <c r="AG140" i="2"/>
  <c r="W140" i="2"/>
  <c r="Z105" i="2"/>
  <c r="AG115" i="2"/>
  <c r="J115" i="2"/>
  <c r="G115" i="2"/>
  <c r="Y103" i="2"/>
  <c r="H18" i="4"/>
  <c r="R18" i="4"/>
  <c r="AB18" i="4"/>
  <c r="U18" i="4"/>
  <c r="J18" i="4"/>
  <c r="L18" i="4"/>
  <c r="AA18" i="4"/>
  <c r="AE18" i="4"/>
  <c r="P18" i="4"/>
  <c r="I18" i="4"/>
  <c r="N18" i="4"/>
  <c r="S18" i="4"/>
  <c r="W18" i="4"/>
  <c r="AC18" i="4"/>
  <c r="AH18" i="4"/>
  <c r="G18" i="4"/>
  <c r="M18" i="4"/>
  <c r="V18" i="4"/>
  <c r="AG18" i="4"/>
  <c r="Y18" i="4"/>
  <c r="Q18" i="4"/>
  <c r="AF18" i="4"/>
  <c r="T18" i="4"/>
  <c r="O18" i="4"/>
  <c r="AI18" i="4"/>
  <c r="Z18" i="4"/>
  <c r="K18" i="4"/>
  <c r="AD18" i="4"/>
  <c r="X18" i="4"/>
  <c r="AB24" i="4"/>
  <c r="I24" i="4"/>
  <c r="M24" i="4"/>
  <c r="Q24" i="4"/>
  <c r="U24" i="4"/>
  <c r="Y24" i="4"/>
  <c r="AD24" i="4"/>
  <c r="AH24" i="4"/>
  <c r="P24" i="4"/>
  <c r="AG24" i="4"/>
  <c r="S24" i="4"/>
  <c r="J24" i="4"/>
  <c r="O24" i="4"/>
  <c r="T24" i="4"/>
  <c r="Z24" i="4"/>
  <c r="AF24" i="4"/>
  <c r="N24" i="4"/>
  <c r="AE24" i="4"/>
  <c r="G24" i="4"/>
  <c r="L24" i="4"/>
  <c r="R24" i="4"/>
  <c r="W24" i="4"/>
  <c r="AC24" i="4"/>
  <c r="AI24" i="4"/>
  <c r="K24" i="4"/>
  <c r="V24" i="4"/>
  <c r="AA24" i="4"/>
  <c r="H24" i="4"/>
  <c r="X24" i="4"/>
  <c r="G28" i="4"/>
  <c r="K28" i="4"/>
  <c r="O28" i="4"/>
  <c r="S28" i="4"/>
  <c r="W28" i="4"/>
  <c r="AB28" i="4"/>
  <c r="AF28" i="4"/>
  <c r="X28" i="4"/>
  <c r="H28" i="4"/>
  <c r="R28" i="4"/>
  <c r="AI28" i="4"/>
  <c r="U28" i="4"/>
  <c r="L28" i="4"/>
  <c r="Q28" i="4"/>
  <c r="V28" i="4"/>
  <c r="AC28" i="4"/>
  <c r="AH28" i="4"/>
  <c r="P28" i="4"/>
  <c r="AG28" i="4"/>
  <c r="I28" i="4"/>
  <c r="N28" i="4"/>
  <c r="T28" i="4"/>
  <c r="Z28" i="4"/>
  <c r="AE28" i="4"/>
  <c r="M28" i="4"/>
  <c r="Y28" i="4"/>
  <c r="AD28" i="4"/>
  <c r="J28" i="4"/>
  <c r="AA28" i="4"/>
  <c r="I35" i="4"/>
  <c r="I36" i="4"/>
  <c r="I44" i="4"/>
  <c r="I41" i="4"/>
  <c r="I42" i="4"/>
  <c r="I38" i="4"/>
  <c r="I39" i="4"/>
  <c r="I37" i="4"/>
  <c r="I46" i="4"/>
  <c r="I43" i="4"/>
  <c r="I45" i="4"/>
  <c r="I47" i="4"/>
  <c r="I40" i="4"/>
  <c r="M35" i="4"/>
  <c r="M36" i="4"/>
  <c r="M42" i="4"/>
  <c r="M39" i="4"/>
  <c r="M40" i="4"/>
  <c r="M41" i="4"/>
  <c r="M46" i="4"/>
  <c r="M38" i="4"/>
  <c r="M43" i="4"/>
  <c r="M47" i="4"/>
  <c r="M44" i="4"/>
  <c r="M45" i="4"/>
  <c r="M37" i="4"/>
  <c r="Q35" i="4"/>
  <c r="Q36" i="4"/>
  <c r="Q43" i="4"/>
  <c r="Q40" i="4"/>
  <c r="Q47" i="4"/>
  <c r="Q39" i="4"/>
  <c r="Q44" i="4"/>
  <c r="Q37" i="4"/>
  <c r="Q42" i="4"/>
  <c r="Q46" i="4"/>
  <c r="Q38" i="4"/>
  <c r="Q45" i="4"/>
  <c r="Q41" i="4"/>
  <c r="U36" i="4"/>
  <c r="U35" i="4"/>
  <c r="U46" i="4"/>
  <c r="U45" i="4"/>
  <c r="U37" i="4"/>
  <c r="U42" i="4"/>
  <c r="U38" i="4"/>
  <c r="U39" i="4"/>
  <c r="U44" i="4"/>
  <c r="U47" i="4"/>
  <c r="U43" i="4"/>
  <c r="U40" i="4"/>
  <c r="U41" i="4"/>
  <c r="Y35" i="4"/>
  <c r="Y36" i="4"/>
  <c r="Y38" i="4"/>
  <c r="Y47" i="4"/>
  <c r="Y44" i="4"/>
  <c r="Y45" i="4"/>
  <c r="Y42" i="4"/>
  <c r="Y40" i="4"/>
  <c r="Y41" i="4"/>
  <c r="Y46" i="4"/>
  <c r="Y43" i="4"/>
  <c r="Y39" i="4"/>
  <c r="Y37" i="4"/>
  <c r="AC35" i="4"/>
  <c r="AC36" i="4"/>
  <c r="AC43" i="4"/>
  <c r="AC39" i="4"/>
  <c r="AC45" i="4"/>
  <c r="AC41" i="4"/>
  <c r="AC42" i="4"/>
  <c r="AC37" i="4"/>
  <c r="AC46" i="4"/>
  <c r="AC38" i="4"/>
  <c r="AC47" i="4"/>
  <c r="AC44" i="4"/>
  <c r="AC40" i="4"/>
  <c r="AG35" i="4"/>
  <c r="AG36" i="4"/>
  <c r="AG38" i="4"/>
  <c r="AG47" i="4"/>
  <c r="AG46" i="4"/>
  <c r="AG43" i="4"/>
  <c r="AG41" i="4"/>
  <c r="AG37" i="4"/>
  <c r="AG39" i="4"/>
  <c r="AG45" i="4"/>
  <c r="AG42" i="4"/>
  <c r="AG44" i="4"/>
  <c r="AG40" i="4"/>
  <c r="H58" i="4"/>
  <c r="H51" i="4"/>
  <c r="H53" i="4"/>
  <c r="H56" i="4"/>
  <c r="H52" i="4"/>
  <c r="H57" i="4"/>
  <c r="H59" i="4"/>
  <c r="H54" i="4"/>
  <c r="H55" i="4"/>
  <c r="H60" i="4"/>
  <c r="L58" i="4"/>
  <c r="L51" i="4"/>
  <c r="L59" i="4"/>
  <c r="L52" i="4"/>
  <c r="L57" i="4"/>
  <c r="L53" i="4"/>
  <c r="L60" i="4"/>
  <c r="L56" i="4"/>
  <c r="L54" i="4"/>
  <c r="L55" i="4"/>
  <c r="P58" i="4"/>
  <c r="P51" i="4"/>
  <c r="P53" i="4"/>
  <c r="P59" i="4"/>
  <c r="P60" i="4"/>
  <c r="P54" i="4"/>
  <c r="P55" i="4"/>
  <c r="P56" i="4"/>
  <c r="P52" i="4"/>
  <c r="P57" i="4"/>
  <c r="T58" i="4"/>
  <c r="T51" i="4"/>
  <c r="T57" i="4"/>
  <c r="T59" i="4"/>
  <c r="T60" i="4"/>
  <c r="T52" i="4"/>
  <c r="T53" i="4"/>
  <c r="T54" i="4"/>
  <c r="T55" i="4"/>
  <c r="T56" i="4"/>
  <c r="X58" i="4"/>
  <c r="X51" i="4"/>
  <c r="X53" i="4"/>
  <c r="X57" i="4"/>
  <c r="X56" i="4"/>
  <c r="X59" i="4"/>
  <c r="X54" i="4"/>
  <c r="X60" i="4"/>
  <c r="X55" i="4"/>
  <c r="X52" i="4"/>
  <c r="AB58" i="4"/>
  <c r="AB51" i="4"/>
  <c r="AB53" i="4"/>
  <c r="AB54" i="4"/>
  <c r="AB55" i="4"/>
  <c r="AB57" i="4"/>
  <c r="AB59" i="4"/>
  <c r="AB60" i="4"/>
  <c r="AB56" i="4"/>
  <c r="AB52" i="4"/>
  <c r="AF51" i="4"/>
  <c r="AF58" i="4"/>
  <c r="AF57" i="4"/>
  <c r="AF60" i="4"/>
  <c r="AF55" i="4"/>
  <c r="AF59" i="4"/>
  <c r="AF52" i="4"/>
  <c r="AF53" i="4"/>
  <c r="AF54" i="4"/>
  <c r="AF56" i="4"/>
  <c r="AD17" i="4"/>
  <c r="G17" i="4"/>
  <c r="P17" i="4"/>
  <c r="Y17" i="4"/>
  <c r="K17" i="4"/>
  <c r="X17" i="4"/>
  <c r="AI17" i="4"/>
  <c r="Z17" i="4"/>
  <c r="T17" i="4"/>
  <c r="H17" i="4"/>
  <c r="M17" i="4"/>
  <c r="R17" i="4"/>
  <c r="V17" i="4"/>
  <c r="AA17" i="4"/>
  <c r="AF17" i="4"/>
  <c r="I17" i="4"/>
  <c r="Q17" i="4"/>
  <c r="L17" i="4"/>
  <c r="U17" i="4"/>
  <c r="AE17" i="4"/>
  <c r="O17" i="4"/>
  <c r="AC17" i="4"/>
  <c r="J17" i="4"/>
  <c r="AB17" i="4"/>
  <c r="AH17" i="4"/>
  <c r="W17" i="4"/>
  <c r="S17" i="4"/>
  <c r="N17" i="4"/>
  <c r="AG17" i="4"/>
  <c r="I23" i="4"/>
  <c r="M23" i="4"/>
  <c r="Q23" i="4"/>
  <c r="U23" i="4"/>
  <c r="Y23" i="4"/>
  <c r="AD23" i="4"/>
  <c r="AH23" i="4"/>
  <c r="L23" i="4"/>
  <c r="W23" i="4"/>
  <c r="O23" i="4"/>
  <c r="AF23" i="4"/>
  <c r="K23" i="4"/>
  <c r="P23" i="4"/>
  <c r="V23" i="4"/>
  <c r="AB23" i="4"/>
  <c r="AG23" i="4"/>
  <c r="J23" i="4"/>
  <c r="Z23" i="4"/>
  <c r="H23" i="4"/>
  <c r="N23" i="4"/>
  <c r="S23" i="4"/>
  <c r="X23" i="4"/>
  <c r="AE23" i="4"/>
  <c r="G23" i="4"/>
  <c r="R23" i="4"/>
  <c r="AC23" i="4"/>
  <c r="AI23" i="4"/>
  <c r="AA23" i="4"/>
  <c r="T23" i="4"/>
  <c r="K27" i="4"/>
  <c r="J27" i="4"/>
  <c r="O27" i="4"/>
  <c r="S27" i="4"/>
  <c r="W27" i="4"/>
  <c r="AA27" i="4"/>
  <c r="AE27" i="4"/>
  <c r="N27" i="4"/>
  <c r="Y27" i="4"/>
  <c r="V27" i="4"/>
  <c r="AG27" i="4"/>
  <c r="G27" i="4"/>
  <c r="M27" i="4"/>
  <c r="R27" i="4"/>
  <c r="X27" i="4"/>
  <c r="AC27" i="4"/>
  <c r="AH27" i="4"/>
  <c r="AI27" i="4"/>
  <c r="L27" i="4"/>
  <c r="AB27" i="4"/>
  <c r="I27" i="4"/>
  <c r="P27" i="4"/>
  <c r="U27" i="4"/>
  <c r="Z27" i="4"/>
  <c r="AF27" i="4"/>
  <c r="H27" i="4"/>
  <c r="T27" i="4"/>
  <c r="AD27" i="4"/>
  <c r="Q27" i="4"/>
  <c r="AH31" i="4"/>
  <c r="Q31" i="4"/>
  <c r="H31" i="4"/>
  <c r="L31" i="4"/>
  <c r="T31" i="4"/>
  <c r="X31" i="4"/>
  <c r="AB31" i="4"/>
  <c r="AF31" i="4"/>
  <c r="P31" i="4"/>
  <c r="N31" i="4"/>
  <c r="AC31" i="4"/>
  <c r="AG31" i="4"/>
  <c r="R31" i="4"/>
  <c r="G31" i="4"/>
  <c r="M31" i="4"/>
  <c r="V31" i="4"/>
  <c r="AA31" i="4"/>
  <c r="AI31" i="4"/>
  <c r="O31" i="4"/>
  <c r="J31" i="4"/>
  <c r="S31" i="4"/>
  <c r="Y31" i="4"/>
  <c r="AD31" i="4"/>
  <c r="I31" i="4"/>
  <c r="W31" i="4"/>
  <c r="Z31" i="4"/>
  <c r="U31" i="4"/>
  <c r="K31" i="4"/>
  <c r="AE31" i="4"/>
  <c r="H35" i="4"/>
  <c r="H36" i="4"/>
  <c r="H46" i="4"/>
  <c r="H38" i="4"/>
  <c r="H42" i="4"/>
  <c r="H40" i="4"/>
  <c r="H39" i="4"/>
  <c r="H44" i="4"/>
  <c r="H45" i="4"/>
  <c r="H47" i="4"/>
  <c r="H43" i="4"/>
  <c r="H41" i="4"/>
  <c r="H37" i="4"/>
  <c r="L35" i="4"/>
  <c r="L36" i="4"/>
  <c r="L47" i="4"/>
  <c r="L40" i="4"/>
  <c r="L45" i="4"/>
  <c r="L41" i="4"/>
  <c r="L37" i="4"/>
  <c r="L43" i="4"/>
  <c r="L46" i="4"/>
  <c r="L39" i="4"/>
  <c r="L44" i="4"/>
  <c r="L42" i="4"/>
  <c r="L38" i="4"/>
  <c r="P36" i="4"/>
  <c r="P35" i="4"/>
  <c r="P43" i="4"/>
  <c r="P39" i="4"/>
  <c r="P41" i="4"/>
  <c r="P46" i="4"/>
  <c r="P45" i="4"/>
  <c r="P37" i="4"/>
  <c r="P42" i="4"/>
  <c r="P38" i="4"/>
  <c r="P44" i="4"/>
  <c r="P40" i="4"/>
  <c r="P47" i="4"/>
  <c r="T35" i="4"/>
  <c r="T36" i="4"/>
  <c r="T43" i="4"/>
  <c r="T39" i="4"/>
  <c r="T44" i="4"/>
  <c r="T41" i="4"/>
  <c r="T42" i="4"/>
  <c r="T38" i="4"/>
  <c r="T40" i="4"/>
  <c r="T46" i="4"/>
  <c r="T47" i="4"/>
  <c r="T45" i="4"/>
  <c r="T37" i="4"/>
  <c r="X36" i="4"/>
  <c r="X35" i="4"/>
  <c r="X42" i="4"/>
  <c r="X47" i="4"/>
  <c r="X43" i="4"/>
  <c r="X44" i="4"/>
  <c r="X46" i="4"/>
  <c r="X38" i="4"/>
  <c r="X45" i="4"/>
  <c r="X41" i="4"/>
  <c r="X39" i="4"/>
  <c r="X40" i="4"/>
  <c r="X37" i="4"/>
  <c r="AB35" i="4"/>
  <c r="AB36" i="4"/>
  <c r="AB42" i="4"/>
  <c r="AB40" i="4"/>
  <c r="AB45" i="4"/>
  <c r="AB46" i="4"/>
  <c r="AB38" i="4"/>
  <c r="AB44" i="4"/>
  <c r="AB43" i="4"/>
  <c r="AB47" i="4"/>
  <c r="AB39" i="4"/>
  <c r="AB41" i="4"/>
  <c r="AB37" i="4"/>
  <c r="AF35" i="4"/>
  <c r="AF36" i="4"/>
  <c r="AF46" i="4"/>
  <c r="AF42" i="4"/>
  <c r="AF47" i="4"/>
  <c r="AF40" i="4"/>
  <c r="AF41" i="4"/>
  <c r="AF45" i="4"/>
  <c r="AF38" i="4"/>
  <c r="AF37" i="4"/>
  <c r="AF43" i="4"/>
  <c r="AF39" i="4"/>
  <c r="AF44" i="4"/>
  <c r="G58" i="4"/>
  <c r="G51" i="4"/>
  <c r="G57" i="4"/>
  <c r="G59" i="4"/>
  <c r="G54" i="4"/>
  <c r="G52" i="4"/>
  <c r="G53" i="4"/>
  <c r="G56" i="4"/>
  <c r="G60" i="4"/>
  <c r="G55" i="4"/>
  <c r="K58" i="4"/>
  <c r="K51" i="4"/>
  <c r="K53" i="4"/>
  <c r="K60" i="4"/>
  <c r="K57" i="4"/>
  <c r="K55" i="4"/>
  <c r="K54" i="4"/>
  <c r="K56" i="4"/>
  <c r="K59" i="4"/>
  <c r="K52" i="4"/>
  <c r="O58" i="4"/>
  <c r="O51" i="4"/>
  <c r="O55" i="4"/>
  <c r="O60" i="4"/>
  <c r="O56" i="4"/>
  <c r="O52" i="4"/>
  <c r="O59" i="4"/>
  <c r="O57" i="4"/>
  <c r="O53" i="4"/>
  <c r="O54" i="4"/>
  <c r="S58" i="4"/>
  <c r="S51" i="4"/>
  <c r="S56" i="4"/>
  <c r="S59" i="4"/>
  <c r="S54" i="4"/>
  <c r="S57" i="4"/>
  <c r="S53" i="4"/>
  <c r="S60" i="4"/>
  <c r="S55" i="4"/>
  <c r="S52" i="4"/>
  <c r="W58" i="4"/>
  <c r="W51" i="4"/>
  <c r="W53" i="4"/>
  <c r="W59" i="4"/>
  <c r="W57" i="4"/>
  <c r="W54" i="4"/>
  <c r="W55" i="4"/>
  <c r="W60" i="4"/>
  <c r="W56" i="4"/>
  <c r="W52" i="4"/>
  <c r="AA58" i="4"/>
  <c r="AA51" i="4"/>
  <c r="AA53" i="4"/>
  <c r="AA54" i="4"/>
  <c r="AA60" i="4"/>
  <c r="AA55" i="4"/>
  <c r="AA56" i="4"/>
  <c r="AA57" i="4"/>
  <c r="AA59" i="4"/>
  <c r="AA52" i="4"/>
  <c r="AE58" i="4"/>
  <c r="AE51" i="4"/>
  <c r="AE55" i="4"/>
  <c r="AE53" i="4"/>
  <c r="AE56" i="4"/>
  <c r="AE60" i="4"/>
  <c r="AE59" i="4"/>
  <c r="AE54" i="4"/>
  <c r="AE52" i="4"/>
  <c r="AI58" i="4"/>
  <c r="AI51" i="4"/>
  <c r="AI54" i="4"/>
  <c r="AI52" i="4"/>
  <c r="AI59" i="4"/>
  <c r="AI57" i="4"/>
  <c r="AI53" i="4"/>
  <c r="AI60" i="4"/>
  <c r="AI55" i="4"/>
  <c r="AI56" i="4"/>
  <c r="W26" i="4"/>
  <c r="G26" i="4"/>
  <c r="I26" i="4"/>
  <c r="N26" i="4"/>
  <c r="R26" i="4"/>
  <c r="V26" i="4"/>
  <c r="AA26" i="4"/>
  <c r="AE26" i="4"/>
  <c r="AI26" i="4"/>
  <c r="H26" i="4"/>
  <c r="T26" i="4"/>
  <c r="AF26" i="4"/>
  <c r="L26" i="4"/>
  <c r="X26" i="4"/>
  <c r="AH26" i="4"/>
  <c r="K26" i="4"/>
  <c r="M26" i="4"/>
  <c r="S26" i="4"/>
  <c r="Y26" i="4"/>
  <c r="AD26" i="4"/>
  <c r="Q26" i="4"/>
  <c r="J26" i="4"/>
  <c r="P26" i="4"/>
  <c r="U26" i="4"/>
  <c r="AB26" i="4"/>
  <c r="AG26" i="4"/>
  <c r="O26" i="4"/>
  <c r="Z26" i="4"/>
  <c r="AC26" i="4"/>
  <c r="G30" i="4"/>
  <c r="M30" i="4"/>
  <c r="S30" i="4"/>
  <c r="W30" i="4"/>
  <c r="AA30" i="4"/>
  <c r="AG30" i="4"/>
  <c r="AF30" i="4"/>
  <c r="J30" i="4"/>
  <c r="T30" i="4"/>
  <c r="AE30" i="4"/>
  <c r="R30" i="4"/>
  <c r="P30" i="4"/>
  <c r="K30" i="4"/>
  <c r="Q30" i="4"/>
  <c r="X30" i="4"/>
  <c r="AC30" i="4"/>
  <c r="AD30" i="4"/>
  <c r="H30" i="4"/>
  <c r="O30" i="4"/>
  <c r="U30" i="4"/>
  <c r="Z30" i="4"/>
  <c r="AH30" i="4"/>
  <c r="L30" i="4"/>
  <c r="Y30" i="4"/>
  <c r="N30" i="4"/>
  <c r="I30" i="4"/>
  <c r="AB30" i="4"/>
  <c r="V30" i="4"/>
  <c r="AI30" i="4"/>
  <c r="G35" i="4"/>
  <c r="G36" i="4"/>
  <c r="G38" i="4"/>
  <c r="G45" i="4"/>
  <c r="G39" i="4"/>
  <c r="G40" i="4"/>
  <c r="G41" i="4"/>
  <c r="G46" i="4"/>
  <c r="G43" i="4"/>
  <c r="G37" i="4"/>
  <c r="G42" i="4"/>
  <c r="G47" i="4"/>
  <c r="G44" i="4"/>
  <c r="K35" i="4"/>
  <c r="K36" i="4"/>
  <c r="K38" i="4"/>
  <c r="K43" i="4"/>
  <c r="K40" i="4"/>
  <c r="K46" i="4"/>
  <c r="K47" i="4"/>
  <c r="K39" i="4"/>
  <c r="K45" i="4"/>
  <c r="K42" i="4"/>
  <c r="K44" i="4"/>
  <c r="K41" i="4"/>
  <c r="K37" i="4"/>
  <c r="O35" i="4"/>
  <c r="O36" i="4"/>
  <c r="O46" i="4"/>
  <c r="O37" i="4"/>
  <c r="O47" i="4"/>
  <c r="O43" i="4"/>
  <c r="O39" i="4"/>
  <c r="O40" i="4"/>
  <c r="O45" i="4"/>
  <c r="O42" i="4"/>
  <c r="O44" i="4"/>
  <c r="O38" i="4"/>
  <c r="O41" i="4"/>
  <c r="S36" i="4"/>
  <c r="S35" i="4"/>
  <c r="S47" i="4"/>
  <c r="S39" i="4"/>
  <c r="S37" i="4"/>
  <c r="S44" i="4"/>
  <c r="S43" i="4"/>
  <c r="S45" i="4"/>
  <c r="S41" i="4"/>
  <c r="S46" i="4"/>
  <c r="S42" i="4"/>
  <c r="S38" i="4"/>
  <c r="S40" i="4"/>
  <c r="W36" i="4"/>
  <c r="W35" i="4"/>
  <c r="W46" i="4"/>
  <c r="W39" i="4"/>
  <c r="W44" i="4"/>
  <c r="W40" i="4"/>
  <c r="W41" i="4"/>
  <c r="W37" i="4"/>
  <c r="W42" i="4"/>
  <c r="W45" i="4"/>
  <c r="W38" i="4"/>
  <c r="W47" i="4"/>
  <c r="W43" i="4"/>
  <c r="AA35" i="4"/>
  <c r="AA36" i="4"/>
  <c r="AA46" i="4"/>
  <c r="AA42" i="4"/>
  <c r="AA44" i="4"/>
  <c r="AA45" i="4"/>
  <c r="AA38" i="4"/>
  <c r="AA47" i="4"/>
  <c r="AA43" i="4"/>
  <c r="AA39" i="4"/>
  <c r="AA40" i="4"/>
  <c r="AA41" i="4"/>
  <c r="AA37" i="4"/>
  <c r="AE35" i="4"/>
  <c r="AE36" i="4"/>
  <c r="AE38" i="4"/>
  <c r="AE47" i="4"/>
  <c r="AE44" i="4"/>
  <c r="AE37" i="4"/>
  <c r="AE46" i="4"/>
  <c r="AE43" i="4"/>
  <c r="AE39" i="4"/>
  <c r="AE40" i="4"/>
  <c r="AE41" i="4"/>
  <c r="AE42" i="4"/>
  <c r="AE45" i="4"/>
  <c r="AI36" i="4"/>
  <c r="AI35" i="4"/>
  <c r="AI46" i="4"/>
  <c r="AI38" i="4"/>
  <c r="AI47" i="4"/>
  <c r="AI45" i="4"/>
  <c r="AI40" i="4"/>
  <c r="AI41" i="4"/>
  <c r="AI37" i="4"/>
  <c r="AI42" i="4"/>
  <c r="AI39" i="4"/>
  <c r="AI44" i="4"/>
  <c r="AI43" i="4"/>
  <c r="F57" i="4"/>
  <c r="F54" i="4"/>
  <c r="J58" i="4"/>
  <c r="J51" i="4"/>
  <c r="J57" i="4"/>
  <c r="J54" i="4"/>
  <c r="J59" i="4"/>
  <c r="J60" i="4"/>
  <c r="J52" i="4"/>
  <c r="J53" i="4"/>
  <c r="J55" i="4"/>
  <c r="J56" i="4"/>
  <c r="N51" i="4"/>
  <c r="N58" i="4"/>
  <c r="N59" i="4"/>
  <c r="N57" i="4"/>
  <c r="N60" i="4"/>
  <c r="N53" i="4"/>
  <c r="N54" i="4"/>
  <c r="N52" i="4"/>
  <c r="N55" i="4"/>
  <c r="N56" i="4"/>
  <c r="R51" i="4"/>
  <c r="R58" i="4"/>
  <c r="R59" i="4"/>
  <c r="R60" i="4"/>
  <c r="R55" i="4"/>
  <c r="R53" i="4"/>
  <c r="R54" i="4"/>
  <c r="R57" i="4"/>
  <c r="R56" i="4"/>
  <c r="R52" i="4"/>
  <c r="V58" i="4"/>
  <c r="V51" i="4"/>
  <c r="V57" i="4"/>
  <c r="V56" i="4"/>
  <c r="V53" i="4"/>
  <c r="V55" i="4"/>
  <c r="V52" i="4"/>
  <c r="V59" i="4"/>
  <c r="V54" i="4"/>
  <c r="V60" i="4"/>
  <c r="Z58" i="4"/>
  <c r="Z51" i="4"/>
  <c r="Z54" i="4"/>
  <c r="Z52" i="4"/>
  <c r="Z53" i="4"/>
  <c r="Z59" i="4"/>
  <c r="Z55" i="4"/>
  <c r="Z57" i="4"/>
  <c r="Z60" i="4"/>
  <c r="Z56" i="4"/>
  <c r="AD58" i="4"/>
  <c r="AD51" i="4"/>
  <c r="AD53" i="4"/>
  <c r="AD55" i="4"/>
  <c r="AD54" i="4"/>
  <c r="AD52" i="4"/>
  <c r="AD59" i="4"/>
  <c r="AD56" i="4"/>
  <c r="AD57" i="4"/>
  <c r="AD60" i="4"/>
  <c r="AH58" i="4"/>
  <c r="AH59" i="4"/>
  <c r="AH54" i="4"/>
  <c r="AH60" i="4"/>
  <c r="AH55" i="4"/>
  <c r="AH52" i="4"/>
  <c r="AH57" i="4"/>
  <c r="AH53" i="4"/>
  <c r="AH56" i="4"/>
  <c r="H22" i="4"/>
  <c r="L22" i="4"/>
  <c r="P22" i="4"/>
  <c r="U22" i="4"/>
  <c r="Y22" i="4"/>
  <c r="AD22" i="4"/>
  <c r="AH22" i="4"/>
  <c r="M22" i="4"/>
  <c r="R22" i="4"/>
  <c r="AE22" i="4"/>
  <c r="J22" i="4"/>
  <c r="AB22" i="4"/>
  <c r="Z22" i="4"/>
  <c r="K22" i="4"/>
  <c r="Q22" i="4"/>
  <c r="W22" i="4"/>
  <c r="AC22" i="4"/>
  <c r="AI22" i="4"/>
  <c r="V22" i="4"/>
  <c r="S22" i="4"/>
  <c r="I22" i="4"/>
  <c r="N22" i="4"/>
  <c r="T22" i="4"/>
  <c r="AA22" i="4"/>
  <c r="AF22" i="4"/>
  <c r="G22" i="4"/>
  <c r="X22" i="4"/>
  <c r="O22" i="4"/>
  <c r="AG22" i="4"/>
  <c r="I25" i="4"/>
  <c r="M25" i="4"/>
  <c r="Q25" i="4"/>
  <c r="U25" i="4"/>
  <c r="Y25" i="4"/>
  <c r="AC25" i="4"/>
  <c r="AG25" i="4"/>
  <c r="T25" i="4"/>
  <c r="G25" i="4"/>
  <c r="W25" i="4"/>
  <c r="H25" i="4"/>
  <c r="N25" i="4"/>
  <c r="S25" i="4"/>
  <c r="X25" i="4"/>
  <c r="AD25" i="4"/>
  <c r="AI25" i="4"/>
  <c r="R25" i="4"/>
  <c r="AB25" i="4"/>
  <c r="K25" i="4"/>
  <c r="P25" i="4"/>
  <c r="V25" i="4"/>
  <c r="AA25" i="4"/>
  <c r="AF25" i="4"/>
  <c r="J25" i="4"/>
  <c r="O25" i="4"/>
  <c r="Z25" i="4"/>
  <c r="AE25" i="4"/>
  <c r="L25" i="4"/>
  <c r="AH25" i="4"/>
  <c r="H29" i="4"/>
  <c r="L29" i="4"/>
  <c r="P29" i="4"/>
  <c r="T29" i="4"/>
  <c r="X29" i="4"/>
  <c r="AB29" i="4"/>
  <c r="AF29" i="4"/>
  <c r="R29" i="4"/>
  <c r="AH29" i="4"/>
  <c r="J29" i="4"/>
  <c r="Z29" i="4"/>
  <c r="F29" i="4"/>
  <c r="K29" i="4"/>
  <c r="Q29" i="4"/>
  <c r="V29" i="4"/>
  <c r="AA29" i="4"/>
  <c r="AG29" i="4"/>
  <c r="G29" i="4"/>
  <c r="O29" i="4"/>
  <c r="AE29" i="4"/>
  <c r="I29" i="4"/>
  <c r="N29" i="4"/>
  <c r="S29" i="4"/>
  <c r="Y29" i="4"/>
  <c r="AD29" i="4"/>
  <c r="AI29" i="4"/>
  <c r="M29" i="4"/>
  <c r="W29" i="4"/>
  <c r="AC29" i="4"/>
  <c r="U29" i="4"/>
  <c r="J35" i="4"/>
  <c r="J36" i="4"/>
  <c r="J42" i="4"/>
  <c r="J47" i="4"/>
  <c r="J39" i="4"/>
  <c r="J45" i="4"/>
  <c r="J44" i="4"/>
  <c r="J43" i="4"/>
  <c r="J37" i="4"/>
  <c r="J46" i="4"/>
  <c r="J38" i="4"/>
  <c r="J40" i="4"/>
  <c r="J41" i="4"/>
  <c r="N36" i="4"/>
  <c r="N35" i="4"/>
  <c r="N38" i="4"/>
  <c r="N44" i="4"/>
  <c r="N46" i="4"/>
  <c r="N43" i="4"/>
  <c r="N39" i="4"/>
  <c r="N37" i="4"/>
  <c r="N47" i="4"/>
  <c r="N40" i="4"/>
  <c r="N41" i="4"/>
  <c r="N42" i="4"/>
  <c r="N45" i="4"/>
  <c r="R35" i="4"/>
  <c r="R36" i="4"/>
  <c r="R43" i="4"/>
  <c r="R37" i="4"/>
  <c r="R46" i="4"/>
  <c r="R47" i="4"/>
  <c r="R40" i="4"/>
  <c r="R41" i="4"/>
  <c r="R42" i="4"/>
  <c r="R38" i="4"/>
  <c r="R39" i="4"/>
  <c r="R44" i="4"/>
  <c r="R45" i="4"/>
  <c r="V35" i="4"/>
  <c r="V36" i="4"/>
  <c r="V37" i="4"/>
  <c r="V42" i="4"/>
  <c r="V38" i="4"/>
  <c r="V47" i="4"/>
  <c r="V40" i="4"/>
  <c r="V45" i="4"/>
  <c r="V46" i="4"/>
  <c r="V39" i="4"/>
  <c r="V44" i="4"/>
  <c r="V41" i="4"/>
  <c r="V43" i="4"/>
  <c r="Z35" i="4"/>
  <c r="Z36" i="4"/>
  <c r="Z42" i="4"/>
  <c r="Z40" i="4"/>
  <c r="Z47" i="4"/>
  <c r="Z39" i="4"/>
  <c r="Z44" i="4"/>
  <c r="Z41" i="4"/>
  <c r="Z38" i="4"/>
  <c r="Z43" i="4"/>
  <c r="Z37" i="4"/>
  <c r="Z46" i="4"/>
  <c r="Z45" i="4"/>
  <c r="AD36" i="4"/>
  <c r="AD35" i="4"/>
  <c r="AD38" i="4"/>
  <c r="AD39" i="4"/>
  <c r="AD44" i="4"/>
  <c r="AD42" i="4"/>
  <c r="AD43" i="4"/>
  <c r="AD40" i="4"/>
  <c r="AD45" i="4"/>
  <c r="AD41" i="4"/>
  <c r="AD46" i="4"/>
  <c r="AD47" i="4"/>
  <c r="AD37" i="4"/>
  <c r="AH36" i="4"/>
  <c r="AH35" i="4"/>
  <c r="AH43" i="4"/>
  <c r="AH41" i="4"/>
  <c r="AH42" i="4"/>
  <c r="AH46" i="4"/>
  <c r="AH38" i="4"/>
  <c r="AH47" i="4"/>
  <c r="AH40" i="4"/>
  <c r="AH39" i="4"/>
  <c r="AH44" i="4"/>
  <c r="AH45" i="4"/>
  <c r="AH37" i="4"/>
  <c r="I58" i="4"/>
  <c r="I51" i="4"/>
  <c r="I57" i="4"/>
  <c r="I59" i="4"/>
  <c r="I60" i="4"/>
  <c r="I55" i="4"/>
  <c r="I53" i="4"/>
  <c r="I54" i="4"/>
  <c r="I56" i="4"/>
  <c r="I52" i="4"/>
  <c r="M58" i="4"/>
  <c r="M51" i="4"/>
  <c r="M56" i="4"/>
  <c r="M57" i="4"/>
  <c r="M59" i="4"/>
  <c r="M60" i="4"/>
  <c r="M55" i="4"/>
  <c r="M54" i="4"/>
  <c r="M53" i="4"/>
  <c r="M52" i="4"/>
  <c r="Q58" i="4"/>
  <c r="Q51" i="4"/>
  <c r="Q57" i="4"/>
  <c r="Q54" i="4"/>
  <c r="Q56" i="4"/>
  <c r="Q53" i="4"/>
  <c r="Q55" i="4"/>
  <c r="Q59" i="4"/>
  <c r="Q60" i="4"/>
  <c r="Q52" i="4"/>
  <c r="U58" i="4"/>
  <c r="U51" i="4"/>
  <c r="U54" i="4"/>
  <c r="U60" i="4"/>
  <c r="U55" i="4"/>
  <c r="U53" i="4"/>
  <c r="U56" i="4"/>
  <c r="U52" i="4"/>
  <c r="U57" i="4"/>
  <c r="U59" i="4"/>
  <c r="Y58" i="4"/>
  <c r="Y51" i="4"/>
  <c r="Y60" i="4"/>
  <c r="Y56" i="4"/>
  <c r="Y57" i="4"/>
  <c r="Y53" i="4"/>
  <c r="Y55" i="4"/>
  <c r="Y54" i="4"/>
  <c r="Y52" i="4"/>
  <c r="Y59" i="4"/>
  <c r="AC58" i="4"/>
  <c r="AC51" i="4"/>
  <c r="AC57" i="4"/>
  <c r="AC54" i="4"/>
  <c r="AC56" i="4"/>
  <c r="AC59" i="4"/>
  <c r="AC60" i="4"/>
  <c r="AC55" i="4"/>
  <c r="AC52" i="4"/>
  <c r="AC53" i="4"/>
  <c r="AG58" i="4"/>
  <c r="AG51" i="4"/>
  <c r="AG60" i="4"/>
  <c r="AG59" i="4"/>
  <c r="AG56" i="4"/>
  <c r="AG52" i="4"/>
  <c r="AG53" i="4"/>
  <c r="AG54" i="4"/>
  <c r="AG55" i="4"/>
  <c r="J65" i="4"/>
  <c r="N65" i="4"/>
  <c r="R65" i="4"/>
  <c r="V65" i="4"/>
  <c r="Z65" i="4"/>
  <c r="AD65" i="4"/>
  <c r="AH65" i="4"/>
  <c r="G65" i="4"/>
  <c r="K65" i="4"/>
  <c r="O65" i="4"/>
  <c r="S65" i="4"/>
  <c r="W65" i="4"/>
  <c r="AA65" i="4"/>
  <c r="AE65" i="4"/>
  <c r="AI65" i="4"/>
  <c r="L65" i="4"/>
  <c r="T65" i="4"/>
  <c r="AB65" i="4"/>
  <c r="I65" i="4"/>
  <c r="Q65" i="4"/>
  <c r="Y65" i="4"/>
  <c r="AG65" i="4"/>
  <c r="H65" i="4"/>
  <c r="P65" i="4"/>
  <c r="AF65" i="4"/>
  <c r="M65" i="4"/>
  <c r="U65" i="4"/>
  <c r="AC65" i="4"/>
  <c r="X65" i="4"/>
  <c r="Y12" i="3"/>
  <c r="AG17" i="3"/>
  <c r="AG16" i="3"/>
  <c r="AG19" i="3"/>
  <c r="AG18" i="3"/>
  <c r="AG20" i="3"/>
  <c r="AG21" i="3"/>
  <c r="H17" i="3"/>
  <c r="H16" i="3"/>
  <c r="H19" i="3"/>
  <c r="H20" i="3"/>
  <c r="H18" i="3"/>
  <c r="H21" i="3"/>
  <c r="L17" i="3"/>
  <c r="L16" i="3"/>
  <c r="L20" i="3"/>
  <c r="L19" i="3"/>
  <c r="L18" i="3"/>
  <c r="L21" i="3"/>
  <c r="P17" i="3"/>
  <c r="P16" i="3"/>
  <c r="P19" i="3"/>
  <c r="P18" i="3"/>
  <c r="P21" i="3"/>
  <c r="P20" i="3"/>
  <c r="T17" i="3"/>
  <c r="T16" i="3"/>
  <c r="T19" i="3"/>
  <c r="T20" i="3"/>
  <c r="T18" i="3"/>
  <c r="T21" i="3"/>
  <c r="X17" i="3"/>
  <c r="X16" i="3"/>
  <c r="X19" i="3"/>
  <c r="X18" i="3"/>
  <c r="X21" i="3"/>
  <c r="X20" i="3"/>
  <c r="AB17" i="3"/>
  <c r="AB16" i="3"/>
  <c r="AB18" i="3"/>
  <c r="AB20" i="3"/>
  <c r="AB19" i="3"/>
  <c r="AB21" i="3"/>
  <c r="AF17" i="3"/>
  <c r="AF16" i="3"/>
  <c r="AF19" i="3"/>
  <c r="AF18" i="3"/>
  <c r="AF21" i="3"/>
  <c r="AF20" i="3"/>
  <c r="V31" i="3"/>
  <c r="I31" i="3"/>
  <c r="O31" i="3"/>
  <c r="T31" i="3"/>
  <c r="Y31" i="3"/>
  <c r="AE31" i="3"/>
  <c r="AI31" i="3"/>
  <c r="AA31" i="3"/>
  <c r="K31" i="3"/>
  <c r="G31" i="3"/>
  <c r="N31" i="3"/>
  <c r="U31" i="3"/>
  <c r="AC31" i="3"/>
  <c r="AH31" i="3"/>
  <c r="M31" i="3"/>
  <c r="L31" i="3"/>
  <c r="S31" i="3"/>
  <c r="AB31" i="3"/>
  <c r="AG31" i="3"/>
  <c r="Q31" i="3"/>
  <c r="J31" i="3"/>
  <c r="R31" i="3"/>
  <c r="X31" i="3"/>
  <c r="AF31" i="3"/>
  <c r="Z31" i="3"/>
  <c r="H31" i="3"/>
  <c r="P31" i="3"/>
  <c r="W31" i="3"/>
  <c r="AD31" i="3"/>
  <c r="H36" i="3"/>
  <c r="H35" i="3"/>
  <c r="L36" i="3"/>
  <c r="L35" i="3"/>
  <c r="P36" i="3"/>
  <c r="P35" i="3"/>
  <c r="T36" i="3"/>
  <c r="T35" i="3"/>
  <c r="X36" i="3"/>
  <c r="X35" i="3"/>
  <c r="AB36" i="3"/>
  <c r="AB35" i="3"/>
  <c r="AF36" i="3"/>
  <c r="AF35" i="3"/>
  <c r="J42" i="3"/>
  <c r="O42" i="3"/>
  <c r="S42" i="3"/>
  <c r="W42" i="3"/>
  <c r="AA42" i="3"/>
  <c r="AE42" i="3"/>
  <c r="AI42" i="3"/>
  <c r="I42" i="3"/>
  <c r="M42" i="3"/>
  <c r="R42" i="3"/>
  <c r="V42" i="3"/>
  <c r="Z42" i="3"/>
  <c r="AD42" i="3"/>
  <c r="AH42" i="3"/>
  <c r="G42" i="3"/>
  <c r="K42" i="3"/>
  <c r="P42" i="3"/>
  <c r="T42" i="3"/>
  <c r="X42" i="3"/>
  <c r="AB42" i="3"/>
  <c r="AF42" i="3"/>
  <c r="U42" i="3"/>
  <c r="Q42" i="3"/>
  <c r="AG42" i="3"/>
  <c r="L42" i="3"/>
  <c r="AC42" i="3"/>
  <c r="N42" i="3"/>
  <c r="H42" i="3"/>
  <c r="Y42" i="3"/>
  <c r="I49" i="3"/>
  <c r="N49" i="3"/>
  <c r="R49" i="3"/>
  <c r="V49" i="3"/>
  <c r="Z49" i="3"/>
  <c r="AE49" i="3"/>
  <c r="AI49" i="3"/>
  <c r="M49" i="3"/>
  <c r="H49" i="3"/>
  <c r="L49" i="3"/>
  <c r="Q49" i="3"/>
  <c r="U49" i="3"/>
  <c r="Y49" i="3"/>
  <c r="AD49" i="3"/>
  <c r="AH49" i="3"/>
  <c r="J49" i="3"/>
  <c r="O49" i="3"/>
  <c r="S49" i="3"/>
  <c r="W49" i="3"/>
  <c r="AA49" i="3"/>
  <c r="AF49" i="3"/>
  <c r="K49" i="3"/>
  <c r="AB49" i="3"/>
  <c r="G49" i="3"/>
  <c r="X49" i="3"/>
  <c r="T49" i="3"/>
  <c r="P49" i="3"/>
  <c r="AG49" i="3"/>
  <c r="I58" i="3"/>
  <c r="M58" i="3"/>
  <c r="Q58" i="3"/>
  <c r="U58" i="3"/>
  <c r="Y58" i="3"/>
  <c r="AC58" i="3"/>
  <c r="AG58" i="3"/>
  <c r="G58" i="3"/>
  <c r="L58" i="3"/>
  <c r="P58" i="3"/>
  <c r="T58" i="3"/>
  <c r="X58" i="3"/>
  <c r="AB58" i="3"/>
  <c r="AF58" i="3"/>
  <c r="H58" i="3"/>
  <c r="J58" i="3"/>
  <c r="N58" i="3"/>
  <c r="R58" i="3"/>
  <c r="V58" i="3"/>
  <c r="Z58" i="3"/>
  <c r="AD58" i="3"/>
  <c r="AH58" i="3"/>
  <c r="W58" i="3"/>
  <c r="S58" i="3"/>
  <c r="AI58" i="3"/>
  <c r="O58" i="3"/>
  <c r="AE58" i="3"/>
  <c r="AA58" i="3"/>
  <c r="K58" i="3"/>
  <c r="J62" i="3"/>
  <c r="N62" i="3"/>
  <c r="R62" i="3"/>
  <c r="W62" i="3"/>
  <c r="AA62" i="3"/>
  <c r="AE62" i="3"/>
  <c r="AI62" i="3"/>
  <c r="I62" i="3"/>
  <c r="M62" i="3"/>
  <c r="Q62" i="3"/>
  <c r="V62" i="3"/>
  <c r="Z62" i="3"/>
  <c r="AD62" i="3"/>
  <c r="AH62" i="3"/>
  <c r="T62" i="3"/>
  <c r="G62" i="3"/>
  <c r="K62" i="3"/>
  <c r="O62" i="3"/>
  <c r="S62" i="3"/>
  <c r="X62" i="3"/>
  <c r="AB62" i="3"/>
  <c r="AF62" i="3"/>
  <c r="H62" i="3"/>
  <c r="Y62" i="3"/>
  <c r="U62" i="3"/>
  <c r="P62" i="3"/>
  <c r="AG62" i="3"/>
  <c r="L62" i="3"/>
  <c r="AC62" i="3"/>
  <c r="I66" i="3"/>
  <c r="M66" i="3"/>
  <c r="Q66" i="3"/>
  <c r="U66" i="3"/>
  <c r="Y66" i="3"/>
  <c r="AC66" i="3"/>
  <c r="AG66" i="3"/>
  <c r="H66" i="3"/>
  <c r="L66" i="3"/>
  <c r="P66" i="3"/>
  <c r="T66" i="3"/>
  <c r="X66" i="3"/>
  <c r="AB66" i="3"/>
  <c r="AF66" i="3"/>
  <c r="J66" i="3"/>
  <c r="N66" i="3"/>
  <c r="R66" i="3"/>
  <c r="V66" i="3"/>
  <c r="Z66" i="3"/>
  <c r="AD66" i="3"/>
  <c r="AH66" i="3"/>
  <c r="K66" i="3"/>
  <c r="AA66" i="3"/>
  <c r="G66" i="3"/>
  <c r="W66" i="3"/>
  <c r="S66" i="3"/>
  <c r="AI66" i="3"/>
  <c r="O66" i="3"/>
  <c r="AE66" i="3"/>
  <c r="I70" i="3"/>
  <c r="M70" i="3"/>
  <c r="Q70" i="3"/>
  <c r="U70" i="3"/>
  <c r="Y70" i="3"/>
  <c r="AD70" i="3"/>
  <c r="AH70" i="3"/>
  <c r="H70" i="3"/>
  <c r="L70" i="3"/>
  <c r="P70" i="3"/>
  <c r="T70" i="3"/>
  <c r="X70" i="3"/>
  <c r="AC70" i="3"/>
  <c r="AG70" i="3"/>
  <c r="J70" i="3"/>
  <c r="N70" i="3"/>
  <c r="R70" i="3"/>
  <c r="V70" i="3"/>
  <c r="AA70" i="3"/>
  <c r="AE70" i="3"/>
  <c r="AI70" i="3"/>
  <c r="K70" i="3"/>
  <c r="AB70" i="3"/>
  <c r="Z70" i="3"/>
  <c r="G70" i="3"/>
  <c r="W70" i="3"/>
  <c r="F70" i="3"/>
  <c r="S70" i="3"/>
  <c r="AF70" i="3"/>
  <c r="O70" i="3"/>
  <c r="J74" i="3"/>
  <c r="N74" i="3"/>
  <c r="R74" i="3"/>
  <c r="V74" i="3"/>
  <c r="AA74" i="3"/>
  <c r="AE74" i="3"/>
  <c r="AI74" i="3"/>
  <c r="I74" i="3"/>
  <c r="M74" i="3"/>
  <c r="Q74" i="3"/>
  <c r="U74" i="3"/>
  <c r="Y74" i="3"/>
  <c r="AD74" i="3"/>
  <c r="AH74" i="3"/>
  <c r="Z74" i="3"/>
  <c r="G74" i="3"/>
  <c r="K74" i="3"/>
  <c r="O74" i="3"/>
  <c r="S74" i="3"/>
  <c r="W74" i="3"/>
  <c r="AB74" i="3"/>
  <c r="AF74" i="3"/>
  <c r="L74" i="3"/>
  <c r="AC74" i="3"/>
  <c r="H74" i="3"/>
  <c r="X74" i="3"/>
  <c r="T74" i="3"/>
  <c r="AG74" i="3"/>
  <c r="P74" i="3"/>
  <c r="G117" i="3"/>
  <c r="G116" i="3"/>
  <c r="K117" i="3"/>
  <c r="K116" i="3"/>
  <c r="O117" i="3"/>
  <c r="O116" i="3"/>
  <c r="S117" i="3"/>
  <c r="S116" i="3"/>
  <c r="W117" i="3"/>
  <c r="W116" i="3"/>
  <c r="AA117" i="3"/>
  <c r="AA116" i="3"/>
  <c r="AE117" i="3"/>
  <c r="AE116" i="3"/>
  <c r="AI117" i="3"/>
  <c r="AI116" i="3"/>
  <c r="J111" i="3"/>
  <c r="N111" i="3"/>
  <c r="R111" i="3"/>
  <c r="V111" i="3"/>
  <c r="AA111" i="3"/>
  <c r="AE111" i="3"/>
  <c r="AI111" i="3"/>
  <c r="I111" i="3"/>
  <c r="O111" i="3"/>
  <c r="T111" i="3"/>
  <c r="Z111" i="3"/>
  <c r="AF111" i="3"/>
  <c r="H111" i="3"/>
  <c r="M111" i="3"/>
  <c r="S111" i="3"/>
  <c r="Y111" i="3"/>
  <c r="AD111" i="3"/>
  <c r="X111" i="3"/>
  <c r="K111" i="3"/>
  <c r="P111" i="3"/>
  <c r="U111" i="3"/>
  <c r="AB111" i="3"/>
  <c r="AG111" i="3"/>
  <c r="G111" i="3"/>
  <c r="AC111" i="3"/>
  <c r="W111" i="3"/>
  <c r="Q111" i="3"/>
  <c r="L111" i="3"/>
  <c r="AH111" i="3"/>
  <c r="T115" i="3"/>
  <c r="G115" i="3"/>
  <c r="K115" i="3"/>
  <c r="O115" i="3"/>
  <c r="U115" i="3"/>
  <c r="Y115" i="3"/>
  <c r="AC115" i="3"/>
  <c r="AG115" i="3"/>
  <c r="L115" i="3"/>
  <c r="Q115" i="3"/>
  <c r="X115" i="3"/>
  <c r="AD115" i="3"/>
  <c r="AI115" i="3"/>
  <c r="J115" i="3"/>
  <c r="P115" i="3"/>
  <c r="W115" i="3"/>
  <c r="AB115" i="3"/>
  <c r="AH115" i="3"/>
  <c r="H115" i="3"/>
  <c r="M115" i="3"/>
  <c r="R115" i="3"/>
  <c r="Z115" i="3"/>
  <c r="AE115" i="3"/>
  <c r="S115" i="3"/>
  <c r="V115" i="3"/>
  <c r="N115" i="3"/>
  <c r="I115" i="3"/>
  <c r="AF115" i="3"/>
  <c r="AA115" i="3"/>
  <c r="G126" i="3"/>
  <c r="G122" i="3"/>
  <c r="G123" i="3"/>
  <c r="G124" i="3"/>
  <c r="G127" i="3"/>
  <c r="G128" i="3"/>
  <c r="G125" i="3"/>
  <c r="K126" i="3"/>
  <c r="K122" i="3"/>
  <c r="K123" i="3"/>
  <c r="K128" i="3"/>
  <c r="K127" i="3"/>
  <c r="K125" i="3"/>
  <c r="K124" i="3"/>
  <c r="O126" i="3"/>
  <c r="O122" i="3"/>
  <c r="O128" i="3"/>
  <c r="O124" i="3"/>
  <c r="O125" i="3"/>
  <c r="O123" i="3"/>
  <c r="O127" i="3"/>
  <c r="S126" i="3"/>
  <c r="S122" i="3"/>
  <c r="S125" i="3"/>
  <c r="S128" i="3"/>
  <c r="S124" i="3"/>
  <c r="S127" i="3"/>
  <c r="S123" i="3"/>
  <c r="W126" i="3"/>
  <c r="W122" i="3"/>
  <c r="W125" i="3"/>
  <c r="W124" i="3"/>
  <c r="W128" i="3"/>
  <c r="W123" i="3"/>
  <c r="W127" i="3"/>
  <c r="AA126" i="3"/>
  <c r="AA122" i="3"/>
  <c r="AA125" i="3"/>
  <c r="AA123" i="3"/>
  <c r="AA128" i="3"/>
  <c r="AA127" i="3"/>
  <c r="AA124" i="3"/>
  <c r="AE126" i="3"/>
  <c r="AE122" i="3"/>
  <c r="AE125" i="3"/>
  <c r="AE124" i="3"/>
  <c r="AE128" i="3"/>
  <c r="AE123" i="3"/>
  <c r="AE127" i="3"/>
  <c r="AI126" i="3"/>
  <c r="AI122" i="3"/>
  <c r="AI128" i="3"/>
  <c r="AI127" i="3"/>
  <c r="AI125" i="3"/>
  <c r="AI124" i="3"/>
  <c r="AI123" i="3"/>
  <c r="G133" i="3"/>
  <c r="G132" i="3"/>
  <c r="K133" i="3"/>
  <c r="K132" i="3"/>
  <c r="O132" i="3"/>
  <c r="O133" i="3"/>
  <c r="S132" i="3"/>
  <c r="S133" i="3"/>
  <c r="W133" i="3"/>
  <c r="W132" i="3"/>
  <c r="AA133" i="3"/>
  <c r="AA132" i="3"/>
  <c r="AE133" i="3"/>
  <c r="AE132" i="3"/>
  <c r="AI133" i="3"/>
  <c r="AI132" i="3"/>
  <c r="G135" i="3"/>
  <c r="K135" i="3"/>
  <c r="O135" i="3"/>
  <c r="T135" i="3"/>
  <c r="Y135" i="3"/>
  <c r="AC135" i="3"/>
  <c r="AG135" i="3"/>
  <c r="P135" i="3"/>
  <c r="J135" i="3"/>
  <c r="N135" i="3"/>
  <c r="S135" i="3"/>
  <c r="X135" i="3"/>
  <c r="AB135" i="3"/>
  <c r="AF135" i="3"/>
  <c r="H135" i="3"/>
  <c r="L135" i="3"/>
  <c r="Q135" i="3"/>
  <c r="V135" i="3"/>
  <c r="Z135" i="3"/>
  <c r="AD135" i="3"/>
  <c r="AH135" i="3"/>
  <c r="I135" i="3"/>
  <c r="AA135" i="3"/>
  <c r="U135" i="3"/>
  <c r="W135" i="3"/>
  <c r="R135" i="3"/>
  <c r="AI135" i="3"/>
  <c r="M135" i="3"/>
  <c r="AE135" i="3"/>
  <c r="AE109" i="3"/>
  <c r="AA53" i="3"/>
  <c r="AI53" i="3"/>
  <c r="AH53" i="3"/>
  <c r="R53" i="3"/>
  <c r="AB53" i="3"/>
  <c r="L53" i="3"/>
  <c r="Y53" i="3"/>
  <c r="I53" i="3"/>
  <c r="G17" i="3"/>
  <c r="G16" i="3"/>
  <c r="G18" i="3"/>
  <c r="G20" i="3"/>
  <c r="G21" i="3"/>
  <c r="G19" i="3"/>
  <c r="K17" i="3"/>
  <c r="K16" i="3"/>
  <c r="K19" i="3"/>
  <c r="K20" i="3"/>
  <c r="K21" i="3"/>
  <c r="K18" i="3"/>
  <c r="O17" i="3"/>
  <c r="O16" i="3"/>
  <c r="O21" i="3"/>
  <c r="O18" i="3"/>
  <c r="O19" i="3"/>
  <c r="O20" i="3"/>
  <c r="S17" i="3"/>
  <c r="S16" i="3"/>
  <c r="S19" i="3"/>
  <c r="S20" i="3"/>
  <c r="S18" i="3"/>
  <c r="S21" i="3"/>
  <c r="W17" i="3"/>
  <c r="W16" i="3"/>
  <c r="W19" i="3"/>
  <c r="W20" i="3"/>
  <c r="W21" i="3"/>
  <c r="W18" i="3"/>
  <c r="AA17" i="3"/>
  <c r="AA16" i="3"/>
  <c r="AA20" i="3"/>
  <c r="AA19" i="3"/>
  <c r="AA18" i="3"/>
  <c r="AA21" i="3"/>
  <c r="AE17" i="3"/>
  <c r="AE16" i="3"/>
  <c r="AE21" i="3"/>
  <c r="AE20" i="3"/>
  <c r="AE18" i="3"/>
  <c r="AE19" i="3"/>
  <c r="AI17" i="3"/>
  <c r="AI16" i="3"/>
  <c r="AI19" i="3"/>
  <c r="AI21" i="3"/>
  <c r="AI18" i="3"/>
  <c r="AI20" i="3"/>
  <c r="J30" i="3"/>
  <c r="I30" i="3"/>
  <c r="N30" i="3"/>
  <c r="R30" i="3"/>
  <c r="V30" i="3"/>
  <c r="Z30" i="3"/>
  <c r="AD30" i="3"/>
  <c r="AH30" i="3"/>
  <c r="H30" i="3"/>
  <c r="O30" i="3"/>
  <c r="T30" i="3"/>
  <c r="Y30" i="3"/>
  <c r="AE30" i="3"/>
  <c r="G30" i="3"/>
  <c r="M30" i="3"/>
  <c r="S30" i="3"/>
  <c r="X30" i="3"/>
  <c r="AC30" i="3"/>
  <c r="AI30" i="3"/>
  <c r="L30" i="3"/>
  <c r="Q30" i="3"/>
  <c r="W30" i="3"/>
  <c r="AB30" i="3"/>
  <c r="AG30" i="3"/>
  <c r="K30" i="3"/>
  <c r="P30" i="3"/>
  <c r="U30" i="3"/>
  <c r="AA30" i="3"/>
  <c r="AF30" i="3"/>
  <c r="G36" i="3"/>
  <c r="G35" i="3"/>
  <c r="K36" i="3"/>
  <c r="K35" i="3"/>
  <c r="O36" i="3"/>
  <c r="O35" i="3"/>
  <c r="S36" i="3"/>
  <c r="S35" i="3"/>
  <c r="W36" i="3"/>
  <c r="W35" i="3"/>
  <c r="AA36" i="3"/>
  <c r="AA35" i="3"/>
  <c r="AE36" i="3"/>
  <c r="AE35" i="3"/>
  <c r="AI36" i="3"/>
  <c r="AI35" i="3"/>
  <c r="AG52" i="3"/>
  <c r="I52" i="3"/>
  <c r="M52" i="3"/>
  <c r="Q52" i="3"/>
  <c r="X52" i="3"/>
  <c r="AC52" i="3"/>
  <c r="AH52" i="3"/>
  <c r="R52" i="3"/>
  <c r="G52" i="3"/>
  <c r="L52" i="3"/>
  <c r="P52" i="3"/>
  <c r="W52" i="3"/>
  <c r="AB52" i="3"/>
  <c r="AF52" i="3"/>
  <c r="F52" i="3"/>
  <c r="T52" i="3"/>
  <c r="H52" i="3"/>
  <c r="J52" i="3"/>
  <c r="N52" i="3"/>
  <c r="U52" i="3"/>
  <c r="Z52" i="3"/>
  <c r="AD52" i="3"/>
  <c r="AI52" i="3"/>
  <c r="O52" i="3"/>
  <c r="K52" i="3"/>
  <c r="AE52" i="3"/>
  <c r="S52" i="3"/>
  <c r="AA52" i="3"/>
  <c r="Y52" i="3"/>
  <c r="V52" i="3"/>
  <c r="M61" i="3"/>
  <c r="J61" i="3"/>
  <c r="O61" i="3"/>
  <c r="S61" i="3"/>
  <c r="W61" i="3"/>
  <c r="AA61" i="3"/>
  <c r="AE61" i="3"/>
  <c r="AI61" i="3"/>
  <c r="I61" i="3"/>
  <c r="N61" i="3"/>
  <c r="R61" i="3"/>
  <c r="V61" i="3"/>
  <c r="Z61" i="3"/>
  <c r="AD61" i="3"/>
  <c r="AH61" i="3"/>
  <c r="G61" i="3"/>
  <c r="K61" i="3"/>
  <c r="P61" i="3"/>
  <c r="T61" i="3"/>
  <c r="X61" i="3"/>
  <c r="AB61" i="3"/>
  <c r="AF61" i="3"/>
  <c r="U61" i="3"/>
  <c r="Q61" i="3"/>
  <c r="AG61" i="3"/>
  <c r="L61" i="3"/>
  <c r="AC61" i="3"/>
  <c r="Y61" i="3"/>
  <c r="H61" i="3"/>
  <c r="M65" i="3"/>
  <c r="I65" i="3"/>
  <c r="N65" i="3"/>
  <c r="R65" i="3"/>
  <c r="V65" i="3"/>
  <c r="Z65" i="3"/>
  <c r="AD65" i="3"/>
  <c r="AH65" i="3"/>
  <c r="H65" i="3"/>
  <c r="L65" i="3"/>
  <c r="Q65" i="3"/>
  <c r="U65" i="3"/>
  <c r="Y65" i="3"/>
  <c r="AC65" i="3"/>
  <c r="AG65" i="3"/>
  <c r="J65" i="3"/>
  <c r="O65" i="3"/>
  <c r="S65" i="3"/>
  <c r="W65" i="3"/>
  <c r="AA65" i="3"/>
  <c r="AE65" i="3"/>
  <c r="AI65" i="3"/>
  <c r="G65" i="3"/>
  <c r="X65" i="3"/>
  <c r="T65" i="3"/>
  <c r="P65" i="3"/>
  <c r="AF65" i="3"/>
  <c r="AB65" i="3"/>
  <c r="K65" i="3"/>
  <c r="H69" i="3"/>
  <c r="L69" i="3"/>
  <c r="Q69" i="3"/>
  <c r="U69" i="3"/>
  <c r="Y69" i="3"/>
  <c r="AC69" i="3"/>
  <c r="AH69" i="3"/>
  <c r="O69" i="3"/>
  <c r="AE69" i="3"/>
  <c r="G69" i="3"/>
  <c r="K69" i="3"/>
  <c r="P69" i="3"/>
  <c r="T69" i="3"/>
  <c r="X69" i="3"/>
  <c r="AB69" i="3"/>
  <c r="AG69" i="3"/>
  <c r="I69" i="3"/>
  <c r="M69" i="3"/>
  <c r="R69" i="3"/>
  <c r="V69" i="3"/>
  <c r="Z69" i="3"/>
  <c r="AD69" i="3"/>
  <c r="AI69" i="3"/>
  <c r="W69" i="3"/>
  <c r="S69" i="3"/>
  <c r="N69" i="3"/>
  <c r="AF69" i="3"/>
  <c r="J69" i="3"/>
  <c r="AA69" i="3"/>
  <c r="AB73" i="3"/>
  <c r="J73" i="3"/>
  <c r="N73" i="3"/>
  <c r="R73" i="3"/>
  <c r="V73" i="3"/>
  <c r="Z73" i="3"/>
  <c r="AE73" i="3"/>
  <c r="AI73" i="3"/>
  <c r="I73" i="3"/>
  <c r="M73" i="3"/>
  <c r="Q73" i="3"/>
  <c r="U73" i="3"/>
  <c r="Y73" i="3"/>
  <c r="AD73" i="3"/>
  <c r="AH73" i="3"/>
  <c r="G73" i="3"/>
  <c r="K73" i="3"/>
  <c r="O73" i="3"/>
  <c r="S73" i="3"/>
  <c r="W73" i="3"/>
  <c r="AA73" i="3"/>
  <c r="AF73" i="3"/>
  <c r="H73" i="3"/>
  <c r="X73" i="3"/>
  <c r="T73" i="3"/>
  <c r="P73" i="3"/>
  <c r="AG73" i="3"/>
  <c r="L73" i="3"/>
  <c r="AC73" i="3"/>
  <c r="H77" i="3"/>
  <c r="L77" i="3"/>
  <c r="P77" i="3"/>
  <c r="T77" i="3"/>
  <c r="X77" i="3"/>
  <c r="AB77" i="3"/>
  <c r="AF77" i="3"/>
  <c r="G77" i="3"/>
  <c r="K77" i="3"/>
  <c r="O77" i="3"/>
  <c r="S77" i="3"/>
  <c r="W77" i="3"/>
  <c r="I77" i="3"/>
  <c r="M77" i="3"/>
  <c r="Q77" i="3"/>
  <c r="U77" i="3"/>
  <c r="Y77" i="3"/>
  <c r="AC77" i="3"/>
  <c r="AG77" i="3"/>
  <c r="J77" i="3"/>
  <c r="Z77" i="3"/>
  <c r="AH77" i="3"/>
  <c r="V77" i="3"/>
  <c r="AE77" i="3"/>
  <c r="R77" i="3"/>
  <c r="AD77" i="3"/>
  <c r="F77" i="3"/>
  <c r="AA77" i="3"/>
  <c r="N77" i="3"/>
  <c r="AI77" i="3"/>
  <c r="G104" i="3"/>
  <c r="K104" i="3"/>
  <c r="O104" i="3"/>
  <c r="S104" i="3"/>
  <c r="W104" i="3"/>
  <c r="AA104" i="3"/>
  <c r="AE104" i="3"/>
  <c r="AI104" i="3"/>
  <c r="J104" i="3"/>
  <c r="P104" i="3"/>
  <c r="U104" i="3"/>
  <c r="Z104" i="3"/>
  <c r="AF104" i="3"/>
  <c r="I104" i="3"/>
  <c r="N104" i="3"/>
  <c r="T104" i="3"/>
  <c r="Y104" i="3"/>
  <c r="AD104" i="3"/>
  <c r="L104" i="3"/>
  <c r="Q104" i="3"/>
  <c r="V104" i="3"/>
  <c r="AB104" i="3"/>
  <c r="AG104" i="3"/>
  <c r="R104" i="3"/>
  <c r="M104" i="3"/>
  <c r="AH104" i="3"/>
  <c r="H104" i="3"/>
  <c r="AC104" i="3"/>
  <c r="X104" i="3"/>
  <c r="J117" i="3"/>
  <c r="J116" i="3"/>
  <c r="N117" i="3"/>
  <c r="N116" i="3"/>
  <c r="R117" i="3"/>
  <c r="R116" i="3"/>
  <c r="V117" i="3"/>
  <c r="V116" i="3"/>
  <c r="Z117" i="3"/>
  <c r="Z116" i="3"/>
  <c r="AD117" i="3"/>
  <c r="AD116" i="3"/>
  <c r="AH117" i="3"/>
  <c r="AH116" i="3"/>
  <c r="G110" i="3"/>
  <c r="K110" i="3"/>
  <c r="O110" i="3"/>
  <c r="S110" i="3"/>
  <c r="W110" i="3"/>
  <c r="AA110" i="3"/>
  <c r="AE110" i="3"/>
  <c r="AI110" i="3"/>
  <c r="L110" i="3"/>
  <c r="Q110" i="3"/>
  <c r="V110" i="3"/>
  <c r="AB110" i="3"/>
  <c r="AG110" i="3"/>
  <c r="J110" i="3"/>
  <c r="P110" i="3"/>
  <c r="U110" i="3"/>
  <c r="Z110" i="3"/>
  <c r="AF110" i="3"/>
  <c r="H110" i="3"/>
  <c r="M110" i="3"/>
  <c r="R110" i="3"/>
  <c r="X110" i="3"/>
  <c r="AC110" i="3"/>
  <c r="AH110" i="3"/>
  <c r="N110" i="3"/>
  <c r="I110" i="3"/>
  <c r="AD110" i="3"/>
  <c r="Y110" i="3"/>
  <c r="T110" i="3"/>
  <c r="H114" i="3"/>
  <c r="L114" i="3"/>
  <c r="P114" i="3"/>
  <c r="T114" i="3"/>
  <c r="X114" i="3"/>
  <c r="AB114" i="3"/>
  <c r="AF114" i="3"/>
  <c r="I114" i="3"/>
  <c r="N114" i="3"/>
  <c r="S114" i="3"/>
  <c r="Y114" i="3"/>
  <c r="AD114" i="3"/>
  <c r="AI114" i="3"/>
  <c r="G114" i="3"/>
  <c r="M114" i="3"/>
  <c r="R114" i="3"/>
  <c r="W114" i="3"/>
  <c r="AC114" i="3"/>
  <c r="AH114" i="3"/>
  <c r="J114" i="3"/>
  <c r="O114" i="3"/>
  <c r="U114" i="3"/>
  <c r="Z114" i="3"/>
  <c r="AE114" i="3"/>
  <c r="AA114" i="3"/>
  <c r="V114" i="3"/>
  <c r="Q114" i="3"/>
  <c r="K114" i="3"/>
  <c r="AG114" i="3"/>
  <c r="J122" i="3"/>
  <c r="J126" i="3"/>
  <c r="J125" i="3"/>
  <c r="J127" i="3"/>
  <c r="J128" i="3"/>
  <c r="J123" i="3"/>
  <c r="J124" i="3"/>
  <c r="N122" i="3"/>
  <c r="N126" i="3"/>
  <c r="N125" i="3"/>
  <c r="N124" i="3"/>
  <c r="N128" i="3"/>
  <c r="N123" i="3"/>
  <c r="N127" i="3"/>
  <c r="R126" i="3"/>
  <c r="R122" i="3"/>
  <c r="R127" i="3"/>
  <c r="R125" i="3"/>
  <c r="R124" i="3"/>
  <c r="R123" i="3"/>
  <c r="R128" i="3"/>
  <c r="V126" i="3"/>
  <c r="V122" i="3"/>
  <c r="V123" i="3"/>
  <c r="V125" i="3"/>
  <c r="V128" i="3"/>
  <c r="V127" i="3"/>
  <c r="V124" i="3"/>
  <c r="Z126" i="3"/>
  <c r="Z122" i="3"/>
  <c r="Z127" i="3"/>
  <c r="Z125" i="3"/>
  <c r="Z128" i="3"/>
  <c r="Z124" i="3"/>
  <c r="Z123" i="3"/>
  <c r="AD126" i="3"/>
  <c r="AD122" i="3"/>
  <c r="AD125" i="3"/>
  <c r="AD123" i="3"/>
  <c r="AD128" i="3"/>
  <c r="AD127" i="3"/>
  <c r="AD124" i="3"/>
  <c r="AH126" i="3"/>
  <c r="AH122" i="3"/>
  <c r="AH125" i="3"/>
  <c r="AH128" i="3"/>
  <c r="AH124" i="3"/>
  <c r="AH127" i="3"/>
  <c r="AH123" i="3"/>
  <c r="J133" i="3"/>
  <c r="J132" i="3"/>
  <c r="N132" i="3"/>
  <c r="N133" i="3"/>
  <c r="R132" i="3"/>
  <c r="R133" i="3"/>
  <c r="V133" i="3"/>
  <c r="V132" i="3"/>
  <c r="Z132" i="3"/>
  <c r="Z133" i="3"/>
  <c r="AD132" i="3"/>
  <c r="AD133" i="3"/>
  <c r="AH132" i="3"/>
  <c r="AH133" i="3"/>
  <c r="L134" i="3"/>
  <c r="J134" i="3"/>
  <c r="O134" i="3"/>
  <c r="S134" i="3"/>
  <c r="W134" i="3"/>
  <c r="AB134" i="3"/>
  <c r="AF134" i="3"/>
  <c r="I134" i="3"/>
  <c r="N134" i="3"/>
  <c r="R134" i="3"/>
  <c r="V134" i="3"/>
  <c r="AA134" i="3"/>
  <c r="AE134" i="3"/>
  <c r="AI134" i="3"/>
  <c r="Y134" i="3"/>
  <c r="G134" i="3"/>
  <c r="K134" i="3"/>
  <c r="P134" i="3"/>
  <c r="T134" i="3"/>
  <c r="X134" i="3"/>
  <c r="AC134" i="3"/>
  <c r="AG134" i="3"/>
  <c r="U134" i="3"/>
  <c r="Q134" i="3"/>
  <c r="AH134" i="3"/>
  <c r="M134" i="3"/>
  <c r="AD134" i="3"/>
  <c r="H134" i="3"/>
  <c r="Z134" i="3"/>
  <c r="AA109" i="3"/>
  <c r="V109" i="3"/>
  <c r="O109" i="3"/>
  <c r="W109" i="3"/>
  <c r="AI109" i="3"/>
  <c r="N109" i="3"/>
  <c r="O53" i="3"/>
  <c r="G53" i="3"/>
  <c r="V53" i="3"/>
  <c r="AF53" i="3"/>
  <c r="P53" i="3"/>
  <c r="AC53" i="3"/>
  <c r="M53" i="3"/>
  <c r="F17" i="3"/>
  <c r="F21" i="3"/>
  <c r="F18" i="3"/>
  <c r="J17" i="3"/>
  <c r="J16" i="3"/>
  <c r="J19" i="3"/>
  <c r="J20" i="3"/>
  <c r="J21" i="3"/>
  <c r="J18" i="3"/>
  <c r="N17" i="3"/>
  <c r="N16" i="3"/>
  <c r="N21" i="3"/>
  <c r="N19" i="3"/>
  <c r="N20" i="3"/>
  <c r="N18" i="3"/>
  <c r="R17" i="3"/>
  <c r="R16" i="3"/>
  <c r="R20" i="3"/>
  <c r="R19" i="3"/>
  <c r="R18" i="3"/>
  <c r="R21" i="3"/>
  <c r="V17" i="3"/>
  <c r="V16" i="3"/>
  <c r="V19" i="3"/>
  <c r="V21" i="3"/>
  <c r="V18" i="3"/>
  <c r="V20" i="3"/>
  <c r="Z17" i="3"/>
  <c r="Z16" i="3"/>
  <c r="Z18" i="3"/>
  <c r="Z21" i="3"/>
  <c r="Z20" i="3"/>
  <c r="Z19" i="3"/>
  <c r="AD17" i="3"/>
  <c r="AD16" i="3"/>
  <c r="AD19" i="3"/>
  <c r="AD20" i="3"/>
  <c r="AD18" i="3"/>
  <c r="AD21" i="3"/>
  <c r="AH17" i="3"/>
  <c r="AH16" i="3"/>
  <c r="AH20" i="3"/>
  <c r="AH19" i="3"/>
  <c r="AH18" i="3"/>
  <c r="AH21" i="3"/>
  <c r="J36" i="3"/>
  <c r="J35" i="3"/>
  <c r="N36" i="3"/>
  <c r="N35" i="3"/>
  <c r="R36" i="3"/>
  <c r="R35" i="3"/>
  <c r="V36" i="3"/>
  <c r="V35" i="3"/>
  <c r="Z36" i="3"/>
  <c r="Z35" i="3"/>
  <c r="AD36" i="3"/>
  <c r="AD35" i="3"/>
  <c r="AH36" i="3"/>
  <c r="AH35" i="3"/>
  <c r="K37" i="3"/>
  <c r="AG37" i="3"/>
  <c r="F37" i="3"/>
  <c r="H37" i="3"/>
  <c r="L37" i="3"/>
  <c r="Q37" i="3"/>
  <c r="U37" i="3"/>
  <c r="Y37" i="3"/>
  <c r="AC37" i="3"/>
  <c r="AI37" i="3"/>
  <c r="G37" i="3"/>
  <c r="P37" i="3"/>
  <c r="J37" i="3"/>
  <c r="S37" i="3"/>
  <c r="X37" i="3"/>
  <c r="AD37" i="3"/>
  <c r="I37" i="3"/>
  <c r="R37" i="3"/>
  <c r="W37" i="3"/>
  <c r="AB37" i="3"/>
  <c r="N37" i="3"/>
  <c r="O37" i="3"/>
  <c r="V37" i="3"/>
  <c r="AA37" i="3"/>
  <c r="AF37" i="3"/>
  <c r="AH37" i="3"/>
  <c r="M37" i="3"/>
  <c r="T37" i="3"/>
  <c r="Z37" i="3"/>
  <c r="AE37" i="3"/>
  <c r="K44" i="3"/>
  <c r="L44" i="3"/>
  <c r="T44" i="3"/>
  <c r="AI44" i="3"/>
  <c r="V44" i="3"/>
  <c r="J44" i="3"/>
  <c r="O44" i="3"/>
  <c r="S44" i="3"/>
  <c r="X44" i="3"/>
  <c r="AC44" i="3"/>
  <c r="AH44" i="3"/>
  <c r="AE44" i="3"/>
  <c r="H44" i="3"/>
  <c r="M44" i="3"/>
  <c r="Q44" i="3"/>
  <c r="U44" i="3"/>
  <c r="Z44" i="3"/>
  <c r="AF44" i="3"/>
  <c r="F44" i="3"/>
  <c r="G44" i="3"/>
  <c r="P44" i="3"/>
  <c r="Y44" i="3"/>
  <c r="AD44" i="3"/>
  <c r="AA44" i="3"/>
  <c r="N44" i="3"/>
  <c r="AG44" i="3"/>
  <c r="I44" i="3"/>
  <c r="AB44" i="3"/>
  <c r="W44" i="3"/>
  <c r="R44" i="3"/>
  <c r="U51" i="3"/>
  <c r="Q51" i="3"/>
  <c r="I51" i="3"/>
  <c r="K51" i="3"/>
  <c r="P51" i="3"/>
  <c r="V51" i="3"/>
  <c r="AA51" i="3"/>
  <c r="AG51" i="3"/>
  <c r="X51" i="3"/>
  <c r="J51" i="3"/>
  <c r="N51" i="3"/>
  <c r="T51" i="3"/>
  <c r="Z51" i="3"/>
  <c r="AE51" i="3"/>
  <c r="AF51" i="3"/>
  <c r="O51" i="3"/>
  <c r="G51" i="3"/>
  <c r="L51" i="3"/>
  <c r="R51" i="3"/>
  <c r="W51" i="3"/>
  <c r="AB51" i="3"/>
  <c r="AH51" i="3"/>
  <c r="AD51" i="3"/>
  <c r="Y51" i="3"/>
  <c r="S51" i="3"/>
  <c r="M51" i="3"/>
  <c r="AI51" i="3"/>
  <c r="H51" i="3"/>
  <c r="AC51" i="3"/>
  <c r="U60" i="3"/>
  <c r="H60" i="3"/>
  <c r="L60" i="3"/>
  <c r="P60" i="3"/>
  <c r="W60" i="3"/>
  <c r="AA60" i="3"/>
  <c r="AE60" i="3"/>
  <c r="AI60" i="3"/>
  <c r="V60" i="3"/>
  <c r="G60" i="3"/>
  <c r="K60" i="3"/>
  <c r="O60" i="3"/>
  <c r="T60" i="3"/>
  <c r="Z60" i="3"/>
  <c r="AD60" i="3"/>
  <c r="AH60" i="3"/>
  <c r="I60" i="3"/>
  <c r="M60" i="3"/>
  <c r="Q60" i="3"/>
  <c r="X60" i="3"/>
  <c r="AB60" i="3"/>
  <c r="AF60" i="3"/>
  <c r="S60" i="3"/>
  <c r="N60" i="3"/>
  <c r="AG60" i="3"/>
  <c r="J60" i="3"/>
  <c r="AC60" i="3"/>
  <c r="Y60" i="3"/>
  <c r="R60" i="3"/>
  <c r="Y64" i="3"/>
  <c r="H64" i="3"/>
  <c r="L64" i="3"/>
  <c r="Q64" i="3"/>
  <c r="U64" i="3"/>
  <c r="Z64" i="3"/>
  <c r="AD64" i="3"/>
  <c r="AH64" i="3"/>
  <c r="G64" i="3"/>
  <c r="K64" i="3"/>
  <c r="P64" i="3"/>
  <c r="T64" i="3"/>
  <c r="X64" i="3"/>
  <c r="AC64" i="3"/>
  <c r="AG64" i="3"/>
  <c r="M64" i="3"/>
  <c r="I64" i="3"/>
  <c r="N64" i="3"/>
  <c r="R64" i="3"/>
  <c r="V64" i="3"/>
  <c r="AA64" i="3"/>
  <c r="AE64" i="3"/>
  <c r="AI64" i="3"/>
  <c r="S64" i="3"/>
  <c r="O64" i="3"/>
  <c r="AF64" i="3"/>
  <c r="J64" i="3"/>
  <c r="AB64" i="3"/>
  <c r="W64" i="3"/>
  <c r="H68" i="3"/>
  <c r="L68" i="3"/>
  <c r="P68" i="3"/>
  <c r="T68" i="3"/>
  <c r="Y68" i="3"/>
  <c r="AC68" i="3"/>
  <c r="AG68" i="3"/>
  <c r="G68" i="3"/>
  <c r="K68" i="3"/>
  <c r="O68" i="3"/>
  <c r="S68" i="3"/>
  <c r="X68" i="3"/>
  <c r="AB68" i="3"/>
  <c r="AF68" i="3"/>
  <c r="I68" i="3"/>
  <c r="M68" i="3"/>
  <c r="Q68" i="3"/>
  <c r="U68" i="3"/>
  <c r="Z68" i="3"/>
  <c r="AD68" i="3"/>
  <c r="AH68" i="3"/>
  <c r="R68" i="3"/>
  <c r="AI68" i="3"/>
  <c r="W68" i="3"/>
  <c r="N68" i="3"/>
  <c r="AE68" i="3"/>
  <c r="J68" i="3"/>
  <c r="AA68" i="3"/>
  <c r="V68" i="3"/>
  <c r="J72" i="3"/>
  <c r="N72" i="3"/>
  <c r="R72" i="3"/>
  <c r="V72" i="3"/>
  <c r="AA72" i="3"/>
  <c r="AE72" i="3"/>
  <c r="AI72" i="3"/>
  <c r="Z72" i="3"/>
  <c r="I72" i="3"/>
  <c r="M72" i="3"/>
  <c r="Q72" i="3"/>
  <c r="U72" i="3"/>
  <c r="Y72" i="3"/>
  <c r="AD72" i="3"/>
  <c r="AH72" i="3"/>
  <c r="G72" i="3"/>
  <c r="K72" i="3"/>
  <c r="O72" i="3"/>
  <c r="S72" i="3"/>
  <c r="W72" i="3"/>
  <c r="AB72" i="3"/>
  <c r="AF72" i="3"/>
  <c r="F72" i="3"/>
  <c r="T72" i="3"/>
  <c r="P72" i="3"/>
  <c r="AG72" i="3"/>
  <c r="L72" i="3"/>
  <c r="AC72" i="3"/>
  <c r="X72" i="3"/>
  <c r="H72" i="3"/>
  <c r="G76" i="3"/>
  <c r="K76" i="3"/>
  <c r="O76" i="3"/>
  <c r="S76" i="3"/>
  <c r="W76" i="3"/>
  <c r="AA76" i="3"/>
  <c r="AF76" i="3"/>
  <c r="AB76" i="3"/>
  <c r="J76" i="3"/>
  <c r="N76" i="3"/>
  <c r="R76" i="3"/>
  <c r="V76" i="3"/>
  <c r="Z76" i="3"/>
  <c r="AE76" i="3"/>
  <c r="H76" i="3"/>
  <c r="L76" i="3"/>
  <c r="P76" i="3"/>
  <c r="T76" i="3"/>
  <c r="X76" i="3"/>
  <c r="AC76" i="3"/>
  <c r="AG76" i="3"/>
  <c r="U76" i="3"/>
  <c r="Q76" i="3"/>
  <c r="AI76" i="3"/>
  <c r="M76" i="3"/>
  <c r="AD76" i="3"/>
  <c r="AH76" i="3"/>
  <c r="I76" i="3"/>
  <c r="Y76" i="3"/>
  <c r="I117" i="3"/>
  <c r="I116" i="3"/>
  <c r="M117" i="3"/>
  <c r="M116" i="3"/>
  <c r="Q117" i="3"/>
  <c r="Q116" i="3"/>
  <c r="U117" i="3"/>
  <c r="U116" i="3"/>
  <c r="Y117" i="3"/>
  <c r="Y116" i="3"/>
  <c r="AC117" i="3"/>
  <c r="AC116" i="3"/>
  <c r="AG117" i="3"/>
  <c r="AG116" i="3"/>
  <c r="I113" i="3"/>
  <c r="M113" i="3"/>
  <c r="Q113" i="3"/>
  <c r="U113" i="3"/>
  <c r="Y113" i="3"/>
  <c r="AC113" i="3"/>
  <c r="AG113" i="3"/>
  <c r="K113" i="3"/>
  <c r="P113" i="3"/>
  <c r="V113" i="3"/>
  <c r="AA113" i="3"/>
  <c r="AF113" i="3"/>
  <c r="J113" i="3"/>
  <c r="O113" i="3"/>
  <c r="T113" i="3"/>
  <c r="Z113" i="3"/>
  <c r="AE113" i="3"/>
  <c r="G113" i="3"/>
  <c r="L113" i="3"/>
  <c r="R113" i="3"/>
  <c r="W113" i="3"/>
  <c r="AB113" i="3"/>
  <c r="AH113" i="3"/>
  <c r="N113" i="3"/>
  <c r="AI113" i="3"/>
  <c r="H113" i="3"/>
  <c r="AD113" i="3"/>
  <c r="X113" i="3"/>
  <c r="S113" i="3"/>
  <c r="I122" i="3"/>
  <c r="I126" i="3"/>
  <c r="I123" i="3"/>
  <c r="I125" i="3"/>
  <c r="I128" i="3"/>
  <c r="I127" i="3"/>
  <c r="I124" i="3"/>
  <c r="M122" i="3"/>
  <c r="M126" i="3"/>
  <c r="M127" i="3"/>
  <c r="M128" i="3"/>
  <c r="M124" i="3"/>
  <c r="M125" i="3"/>
  <c r="M123" i="3"/>
  <c r="Q126" i="3"/>
  <c r="Q122" i="3"/>
  <c r="Q125" i="3"/>
  <c r="Q127" i="3"/>
  <c r="Q124" i="3"/>
  <c r="Q123" i="3"/>
  <c r="Q128" i="3"/>
  <c r="U122" i="3"/>
  <c r="U126" i="3"/>
  <c r="U128" i="3"/>
  <c r="U123" i="3"/>
  <c r="U127" i="3"/>
  <c r="U125" i="3"/>
  <c r="U124" i="3"/>
  <c r="Y122" i="3"/>
  <c r="Y126" i="3"/>
  <c r="Y128" i="3"/>
  <c r="Y125" i="3"/>
  <c r="Y123" i="3"/>
  <c r="Y127" i="3"/>
  <c r="Y124" i="3"/>
  <c r="AC126" i="3"/>
  <c r="AC122" i="3"/>
  <c r="AC125" i="3"/>
  <c r="AC123" i="3"/>
  <c r="AC124" i="3"/>
  <c r="AC128" i="3"/>
  <c r="AC127" i="3"/>
  <c r="AG122" i="3"/>
  <c r="AG126" i="3"/>
  <c r="AG128" i="3"/>
  <c r="AG123" i="3"/>
  <c r="AG125" i="3"/>
  <c r="AG124" i="3"/>
  <c r="AG127" i="3"/>
  <c r="I133" i="3"/>
  <c r="I132" i="3"/>
  <c r="M133" i="3"/>
  <c r="M132" i="3"/>
  <c r="Q133" i="3"/>
  <c r="Q132" i="3"/>
  <c r="U133" i="3"/>
  <c r="U132" i="3"/>
  <c r="Y133" i="3"/>
  <c r="Y132" i="3"/>
  <c r="AC133" i="3"/>
  <c r="AC132" i="3"/>
  <c r="AG133" i="3"/>
  <c r="AG132" i="3"/>
  <c r="Q109" i="3"/>
  <c r="U109" i="3"/>
  <c r="AC109" i="3"/>
  <c r="G109" i="3"/>
  <c r="S109" i="3"/>
  <c r="AE53" i="3"/>
  <c r="W53" i="3"/>
  <c r="Z53" i="3"/>
  <c r="J53" i="3"/>
  <c r="T53" i="3"/>
  <c r="AG53" i="3"/>
  <c r="Q53" i="3"/>
  <c r="I17" i="3"/>
  <c r="I16" i="3"/>
  <c r="I19" i="3"/>
  <c r="I20" i="3"/>
  <c r="I18" i="3"/>
  <c r="I21" i="3"/>
  <c r="M17" i="3"/>
  <c r="M16" i="3"/>
  <c r="M21" i="3"/>
  <c r="M19" i="3"/>
  <c r="M18" i="3"/>
  <c r="M20" i="3"/>
  <c r="Q17" i="3"/>
  <c r="Q16" i="3"/>
  <c r="Q21" i="3"/>
  <c r="Q19" i="3"/>
  <c r="Q18" i="3"/>
  <c r="Q20" i="3"/>
  <c r="U17" i="3"/>
  <c r="U16" i="3"/>
  <c r="U18" i="3"/>
  <c r="U19" i="3"/>
  <c r="U20" i="3"/>
  <c r="U21" i="3"/>
  <c r="Y17" i="3"/>
  <c r="Y16" i="3"/>
  <c r="Y20" i="3"/>
  <c r="Y18" i="3"/>
  <c r="Y19" i="3"/>
  <c r="Y21" i="3"/>
  <c r="AC17" i="3"/>
  <c r="AC16" i="3"/>
  <c r="AC21" i="3"/>
  <c r="AC20" i="3"/>
  <c r="AC18" i="3"/>
  <c r="AC19" i="3"/>
  <c r="J29" i="3"/>
  <c r="N29" i="3"/>
  <c r="R29" i="3"/>
  <c r="V29" i="3"/>
  <c r="Z29" i="3"/>
  <c r="AD29" i="3"/>
  <c r="AH29" i="3"/>
  <c r="K29" i="3"/>
  <c r="P29" i="3"/>
  <c r="U29" i="3"/>
  <c r="AA29" i="3"/>
  <c r="AF29" i="3"/>
  <c r="I29" i="3"/>
  <c r="O29" i="3"/>
  <c r="T29" i="3"/>
  <c r="Y29" i="3"/>
  <c r="AE29" i="3"/>
  <c r="G29" i="3"/>
  <c r="M29" i="3"/>
  <c r="S29" i="3"/>
  <c r="X29" i="3"/>
  <c r="AC29" i="3"/>
  <c r="AI29" i="3"/>
  <c r="H29" i="3"/>
  <c r="L29" i="3"/>
  <c r="Q29" i="3"/>
  <c r="W29" i="3"/>
  <c r="AB29" i="3"/>
  <c r="AG29" i="3"/>
  <c r="I36" i="3"/>
  <c r="I35" i="3"/>
  <c r="M36" i="3"/>
  <c r="M35" i="3"/>
  <c r="Q36" i="3"/>
  <c r="Q35" i="3"/>
  <c r="U36" i="3"/>
  <c r="U35" i="3"/>
  <c r="Y36" i="3"/>
  <c r="Y35" i="3"/>
  <c r="AC36" i="3"/>
  <c r="AC35" i="3"/>
  <c r="AG36" i="3"/>
  <c r="AG35" i="3"/>
  <c r="T43" i="3"/>
  <c r="N43" i="3"/>
  <c r="S43" i="3"/>
  <c r="AB43" i="3"/>
  <c r="I43" i="3"/>
  <c r="M43" i="3"/>
  <c r="R43" i="3"/>
  <c r="W43" i="3"/>
  <c r="AA43" i="3"/>
  <c r="AE43" i="3"/>
  <c r="AI43" i="3"/>
  <c r="Q43" i="3"/>
  <c r="G43" i="3"/>
  <c r="K43" i="3"/>
  <c r="O43" i="3"/>
  <c r="U43" i="3"/>
  <c r="Y43" i="3"/>
  <c r="AC43" i="3"/>
  <c r="AG43" i="3"/>
  <c r="J43" i="3"/>
  <c r="X43" i="3"/>
  <c r="AF43" i="3"/>
  <c r="H43" i="3"/>
  <c r="Z43" i="3"/>
  <c r="V43" i="3"/>
  <c r="P43" i="3"/>
  <c r="AH43" i="3"/>
  <c r="L43" i="3"/>
  <c r="AD43" i="3"/>
  <c r="J50" i="3"/>
  <c r="O50" i="3"/>
  <c r="S50" i="3"/>
  <c r="W50" i="3"/>
  <c r="AA50" i="3"/>
  <c r="AE50" i="3"/>
  <c r="AI50" i="3"/>
  <c r="I50" i="3"/>
  <c r="M50" i="3"/>
  <c r="R50" i="3"/>
  <c r="V50" i="3"/>
  <c r="Z50" i="3"/>
  <c r="AD50" i="3"/>
  <c r="AH50" i="3"/>
  <c r="G50" i="3"/>
  <c r="K50" i="3"/>
  <c r="P50" i="3"/>
  <c r="T50" i="3"/>
  <c r="X50" i="3"/>
  <c r="AB50" i="3"/>
  <c r="AF50" i="3"/>
  <c r="Q50" i="3"/>
  <c r="AG50" i="3"/>
  <c r="N50" i="3"/>
  <c r="L50" i="3"/>
  <c r="AC50" i="3"/>
  <c r="H50" i="3"/>
  <c r="Y50" i="3"/>
  <c r="U50" i="3"/>
  <c r="H59" i="3"/>
  <c r="L59" i="3"/>
  <c r="P59" i="3"/>
  <c r="U59" i="3"/>
  <c r="Y59" i="3"/>
  <c r="AC59" i="3"/>
  <c r="AG59" i="3"/>
  <c r="Q59" i="3"/>
  <c r="G59" i="3"/>
  <c r="K59" i="3"/>
  <c r="O59" i="3"/>
  <c r="T59" i="3"/>
  <c r="X59" i="3"/>
  <c r="AB59" i="3"/>
  <c r="AF59" i="3"/>
  <c r="I59" i="3"/>
  <c r="M59" i="3"/>
  <c r="R59" i="3"/>
  <c r="V59" i="3"/>
  <c r="Z59" i="3"/>
  <c r="AD59" i="3"/>
  <c r="AH59" i="3"/>
  <c r="J59" i="3"/>
  <c r="AA59" i="3"/>
  <c r="F59" i="3"/>
  <c r="W59" i="3"/>
  <c r="S59" i="3"/>
  <c r="AI59" i="3"/>
  <c r="N59" i="3"/>
  <c r="AE59" i="3"/>
  <c r="AD63" i="3"/>
  <c r="J63" i="3"/>
  <c r="N63" i="3"/>
  <c r="S63" i="3"/>
  <c r="W63" i="3"/>
  <c r="AA63" i="3"/>
  <c r="AG63" i="3"/>
  <c r="I63" i="3"/>
  <c r="M63" i="3"/>
  <c r="R63" i="3"/>
  <c r="V63" i="3"/>
  <c r="Z63" i="3"/>
  <c r="AF63" i="3"/>
  <c r="AC63" i="3"/>
  <c r="G63" i="3"/>
  <c r="K63" i="3"/>
  <c r="P63" i="3"/>
  <c r="T63" i="3"/>
  <c r="X63" i="3"/>
  <c r="AB63" i="3"/>
  <c r="AH63" i="3"/>
  <c r="O63" i="3"/>
  <c r="L63" i="3"/>
  <c r="AE63" i="3"/>
  <c r="H63" i="3"/>
  <c r="Y63" i="3"/>
  <c r="U63" i="3"/>
  <c r="AI63" i="3"/>
  <c r="Q63" i="3"/>
  <c r="H67" i="3"/>
  <c r="L67" i="3"/>
  <c r="P67" i="3"/>
  <c r="T67" i="3"/>
  <c r="Y67" i="3"/>
  <c r="AC67" i="3"/>
  <c r="AG67" i="3"/>
  <c r="G67" i="3"/>
  <c r="K67" i="3"/>
  <c r="O67" i="3"/>
  <c r="S67" i="3"/>
  <c r="X67" i="3"/>
  <c r="AB67" i="3"/>
  <c r="AF67" i="3"/>
  <c r="W67" i="3"/>
  <c r="I67" i="3"/>
  <c r="M67" i="3"/>
  <c r="Q67" i="3"/>
  <c r="U67" i="3"/>
  <c r="Z67" i="3"/>
  <c r="AD67" i="3"/>
  <c r="AH67" i="3"/>
  <c r="N67" i="3"/>
  <c r="AE67" i="3"/>
  <c r="J67" i="3"/>
  <c r="AA67" i="3"/>
  <c r="V67" i="3"/>
  <c r="AI67" i="3"/>
  <c r="R67" i="3"/>
  <c r="I71" i="3"/>
  <c r="M71" i="3"/>
  <c r="Q71" i="3"/>
  <c r="U71" i="3"/>
  <c r="Y71" i="3"/>
  <c r="AE71" i="3"/>
  <c r="AI71" i="3"/>
  <c r="Z71" i="3"/>
  <c r="H71" i="3"/>
  <c r="L71" i="3"/>
  <c r="P71" i="3"/>
  <c r="T71" i="3"/>
  <c r="X71" i="3"/>
  <c r="AD71" i="3"/>
  <c r="AH71" i="3"/>
  <c r="J71" i="3"/>
  <c r="N71" i="3"/>
  <c r="R71" i="3"/>
  <c r="V71" i="3"/>
  <c r="AB71" i="3"/>
  <c r="AF71" i="3"/>
  <c r="O71" i="3"/>
  <c r="AG71" i="3"/>
  <c r="K71" i="3"/>
  <c r="AC71" i="3"/>
  <c r="AA71" i="3"/>
  <c r="G71" i="3"/>
  <c r="W71" i="3"/>
  <c r="S71" i="3"/>
  <c r="X75" i="3"/>
  <c r="J75" i="3"/>
  <c r="N75" i="3"/>
  <c r="R75" i="3"/>
  <c r="V75" i="3"/>
  <c r="AA75" i="3"/>
  <c r="AE75" i="3"/>
  <c r="I75" i="3"/>
  <c r="M75" i="3"/>
  <c r="Q75" i="3"/>
  <c r="U75" i="3"/>
  <c r="Z75" i="3"/>
  <c r="AD75" i="3"/>
  <c r="AH75" i="3"/>
  <c r="AI75" i="3"/>
  <c r="G75" i="3"/>
  <c r="K75" i="3"/>
  <c r="O75" i="3"/>
  <c r="S75" i="3"/>
  <c r="W75" i="3"/>
  <c r="AB75" i="3"/>
  <c r="AF75" i="3"/>
  <c r="P75" i="3"/>
  <c r="AG75" i="3"/>
  <c r="L75" i="3"/>
  <c r="AC75" i="3"/>
  <c r="H75" i="3"/>
  <c r="Y75" i="3"/>
  <c r="T75" i="3"/>
  <c r="J105" i="3"/>
  <c r="N105" i="3"/>
  <c r="R105" i="3"/>
  <c r="V105" i="3"/>
  <c r="Z105" i="3"/>
  <c r="AD105" i="3"/>
  <c r="AH105" i="3"/>
  <c r="H105" i="3"/>
  <c r="M105" i="3"/>
  <c r="S105" i="3"/>
  <c r="X105" i="3"/>
  <c r="AC105" i="3"/>
  <c r="AI105" i="3"/>
  <c r="G105" i="3"/>
  <c r="L105" i="3"/>
  <c r="Q105" i="3"/>
  <c r="W105" i="3"/>
  <c r="AB105" i="3"/>
  <c r="AG105" i="3"/>
  <c r="I105" i="3"/>
  <c r="O105" i="3"/>
  <c r="T105" i="3"/>
  <c r="Y105" i="3"/>
  <c r="AE105" i="3"/>
  <c r="K105" i="3"/>
  <c r="AF105" i="3"/>
  <c r="AA105" i="3"/>
  <c r="U105" i="3"/>
  <c r="P105" i="3"/>
  <c r="H117" i="3"/>
  <c r="H116" i="3"/>
  <c r="L117" i="3"/>
  <c r="L116" i="3"/>
  <c r="P117" i="3"/>
  <c r="P116" i="3"/>
  <c r="T117" i="3"/>
  <c r="T116" i="3"/>
  <c r="X117" i="3"/>
  <c r="X116" i="3"/>
  <c r="AB117" i="3"/>
  <c r="AB116" i="3"/>
  <c r="AF117" i="3"/>
  <c r="AF116" i="3"/>
  <c r="J112" i="3"/>
  <c r="N112" i="3"/>
  <c r="R112" i="3"/>
  <c r="V112" i="3"/>
  <c r="Z112" i="3"/>
  <c r="AD112" i="3"/>
  <c r="AH112" i="3"/>
  <c r="H112" i="3"/>
  <c r="M112" i="3"/>
  <c r="S112" i="3"/>
  <c r="X112" i="3"/>
  <c r="AC112" i="3"/>
  <c r="AI112" i="3"/>
  <c r="G112" i="3"/>
  <c r="L112" i="3"/>
  <c r="Q112" i="3"/>
  <c r="W112" i="3"/>
  <c r="AB112" i="3"/>
  <c r="AG112" i="3"/>
  <c r="I112" i="3"/>
  <c r="O112" i="3"/>
  <c r="T112" i="3"/>
  <c r="Y112" i="3"/>
  <c r="AE112" i="3"/>
  <c r="U112" i="3"/>
  <c r="P112" i="3"/>
  <c r="K112" i="3"/>
  <c r="AF112" i="3"/>
  <c r="AA112" i="3"/>
  <c r="K118" i="3"/>
  <c r="O118" i="3"/>
  <c r="S118" i="3"/>
  <c r="W118" i="3"/>
  <c r="AA118" i="3"/>
  <c r="AE118" i="3"/>
  <c r="AI118" i="3"/>
  <c r="H118" i="3"/>
  <c r="N118" i="3"/>
  <c r="T118" i="3"/>
  <c r="Y118" i="3"/>
  <c r="AD118" i="3"/>
  <c r="M118" i="3"/>
  <c r="R118" i="3"/>
  <c r="X118" i="3"/>
  <c r="AC118" i="3"/>
  <c r="AH118" i="3"/>
  <c r="J118" i="3"/>
  <c r="I118" i="3"/>
  <c r="P118" i="3"/>
  <c r="U118" i="3"/>
  <c r="Z118" i="3"/>
  <c r="AF118" i="3"/>
  <c r="L118" i="3"/>
  <c r="AG118" i="3"/>
  <c r="AB118" i="3"/>
  <c r="V118" i="3"/>
  <c r="G118" i="3"/>
  <c r="Q118" i="3"/>
  <c r="H122" i="3"/>
  <c r="H126" i="3"/>
  <c r="H128" i="3"/>
  <c r="H124" i="3"/>
  <c r="H125" i="3"/>
  <c r="H123" i="3"/>
  <c r="H127" i="3"/>
  <c r="L122" i="3"/>
  <c r="L126" i="3"/>
  <c r="L127" i="3"/>
  <c r="L123" i="3"/>
  <c r="L125" i="3"/>
  <c r="L128" i="3"/>
  <c r="L124" i="3"/>
  <c r="P126" i="3"/>
  <c r="P122" i="3"/>
  <c r="P124" i="3"/>
  <c r="P128" i="3"/>
  <c r="P123" i="3"/>
  <c r="P127" i="3"/>
  <c r="P125" i="3"/>
  <c r="T122" i="3"/>
  <c r="T126" i="3"/>
  <c r="T128" i="3"/>
  <c r="T127" i="3"/>
  <c r="T125" i="3"/>
  <c r="T124" i="3"/>
  <c r="T123" i="3"/>
  <c r="X126" i="3"/>
  <c r="X122" i="3"/>
  <c r="X128" i="3"/>
  <c r="X124" i="3"/>
  <c r="X123" i="3"/>
  <c r="X125" i="3"/>
  <c r="X127" i="3"/>
  <c r="AB126" i="3"/>
  <c r="AB122" i="3"/>
  <c r="AB128" i="3"/>
  <c r="AB125" i="3"/>
  <c r="AB123" i="3"/>
  <c r="AB124" i="3"/>
  <c r="AB127" i="3"/>
  <c r="AF122" i="3"/>
  <c r="AF126" i="3"/>
  <c r="AF125" i="3"/>
  <c r="AF124" i="3"/>
  <c r="AF127" i="3"/>
  <c r="AF123" i="3"/>
  <c r="AF128" i="3"/>
  <c r="H132" i="3"/>
  <c r="H133" i="3"/>
  <c r="L133" i="3"/>
  <c r="L132" i="3"/>
  <c r="P133" i="3"/>
  <c r="P132" i="3"/>
  <c r="T133" i="3"/>
  <c r="T132" i="3"/>
  <c r="X132" i="3"/>
  <c r="X133" i="3"/>
  <c r="AB133" i="3"/>
  <c r="AB132" i="3"/>
  <c r="AF133" i="3"/>
  <c r="AF132" i="3"/>
  <c r="Z109" i="3"/>
  <c r="AH109" i="3"/>
  <c r="AF109" i="3"/>
  <c r="P109" i="3"/>
  <c r="K53" i="3"/>
  <c r="S53" i="3"/>
  <c r="AD53" i="3"/>
  <c r="N53" i="3"/>
  <c r="X53" i="3"/>
  <c r="H53" i="3"/>
  <c r="U53" i="3"/>
  <c r="M17" i="2"/>
  <c r="M18" i="2"/>
  <c r="M20" i="2"/>
  <c r="M16" i="2"/>
  <c r="M22" i="2"/>
  <c r="M19" i="2"/>
  <c r="M21" i="2"/>
  <c r="M23" i="2"/>
  <c r="U22" i="2"/>
  <c r="U18" i="2"/>
  <c r="U19" i="2"/>
  <c r="U16" i="2"/>
  <c r="U17" i="2"/>
  <c r="U21" i="2"/>
  <c r="U20" i="2"/>
  <c r="U23" i="2"/>
  <c r="AC18" i="2"/>
  <c r="AC19" i="2"/>
  <c r="AC16" i="2"/>
  <c r="AC17" i="2"/>
  <c r="AC23" i="2"/>
  <c r="AC22" i="2"/>
  <c r="AC21" i="2"/>
  <c r="AC20" i="2"/>
  <c r="AG21" i="2"/>
  <c r="AG18" i="2"/>
  <c r="AG19" i="2"/>
  <c r="AG16" i="2"/>
  <c r="AG17" i="2"/>
  <c r="AG20" i="2"/>
  <c r="AG22" i="2"/>
  <c r="AG23" i="2"/>
  <c r="G27" i="2"/>
  <c r="G30" i="2"/>
  <c r="S27" i="2"/>
  <c r="S30" i="2"/>
  <c r="W27" i="2"/>
  <c r="W30" i="2"/>
  <c r="AI27" i="2"/>
  <c r="AI30" i="2"/>
  <c r="J43" i="2"/>
  <c r="J47" i="2"/>
  <c r="R47" i="2"/>
  <c r="R43" i="2"/>
  <c r="Z47" i="2"/>
  <c r="Z43" i="2"/>
  <c r="AH47" i="2"/>
  <c r="AH43" i="2"/>
  <c r="J72" i="2"/>
  <c r="N72" i="2"/>
  <c r="T72" i="2"/>
  <c r="X72" i="2"/>
  <c r="AB72" i="2"/>
  <c r="AF72" i="2"/>
  <c r="Q72" i="2"/>
  <c r="I72" i="2"/>
  <c r="M72" i="2"/>
  <c r="S72" i="2"/>
  <c r="W72" i="2"/>
  <c r="AA72" i="2"/>
  <c r="AE72" i="2"/>
  <c r="AI72" i="2"/>
  <c r="H72" i="2"/>
  <c r="R72" i="2"/>
  <c r="Z72" i="2"/>
  <c r="AH72" i="2"/>
  <c r="G72" i="2"/>
  <c r="O72" i="2"/>
  <c r="Y72" i="2"/>
  <c r="AG72" i="2"/>
  <c r="L72" i="2"/>
  <c r="V72" i="2"/>
  <c r="AD72" i="2"/>
  <c r="P72" i="2"/>
  <c r="K72" i="2"/>
  <c r="U72" i="2"/>
  <c r="AC72" i="2"/>
  <c r="H104" i="2"/>
  <c r="H100" i="2"/>
  <c r="T104" i="2"/>
  <c r="T100" i="2"/>
  <c r="AB100" i="2"/>
  <c r="AB104" i="2"/>
  <c r="H19" i="2"/>
  <c r="H20" i="2"/>
  <c r="H17" i="2"/>
  <c r="H18" i="2"/>
  <c r="H23" i="2"/>
  <c r="H16" i="2"/>
  <c r="H21" i="2"/>
  <c r="H22" i="2"/>
  <c r="L19" i="2"/>
  <c r="L20" i="2"/>
  <c r="L17" i="2"/>
  <c r="L18" i="2"/>
  <c r="L21" i="2"/>
  <c r="L23" i="2"/>
  <c r="L22" i="2"/>
  <c r="L16" i="2"/>
  <c r="P19" i="2"/>
  <c r="P17" i="2"/>
  <c r="P18" i="2"/>
  <c r="P20" i="2"/>
  <c r="P21" i="2"/>
  <c r="P23" i="2"/>
  <c r="P16" i="2"/>
  <c r="P22" i="2"/>
  <c r="T18" i="2"/>
  <c r="T20" i="2"/>
  <c r="T21" i="2"/>
  <c r="T23" i="2"/>
  <c r="T22" i="2"/>
  <c r="T16" i="2"/>
  <c r="T17" i="2"/>
  <c r="T19" i="2"/>
  <c r="X16" i="2"/>
  <c r="X18" i="2"/>
  <c r="X19" i="2"/>
  <c r="X20" i="2"/>
  <c r="X21" i="2"/>
  <c r="X23" i="2"/>
  <c r="X17" i="2"/>
  <c r="X22" i="2"/>
  <c r="AB16" i="2"/>
  <c r="AB18" i="2"/>
  <c r="AB19" i="2"/>
  <c r="AB20" i="2"/>
  <c r="AB21" i="2"/>
  <c r="AB22" i="2"/>
  <c r="AB23" i="2"/>
  <c r="AB17" i="2"/>
  <c r="AF18" i="2"/>
  <c r="AF19" i="2"/>
  <c r="AF20" i="2"/>
  <c r="AF22" i="2"/>
  <c r="AF23" i="2"/>
  <c r="AF21" i="2"/>
  <c r="AF16" i="2"/>
  <c r="AF17" i="2"/>
  <c r="J27" i="2"/>
  <c r="J30" i="2"/>
  <c r="N27" i="2"/>
  <c r="N30" i="2"/>
  <c r="R27" i="2"/>
  <c r="R30" i="2"/>
  <c r="V27" i="2"/>
  <c r="V30" i="2"/>
  <c r="Z27" i="2"/>
  <c r="Z30" i="2"/>
  <c r="AD27" i="2"/>
  <c r="AD30" i="2"/>
  <c r="AH27" i="2"/>
  <c r="AH30" i="2"/>
  <c r="N28" i="2"/>
  <c r="H28" i="2"/>
  <c r="I28" i="2"/>
  <c r="O28" i="2"/>
  <c r="S28" i="2"/>
  <c r="W28" i="2"/>
  <c r="AA28" i="2"/>
  <c r="AE28" i="2"/>
  <c r="AI28" i="2"/>
  <c r="L28" i="2"/>
  <c r="R28" i="2"/>
  <c r="V28" i="2"/>
  <c r="Z28" i="2"/>
  <c r="AD28" i="2"/>
  <c r="AH28" i="2"/>
  <c r="K28" i="2"/>
  <c r="AC28" i="2"/>
  <c r="M28" i="2"/>
  <c r="J28" i="2"/>
  <c r="T28" i="2"/>
  <c r="AB28" i="2"/>
  <c r="F28" i="2"/>
  <c r="Q28" i="2"/>
  <c r="Y28" i="2"/>
  <c r="AG28" i="2"/>
  <c r="G28" i="2"/>
  <c r="P28" i="2"/>
  <c r="X28" i="2"/>
  <c r="AF28" i="2"/>
  <c r="U28" i="2"/>
  <c r="I47" i="2"/>
  <c r="I43" i="2"/>
  <c r="M47" i="2"/>
  <c r="M43" i="2"/>
  <c r="Q47" i="2"/>
  <c r="Q43" i="2"/>
  <c r="U47" i="2"/>
  <c r="U43" i="2"/>
  <c r="Y47" i="2"/>
  <c r="Y43" i="2"/>
  <c r="AC47" i="2"/>
  <c r="AC43" i="2"/>
  <c r="AG47" i="2"/>
  <c r="AG43" i="2"/>
  <c r="H46" i="2"/>
  <c r="L46" i="2"/>
  <c r="Q46" i="2"/>
  <c r="Y46" i="2"/>
  <c r="AC46" i="2"/>
  <c r="AG46" i="2"/>
  <c r="O46" i="2"/>
  <c r="G46" i="2"/>
  <c r="K46" i="2"/>
  <c r="P46" i="2"/>
  <c r="T46" i="2"/>
  <c r="X46" i="2"/>
  <c r="AB46" i="2"/>
  <c r="AF46" i="2"/>
  <c r="J46" i="2"/>
  <c r="N46" i="2"/>
  <c r="S46" i="2"/>
  <c r="W46" i="2"/>
  <c r="AA46" i="2"/>
  <c r="AE46" i="2"/>
  <c r="AI46" i="2"/>
  <c r="I46" i="2"/>
  <c r="M46" i="2"/>
  <c r="R46" i="2"/>
  <c r="V46" i="2"/>
  <c r="Z46" i="2"/>
  <c r="AD46" i="2"/>
  <c r="AH46" i="2"/>
  <c r="U46" i="2"/>
  <c r="K60" i="2"/>
  <c r="G60" i="2"/>
  <c r="L60" i="2"/>
  <c r="P60" i="2"/>
  <c r="T60" i="2"/>
  <c r="X60" i="2"/>
  <c r="AB60" i="2"/>
  <c r="AF60" i="2"/>
  <c r="J60" i="2"/>
  <c r="O60" i="2"/>
  <c r="S60" i="2"/>
  <c r="W60" i="2"/>
  <c r="AA60" i="2"/>
  <c r="AE60" i="2"/>
  <c r="AI60" i="2"/>
  <c r="I60" i="2"/>
  <c r="N60" i="2"/>
  <c r="R60" i="2"/>
  <c r="V60" i="2"/>
  <c r="Z60" i="2"/>
  <c r="AD60" i="2"/>
  <c r="AH60" i="2"/>
  <c r="H60" i="2"/>
  <c r="M60" i="2"/>
  <c r="Q60" i="2"/>
  <c r="U60" i="2"/>
  <c r="Y60" i="2"/>
  <c r="AC60" i="2"/>
  <c r="AG60" i="2"/>
  <c r="L77" i="2"/>
  <c r="P77" i="2"/>
  <c r="T77" i="2"/>
  <c r="X77" i="2"/>
  <c r="AB77" i="2"/>
  <c r="AF77" i="2"/>
  <c r="K77" i="2"/>
  <c r="O77" i="2"/>
  <c r="S77" i="2"/>
  <c r="W77" i="2"/>
  <c r="AA77" i="2"/>
  <c r="AE77" i="2"/>
  <c r="AI77" i="2"/>
  <c r="M77" i="2"/>
  <c r="U77" i="2"/>
  <c r="AC77" i="2"/>
  <c r="J77" i="2"/>
  <c r="H77" i="2"/>
  <c r="R77" i="2"/>
  <c r="Z77" i="2"/>
  <c r="AH77" i="2"/>
  <c r="I77" i="2"/>
  <c r="G77" i="2"/>
  <c r="Q77" i="2"/>
  <c r="Y77" i="2"/>
  <c r="AG77" i="2"/>
  <c r="N77" i="2"/>
  <c r="V77" i="2"/>
  <c r="AD77" i="2"/>
  <c r="AH84" i="2"/>
  <c r="I84" i="2"/>
  <c r="M84" i="2"/>
  <c r="Q84" i="2"/>
  <c r="V84" i="2"/>
  <c r="AA84" i="2"/>
  <c r="AE84" i="2"/>
  <c r="U84" i="2"/>
  <c r="Z84" i="2"/>
  <c r="H84" i="2"/>
  <c r="L84" i="2"/>
  <c r="P84" i="2"/>
  <c r="T84" i="2"/>
  <c r="Y84" i="2"/>
  <c r="AD84" i="2"/>
  <c r="AI84" i="2"/>
  <c r="N84" i="2"/>
  <c r="W84" i="2"/>
  <c r="AF84" i="2"/>
  <c r="K84" i="2"/>
  <c r="S84" i="2"/>
  <c r="AC84" i="2"/>
  <c r="J84" i="2"/>
  <c r="R84" i="2"/>
  <c r="AB84" i="2"/>
  <c r="G84" i="2"/>
  <c r="O84" i="2"/>
  <c r="X84" i="2"/>
  <c r="AG84" i="2"/>
  <c r="G100" i="2"/>
  <c r="G104" i="2"/>
  <c r="K104" i="2"/>
  <c r="K100" i="2"/>
  <c r="O104" i="2"/>
  <c r="O100" i="2"/>
  <c r="S104" i="2"/>
  <c r="S100" i="2"/>
  <c r="W100" i="2"/>
  <c r="W104" i="2"/>
  <c r="AA104" i="2"/>
  <c r="AA100" i="2"/>
  <c r="AE104" i="2"/>
  <c r="AE100" i="2"/>
  <c r="AI100" i="2"/>
  <c r="AI104" i="2"/>
  <c r="G111" i="2"/>
  <c r="K111" i="2"/>
  <c r="O111" i="2"/>
  <c r="S111" i="2"/>
  <c r="W111" i="2"/>
  <c r="AA111" i="2"/>
  <c r="AE111" i="2"/>
  <c r="AI111" i="2"/>
  <c r="J111" i="2"/>
  <c r="N111" i="2"/>
  <c r="R111" i="2"/>
  <c r="V111" i="2"/>
  <c r="Z111" i="2"/>
  <c r="AD111" i="2"/>
  <c r="AH111" i="2"/>
  <c r="I111" i="2"/>
  <c r="M111" i="2"/>
  <c r="Q111" i="2"/>
  <c r="U111" i="2"/>
  <c r="Y111" i="2"/>
  <c r="AC111" i="2"/>
  <c r="AG111" i="2"/>
  <c r="H111" i="2"/>
  <c r="L111" i="2"/>
  <c r="P111" i="2"/>
  <c r="T111" i="2"/>
  <c r="X111" i="2"/>
  <c r="AB111" i="2"/>
  <c r="AF111" i="2"/>
  <c r="W129" i="2"/>
  <c r="P129" i="2"/>
  <c r="L129" i="2"/>
  <c r="J129" i="2"/>
  <c r="R129" i="2"/>
  <c r="V129" i="2"/>
  <c r="AA129" i="2"/>
  <c r="AE129" i="2"/>
  <c r="AI129" i="2"/>
  <c r="N129" i="2"/>
  <c r="I129" i="2"/>
  <c r="Q129" i="2"/>
  <c r="U129" i="2"/>
  <c r="Z129" i="2"/>
  <c r="AD129" i="2"/>
  <c r="AH129" i="2"/>
  <c r="H129" i="2"/>
  <c r="M129" i="2"/>
  <c r="T129" i="2"/>
  <c r="Y129" i="2"/>
  <c r="AC129" i="2"/>
  <c r="AG129" i="2"/>
  <c r="O129" i="2"/>
  <c r="G129" i="2"/>
  <c r="K129" i="2"/>
  <c r="S129" i="2"/>
  <c r="X129" i="2"/>
  <c r="AB129" i="2"/>
  <c r="AF129" i="2"/>
  <c r="L101" i="2"/>
  <c r="AB53" i="2"/>
  <c r="X102" i="2"/>
  <c r="AD140" i="2"/>
  <c r="AF115" i="2"/>
  <c r="X115" i="2"/>
  <c r="X103" i="2"/>
  <c r="AB55" i="2"/>
  <c r="H55" i="2"/>
  <c r="AC55" i="2"/>
  <c r="J55" i="2"/>
  <c r="Z55" i="2"/>
  <c r="K55" i="2"/>
  <c r="S55" i="2"/>
  <c r="AG114" i="2"/>
  <c r="P114" i="2"/>
  <c r="AD114" i="2"/>
  <c r="M114" i="2"/>
  <c r="AA114" i="2"/>
  <c r="J114" i="2"/>
  <c r="T114" i="2"/>
  <c r="I101" i="2"/>
  <c r="AG101" i="2"/>
  <c r="Y101" i="2"/>
  <c r="J101" i="2"/>
  <c r="W101" i="2"/>
  <c r="G101" i="2"/>
  <c r="AC53" i="2"/>
  <c r="L53" i="2"/>
  <c r="Z53" i="2"/>
  <c r="H53" i="2"/>
  <c r="W53" i="2"/>
  <c r="AF53" i="2"/>
  <c r="O53" i="2"/>
  <c r="AE141" i="2"/>
  <c r="O141" i="2"/>
  <c r="AF141" i="2"/>
  <c r="P141" i="2"/>
  <c r="AH141" i="2"/>
  <c r="Q141" i="2"/>
  <c r="AD141" i="2"/>
  <c r="N141" i="2"/>
  <c r="M102" i="2"/>
  <c r="AI102" i="2"/>
  <c r="S102" i="2"/>
  <c r="AB102" i="2"/>
  <c r="L102" i="2"/>
  <c r="T106" i="2"/>
  <c r="M106" i="2"/>
  <c r="AA106" i="2"/>
  <c r="AB106" i="2"/>
  <c r="O106" i="2"/>
  <c r="G106" i="2"/>
  <c r="T54" i="2"/>
  <c r="AE54" i="2"/>
  <c r="U54" i="2"/>
  <c r="AI54" i="2"/>
  <c r="R54" i="2"/>
  <c r="AA54" i="2"/>
  <c r="K54" i="2"/>
  <c r="X140" i="2"/>
  <c r="S140" i="2"/>
  <c r="T140" i="2"/>
  <c r="AH140" i="2"/>
  <c r="O140" i="2"/>
  <c r="AA140" i="2"/>
  <c r="X105" i="2"/>
  <c r="O105" i="2"/>
  <c r="K105" i="2"/>
  <c r="AA105" i="2"/>
  <c r="G105" i="2"/>
  <c r="Q115" i="2"/>
  <c r="V115" i="2"/>
  <c r="R115" i="2"/>
  <c r="AC115" i="2"/>
  <c r="K115" i="2"/>
  <c r="AD115" i="2"/>
  <c r="L115" i="2"/>
  <c r="L103" i="2"/>
  <c r="AG103" i="2"/>
  <c r="AI103" i="2"/>
  <c r="S103" i="2"/>
  <c r="AB103" i="2"/>
  <c r="K103" i="2"/>
  <c r="Q17" i="2"/>
  <c r="Q18" i="2"/>
  <c r="Q22" i="2"/>
  <c r="Q20" i="2"/>
  <c r="Q23" i="2"/>
  <c r="Q16" i="2"/>
  <c r="Q19" i="2"/>
  <c r="Q21" i="2"/>
  <c r="Y18" i="2"/>
  <c r="Y19" i="2"/>
  <c r="Y17" i="2"/>
  <c r="Y21" i="2"/>
  <c r="Y16" i="2"/>
  <c r="Y20" i="2"/>
  <c r="Y23" i="2"/>
  <c r="Y22" i="2"/>
  <c r="O27" i="2"/>
  <c r="O30" i="2"/>
  <c r="AE27" i="2"/>
  <c r="AE30" i="2"/>
  <c r="J34" i="2"/>
  <c r="P34" i="2"/>
  <c r="T34" i="2"/>
  <c r="X34" i="2"/>
  <c r="AB34" i="2"/>
  <c r="AF34" i="2"/>
  <c r="L34" i="2"/>
  <c r="I34" i="2"/>
  <c r="O34" i="2"/>
  <c r="S34" i="2"/>
  <c r="W34" i="2"/>
  <c r="AA34" i="2"/>
  <c r="AE34" i="2"/>
  <c r="AI34" i="2"/>
  <c r="K34" i="2"/>
  <c r="H34" i="2"/>
  <c r="N34" i="2"/>
  <c r="R34" i="2"/>
  <c r="V34" i="2"/>
  <c r="Z34" i="2"/>
  <c r="AD34" i="2"/>
  <c r="AH34" i="2"/>
  <c r="G34" i="2"/>
  <c r="M34" i="2"/>
  <c r="Q34" i="2"/>
  <c r="U34" i="2"/>
  <c r="Y34" i="2"/>
  <c r="AC34" i="2"/>
  <c r="AG34" i="2"/>
  <c r="N47" i="2"/>
  <c r="N43" i="2"/>
  <c r="P104" i="2"/>
  <c r="P100" i="2"/>
  <c r="R133" i="2"/>
  <c r="G133" i="2"/>
  <c r="K133" i="2"/>
  <c r="O133" i="2"/>
  <c r="U133" i="2"/>
  <c r="Y133" i="2"/>
  <c r="AC133" i="2"/>
  <c r="AG133" i="2"/>
  <c r="J133" i="2"/>
  <c r="N133" i="2"/>
  <c r="T133" i="2"/>
  <c r="X133" i="2"/>
  <c r="AB133" i="2"/>
  <c r="AF133" i="2"/>
  <c r="P133" i="2"/>
  <c r="I133" i="2"/>
  <c r="M133" i="2"/>
  <c r="S133" i="2"/>
  <c r="W133" i="2"/>
  <c r="AA133" i="2"/>
  <c r="AE133" i="2"/>
  <c r="AI133" i="2"/>
  <c r="H133" i="2"/>
  <c r="L133" i="2"/>
  <c r="Q133" i="2"/>
  <c r="V133" i="2"/>
  <c r="Z133" i="2"/>
  <c r="AD133" i="2"/>
  <c r="AH133" i="2"/>
  <c r="G16" i="2"/>
  <c r="G19" i="2"/>
  <c r="G20" i="2"/>
  <c r="G21" i="2"/>
  <c r="G18" i="2"/>
  <c r="G23" i="2"/>
  <c r="G22" i="2"/>
  <c r="G17" i="2"/>
  <c r="K21" i="2"/>
  <c r="K19" i="2"/>
  <c r="K20" i="2"/>
  <c r="K16" i="2"/>
  <c r="K23" i="2"/>
  <c r="K17" i="2"/>
  <c r="K18" i="2"/>
  <c r="K22" i="2"/>
  <c r="O19" i="2"/>
  <c r="O18" i="2"/>
  <c r="O20" i="2"/>
  <c r="O23" i="2"/>
  <c r="O21" i="2"/>
  <c r="O16" i="2"/>
  <c r="O17" i="2"/>
  <c r="O22" i="2"/>
  <c r="S19" i="2"/>
  <c r="S16" i="2"/>
  <c r="S21" i="2"/>
  <c r="S22" i="2"/>
  <c r="S17" i="2"/>
  <c r="S20" i="2"/>
  <c r="S23" i="2"/>
  <c r="S18" i="2"/>
  <c r="W22" i="2"/>
  <c r="W18" i="2"/>
  <c r="W21" i="2"/>
  <c r="W16" i="2"/>
  <c r="W19" i="2"/>
  <c r="W20" i="2"/>
  <c r="W23" i="2"/>
  <c r="W17" i="2"/>
  <c r="AA16" i="2"/>
  <c r="AA23" i="2"/>
  <c r="AA19" i="2"/>
  <c r="AA22" i="2"/>
  <c r="AA21" i="2"/>
  <c r="AA20" i="2"/>
  <c r="AA17" i="2"/>
  <c r="AA18" i="2"/>
  <c r="AE21" i="2"/>
  <c r="AE16" i="2"/>
  <c r="AE18" i="2"/>
  <c r="AE20" i="2"/>
  <c r="AE23" i="2"/>
  <c r="AE19" i="2"/>
  <c r="AE17" i="2"/>
  <c r="AE22" i="2"/>
  <c r="AI19" i="2"/>
  <c r="AI17" i="2"/>
  <c r="AI20" i="2"/>
  <c r="AI23" i="2"/>
  <c r="AI18" i="2"/>
  <c r="AI21" i="2"/>
  <c r="AI16" i="2"/>
  <c r="AI22" i="2"/>
  <c r="I27" i="2"/>
  <c r="I30" i="2"/>
  <c r="M27" i="2"/>
  <c r="M30" i="2"/>
  <c r="Q27" i="2"/>
  <c r="Q30" i="2"/>
  <c r="U27" i="2"/>
  <c r="U30" i="2"/>
  <c r="Y27" i="2"/>
  <c r="Y30" i="2"/>
  <c r="AC27" i="2"/>
  <c r="AC30" i="2"/>
  <c r="AG27" i="2"/>
  <c r="AG30" i="2"/>
  <c r="H47" i="2"/>
  <c r="H43" i="2"/>
  <c r="L47" i="2"/>
  <c r="L43" i="2"/>
  <c r="P47" i="2"/>
  <c r="P43" i="2"/>
  <c r="T47" i="2"/>
  <c r="T43" i="2"/>
  <c r="X43" i="2"/>
  <c r="X47" i="2"/>
  <c r="AB47" i="2"/>
  <c r="AB43" i="2"/>
  <c r="AF47" i="2"/>
  <c r="AF43" i="2"/>
  <c r="I45" i="2"/>
  <c r="M45" i="2"/>
  <c r="Q45" i="2"/>
  <c r="U45" i="2"/>
  <c r="Y45" i="2"/>
  <c r="AC45" i="2"/>
  <c r="AG45" i="2"/>
  <c r="H45" i="2"/>
  <c r="L45" i="2"/>
  <c r="P45" i="2"/>
  <c r="T45" i="2"/>
  <c r="X45" i="2"/>
  <c r="AB45" i="2"/>
  <c r="AF45" i="2"/>
  <c r="G45" i="2"/>
  <c r="K45" i="2"/>
  <c r="O45" i="2"/>
  <c r="S45" i="2"/>
  <c r="W45" i="2"/>
  <c r="AA45" i="2"/>
  <c r="AE45" i="2"/>
  <c r="AI45" i="2"/>
  <c r="J45" i="2"/>
  <c r="N45" i="2"/>
  <c r="R45" i="2"/>
  <c r="V45" i="2"/>
  <c r="Z45" i="2"/>
  <c r="AD45" i="2"/>
  <c r="AH45" i="2"/>
  <c r="P73" i="2"/>
  <c r="G73" i="2"/>
  <c r="K73" i="2"/>
  <c r="J73" i="2"/>
  <c r="N73" i="2"/>
  <c r="S73" i="2"/>
  <c r="W73" i="2"/>
  <c r="AA73" i="2"/>
  <c r="AE73" i="2"/>
  <c r="AI73" i="2"/>
  <c r="M73" i="2"/>
  <c r="T73" i="2"/>
  <c r="Y73" i="2"/>
  <c r="AD73" i="2"/>
  <c r="L73" i="2"/>
  <c r="R73" i="2"/>
  <c r="X73" i="2"/>
  <c r="AC73" i="2"/>
  <c r="AH73" i="2"/>
  <c r="I73" i="2"/>
  <c r="Q73" i="2"/>
  <c r="V73" i="2"/>
  <c r="AB73" i="2"/>
  <c r="AG73" i="2"/>
  <c r="H73" i="2"/>
  <c r="O73" i="2"/>
  <c r="U73" i="2"/>
  <c r="Z73" i="2"/>
  <c r="AF73" i="2"/>
  <c r="G83" i="2"/>
  <c r="K83" i="2"/>
  <c r="O83" i="2"/>
  <c r="T83" i="2"/>
  <c r="X83" i="2"/>
  <c r="AC83" i="2"/>
  <c r="AH83" i="2"/>
  <c r="J83" i="2"/>
  <c r="N83" i="2"/>
  <c r="R83" i="2"/>
  <c r="W83" i="2"/>
  <c r="AB83" i="2"/>
  <c r="AG83" i="2"/>
  <c r="AE83" i="2"/>
  <c r="H83" i="2"/>
  <c r="P83" i="2"/>
  <c r="Y83" i="2"/>
  <c r="AI83" i="2"/>
  <c r="S83" i="2"/>
  <c r="M83" i="2"/>
  <c r="V83" i="2"/>
  <c r="AF83" i="2"/>
  <c r="L83" i="2"/>
  <c r="U83" i="2"/>
  <c r="AD83" i="2"/>
  <c r="Z83" i="2"/>
  <c r="I83" i="2"/>
  <c r="Q83" i="2"/>
  <c r="AA83" i="2"/>
  <c r="J100" i="2"/>
  <c r="J104" i="2"/>
  <c r="N100" i="2"/>
  <c r="N104" i="2"/>
  <c r="R100" i="2"/>
  <c r="R104" i="2"/>
  <c r="V104" i="2"/>
  <c r="V100" i="2"/>
  <c r="Z100" i="2"/>
  <c r="Z104" i="2"/>
  <c r="AD104" i="2"/>
  <c r="AD100" i="2"/>
  <c r="AH100" i="2"/>
  <c r="AH104" i="2"/>
  <c r="K112" i="2"/>
  <c r="O112" i="2"/>
  <c r="S112" i="2"/>
  <c r="W112" i="2"/>
  <c r="AA112" i="2"/>
  <c r="AE112" i="2"/>
  <c r="I112" i="2"/>
  <c r="N112" i="2"/>
  <c r="R112" i="2"/>
  <c r="V112" i="2"/>
  <c r="Z112" i="2"/>
  <c r="AD112" i="2"/>
  <c r="AI112" i="2"/>
  <c r="AG112" i="2"/>
  <c r="J112" i="2"/>
  <c r="H112" i="2"/>
  <c r="M112" i="2"/>
  <c r="Q112" i="2"/>
  <c r="U112" i="2"/>
  <c r="Y112" i="2"/>
  <c r="AC112" i="2"/>
  <c r="AH112" i="2"/>
  <c r="G112" i="2"/>
  <c r="L112" i="2"/>
  <c r="P112" i="2"/>
  <c r="T112" i="2"/>
  <c r="X112" i="2"/>
  <c r="AB112" i="2"/>
  <c r="AF112" i="2"/>
  <c r="AF128" i="2"/>
  <c r="K128" i="2"/>
  <c r="O128" i="2"/>
  <c r="T128" i="2"/>
  <c r="Z128" i="2"/>
  <c r="AD128" i="2"/>
  <c r="AI128" i="2"/>
  <c r="W128" i="2"/>
  <c r="S128" i="2"/>
  <c r="F128" i="2"/>
  <c r="I128" i="2"/>
  <c r="N128" i="2"/>
  <c r="R128" i="2"/>
  <c r="Y128" i="2"/>
  <c r="AC128" i="2"/>
  <c r="AH128" i="2"/>
  <c r="H128" i="2"/>
  <c r="M128" i="2"/>
  <c r="Q128" i="2"/>
  <c r="X128" i="2"/>
  <c r="AB128" i="2"/>
  <c r="AG128" i="2"/>
  <c r="V128" i="2"/>
  <c r="J128" i="2"/>
  <c r="G128" i="2"/>
  <c r="L128" i="2"/>
  <c r="P128" i="2"/>
  <c r="U128" i="2"/>
  <c r="AA128" i="2"/>
  <c r="AE128" i="2"/>
  <c r="AC135" i="2"/>
  <c r="H135" i="2"/>
  <c r="M135" i="2"/>
  <c r="R135" i="2"/>
  <c r="V135" i="2"/>
  <c r="AA135" i="2"/>
  <c r="AE135" i="2"/>
  <c r="K135" i="2"/>
  <c r="G135" i="2"/>
  <c r="L135" i="2"/>
  <c r="P135" i="2"/>
  <c r="U135" i="2"/>
  <c r="Z135" i="2"/>
  <c r="AI135" i="2"/>
  <c r="AG135" i="2"/>
  <c r="X135" i="2"/>
  <c r="J135" i="2"/>
  <c r="O135" i="2"/>
  <c r="T135" i="2"/>
  <c r="Y135" i="2"/>
  <c r="AF135" i="2"/>
  <c r="AH135" i="2"/>
  <c r="AB135" i="2"/>
  <c r="Q135" i="2"/>
  <c r="I135" i="2"/>
  <c r="N135" i="2"/>
  <c r="S135" i="2"/>
  <c r="W135" i="2"/>
  <c r="AD135" i="2"/>
  <c r="L114" i="2"/>
  <c r="Z141" i="2"/>
  <c r="L106" i="2"/>
  <c r="P54" i="2"/>
  <c r="R140" i="2"/>
  <c r="N140" i="2"/>
  <c r="AB105" i="2"/>
  <c r="T105" i="2"/>
  <c r="AG55" i="2"/>
  <c r="N55" i="2"/>
  <c r="AH55" i="2"/>
  <c r="P55" i="2"/>
  <c r="AD55" i="2"/>
  <c r="L55" i="2"/>
  <c r="W55" i="2"/>
  <c r="AF55" i="2"/>
  <c r="U114" i="2"/>
  <c r="AH114" i="2"/>
  <c r="Q114" i="2"/>
  <c r="AE114" i="2"/>
  <c r="N114" i="2"/>
  <c r="X114" i="2"/>
  <c r="G114" i="2"/>
  <c r="T101" i="2"/>
  <c r="M101" i="2"/>
  <c r="AH101" i="2"/>
  <c r="AE101" i="2"/>
  <c r="N101" i="2"/>
  <c r="AA101" i="2"/>
  <c r="K101" i="2"/>
  <c r="AG53" i="2"/>
  <c r="P53" i="2"/>
  <c r="AD53" i="2"/>
  <c r="M53" i="2"/>
  <c r="AA53" i="2"/>
  <c r="J53" i="2"/>
  <c r="S53" i="2"/>
  <c r="V53" i="2"/>
  <c r="S141" i="2"/>
  <c r="AI141" i="2"/>
  <c r="T141" i="2"/>
  <c r="AG141" i="2"/>
  <c r="U141" i="2"/>
  <c r="R141" i="2"/>
  <c r="Y102" i="2"/>
  <c r="Z102" i="2"/>
  <c r="U102" i="2"/>
  <c r="N102" i="2"/>
  <c r="W102" i="2"/>
  <c r="AF102" i="2"/>
  <c r="P102" i="2"/>
  <c r="AD106" i="2"/>
  <c r="U106" i="2"/>
  <c r="H106" i="2"/>
  <c r="N106" i="2"/>
  <c r="S106" i="2"/>
  <c r="AI106" i="2"/>
  <c r="AF106" i="2"/>
  <c r="X54" i="2"/>
  <c r="H54" i="2"/>
  <c r="Y54" i="2"/>
  <c r="I54" i="2"/>
  <c r="V54" i="2"/>
  <c r="AF54" i="2"/>
  <c r="O54" i="2"/>
  <c r="AB140" i="2"/>
  <c r="Y140" i="2"/>
  <c r="P140" i="2"/>
  <c r="V140" i="2"/>
  <c r="AE140" i="2"/>
  <c r="L140" i="2"/>
  <c r="AF105" i="2"/>
  <c r="H105" i="2"/>
  <c r="AH105" i="2"/>
  <c r="P105" i="2"/>
  <c r="AE105" i="2"/>
  <c r="V105" i="2"/>
  <c r="U115" i="2"/>
  <c r="AB115" i="2"/>
  <c r="W115" i="2"/>
  <c r="AH115" i="2"/>
  <c r="O115" i="2"/>
  <c r="AI115" i="2"/>
  <c r="P115" i="2"/>
  <c r="H103" i="2"/>
  <c r="W103" i="2"/>
  <c r="P103" i="2"/>
  <c r="I17" i="2"/>
  <c r="I18" i="2"/>
  <c r="I22" i="2"/>
  <c r="I20" i="2"/>
  <c r="I16" i="2"/>
  <c r="I19" i="2"/>
  <c r="I23" i="2"/>
  <c r="I21" i="2"/>
  <c r="K27" i="2"/>
  <c r="K30" i="2"/>
  <c r="AA27" i="2"/>
  <c r="AA30" i="2"/>
  <c r="K29" i="2"/>
  <c r="O29" i="2"/>
  <c r="S29" i="2"/>
  <c r="W29" i="2"/>
  <c r="AA29" i="2"/>
  <c r="AF29" i="2"/>
  <c r="AD29" i="2"/>
  <c r="I29" i="2"/>
  <c r="J29" i="2"/>
  <c r="N29" i="2"/>
  <c r="R29" i="2"/>
  <c r="V29" i="2"/>
  <c r="Z29" i="2"/>
  <c r="AE29" i="2"/>
  <c r="AI29" i="2"/>
  <c r="H29" i="2"/>
  <c r="Q29" i="2"/>
  <c r="Y29" i="2"/>
  <c r="AH29" i="2"/>
  <c r="G29" i="2"/>
  <c r="P29" i="2"/>
  <c r="X29" i="2"/>
  <c r="AG29" i="2"/>
  <c r="M29" i="2"/>
  <c r="U29" i="2"/>
  <c r="AC29" i="2"/>
  <c r="L29" i="2"/>
  <c r="T29" i="2"/>
  <c r="AB29" i="2"/>
  <c r="V47" i="2"/>
  <c r="V43" i="2"/>
  <c r="AD47" i="2"/>
  <c r="AD43" i="2"/>
  <c r="N48" i="2"/>
  <c r="H48" i="2"/>
  <c r="M48" i="2"/>
  <c r="R48" i="2"/>
  <c r="V48" i="2"/>
  <c r="Z48" i="2"/>
  <c r="AD48" i="2"/>
  <c r="G48" i="2"/>
  <c r="K48" i="2"/>
  <c r="Q48" i="2"/>
  <c r="U48" i="2"/>
  <c r="Y48" i="2"/>
  <c r="AC48" i="2"/>
  <c r="AI48" i="2"/>
  <c r="AG48" i="2"/>
  <c r="J48" i="2"/>
  <c r="P48" i="2"/>
  <c r="T48" i="2"/>
  <c r="X48" i="2"/>
  <c r="AB48" i="2"/>
  <c r="AF48" i="2"/>
  <c r="AH48" i="2"/>
  <c r="L48" i="2"/>
  <c r="I48" i="2"/>
  <c r="O48" i="2"/>
  <c r="S48" i="2"/>
  <c r="W48" i="2"/>
  <c r="AA48" i="2"/>
  <c r="AE48" i="2"/>
  <c r="L100" i="2"/>
  <c r="L104" i="2"/>
  <c r="X100" i="2"/>
  <c r="X104" i="2"/>
  <c r="AF104" i="2"/>
  <c r="AF100" i="2"/>
  <c r="G113" i="2"/>
  <c r="L113" i="2"/>
  <c r="P113" i="2"/>
  <c r="T113" i="2"/>
  <c r="X113" i="2"/>
  <c r="AB113" i="2"/>
  <c r="AF113" i="2"/>
  <c r="K113" i="2"/>
  <c r="J113" i="2"/>
  <c r="O113" i="2"/>
  <c r="S113" i="2"/>
  <c r="W113" i="2"/>
  <c r="AA113" i="2"/>
  <c r="AE113" i="2"/>
  <c r="AI113" i="2"/>
  <c r="I113" i="2"/>
  <c r="N113" i="2"/>
  <c r="R113" i="2"/>
  <c r="V113" i="2"/>
  <c r="Z113" i="2"/>
  <c r="AD113" i="2"/>
  <c r="AH113" i="2"/>
  <c r="H113" i="2"/>
  <c r="M113" i="2"/>
  <c r="Q113" i="2"/>
  <c r="U113" i="2"/>
  <c r="Y113" i="2"/>
  <c r="AC113" i="2"/>
  <c r="AG113" i="2"/>
  <c r="J16" i="2"/>
  <c r="J18" i="2"/>
  <c r="J19" i="2"/>
  <c r="J23" i="2"/>
  <c r="J22" i="2"/>
  <c r="J17" i="2"/>
  <c r="J20" i="2"/>
  <c r="J21" i="2"/>
  <c r="N16" i="2"/>
  <c r="N21" i="2"/>
  <c r="N22" i="2"/>
  <c r="N17" i="2"/>
  <c r="N18" i="2"/>
  <c r="N20" i="2"/>
  <c r="N23" i="2"/>
  <c r="N19" i="2"/>
  <c r="R17" i="2"/>
  <c r="R16" i="2"/>
  <c r="R19" i="2"/>
  <c r="R23" i="2"/>
  <c r="R21" i="2"/>
  <c r="R22" i="2"/>
  <c r="R20" i="2"/>
  <c r="R18" i="2"/>
  <c r="V16" i="2"/>
  <c r="V17" i="2"/>
  <c r="V22" i="2"/>
  <c r="V19" i="2"/>
  <c r="V18" i="2"/>
  <c r="V21" i="2"/>
  <c r="V20" i="2"/>
  <c r="V23" i="2"/>
  <c r="Z17" i="2"/>
  <c r="Z20" i="2"/>
  <c r="Z23" i="2"/>
  <c r="Z18" i="2"/>
  <c r="Z19" i="2"/>
  <c r="Z22" i="2"/>
  <c r="Z16" i="2"/>
  <c r="Z21" i="2"/>
  <c r="AD17" i="2"/>
  <c r="AD22" i="2"/>
  <c r="AD21" i="2"/>
  <c r="AD16" i="2"/>
  <c r="AD18" i="2"/>
  <c r="AD20" i="2"/>
  <c r="AD23" i="2"/>
  <c r="AD19" i="2"/>
  <c r="AH16" i="2"/>
  <c r="AH17" i="2"/>
  <c r="AH22" i="2"/>
  <c r="AH21" i="2"/>
  <c r="AH20" i="2"/>
  <c r="AH19" i="2"/>
  <c r="AH23" i="2"/>
  <c r="AH18" i="2"/>
  <c r="H27" i="2"/>
  <c r="H30" i="2"/>
  <c r="L27" i="2"/>
  <c r="L30" i="2"/>
  <c r="P27" i="2"/>
  <c r="P30" i="2"/>
  <c r="T27" i="2"/>
  <c r="T30" i="2"/>
  <c r="X27" i="2"/>
  <c r="X30" i="2"/>
  <c r="AB27" i="2"/>
  <c r="AB30" i="2"/>
  <c r="AF27" i="2"/>
  <c r="AF30" i="2"/>
  <c r="K35" i="2"/>
  <c r="G35" i="2"/>
  <c r="L35" i="2"/>
  <c r="P35" i="2"/>
  <c r="T35" i="2"/>
  <c r="J35" i="2"/>
  <c r="O35" i="2"/>
  <c r="S35" i="2"/>
  <c r="W35" i="2"/>
  <c r="AA35" i="2"/>
  <c r="AE35" i="2"/>
  <c r="AI35" i="2"/>
  <c r="I35" i="2"/>
  <c r="N35" i="2"/>
  <c r="R35" i="2"/>
  <c r="V35" i="2"/>
  <c r="Z35" i="2"/>
  <c r="AD35" i="2"/>
  <c r="AH35" i="2"/>
  <c r="H35" i="2"/>
  <c r="M35" i="2"/>
  <c r="Q35" i="2"/>
  <c r="U35" i="2"/>
  <c r="Y35" i="2"/>
  <c r="AC35" i="2"/>
  <c r="AG35" i="2"/>
  <c r="AF35" i="2"/>
  <c r="AB35" i="2"/>
  <c r="X35" i="2"/>
  <c r="G47" i="2"/>
  <c r="G43" i="2"/>
  <c r="K43" i="2"/>
  <c r="K47" i="2"/>
  <c r="O43" i="2"/>
  <c r="O47" i="2"/>
  <c r="S47" i="2"/>
  <c r="S43" i="2"/>
  <c r="W47" i="2"/>
  <c r="W43" i="2"/>
  <c r="AA47" i="2"/>
  <c r="AA43" i="2"/>
  <c r="AE47" i="2"/>
  <c r="AE43" i="2"/>
  <c r="AI47" i="2"/>
  <c r="AI43" i="2"/>
  <c r="I44" i="2"/>
  <c r="M44" i="2"/>
  <c r="R44" i="2"/>
  <c r="V44" i="2"/>
  <c r="Z44" i="2"/>
  <c r="AD44" i="2"/>
  <c r="AH44" i="2"/>
  <c r="G44" i="2"/>
  <c r="H44" i="2"/>
  <c r="L44" i="2"/>
  <c r="Q44" i="2"/>
  <c r="U44" i="2"/>
  <c r="Y44" i="2"/>
  <c r="AC44" i="2"/>
  <c r="AG44" i="2"/>
  <c r="P44" i="2"/>
  <c r="K44" i="2"/>
  <c r="O44" i="2"/>
  <c r="T44" i="2"/>
  <c r="X44" i="2"/>
  <c r="AB44" i="2"/>
  <c r="AF44" i="2"/>
  <c r="J44" i="2"/>
  <c r="N44" i="2"/>
  <c r="S44" i="2"/>
  <c r="W44" i="2"/>
  <c r="AA44" i="2"/>
  <c r="AE44" i="2"/>
  <c r="AI44" i="2"/>
  <c r="K59" i="2"/>
  <c r="L59" i="2"/>
  <c r="I59" i="2"/>
  <c r="O59" i="2"/>
  <c r="S59" i="2"/>
  <c r="W59" i="2"/>
  <c r="AA59" i="2"/>
  <c r="AF59" i="2"/>
  <c r="H59" i="2"/>
  <c r="N59" i="2"/>
  <c r="R59" i="2"/>
  <c r="V59" i="2"/>
  <c r="Z59" i="2"/>
  <c r="AE59" i="2"/>
  <c r="AI59" i="2"/>
  <c r="G59" i="2"/>
  <c r="M59" i="2"/>
  <c r="Q59" i="2"/>
  <c r="U59" i="2"/>
  <c r="Y59" i="2"/>
  <c r="AC59" i="2"/>
  <c r="AH59" i="2"/>
  <c r="AD59" i="2"/>
  <c r="J59" i="2"/>
  <c r="P59" i="2"/>
  <c r="T59" i="2"/>
  <c r="X59" i="2"/>
  <c r="AB59" i="2"/>
  <c r="AG59" i="2"/>
  <c r="I100" i="2"/>
  <c r="I104" i="2"/>
  <c r="M100" i="2"/>
  <c r="M104" i="2"/>
  <c r="Q100" i="2"/>
  <c r="Q104" i="2"/>
  <c r="U100" i="2"/>
  <c r="U104" i="2"/>
  <c r="Y100" i="2"/>
  <c r="Y104" i="2"/>
  <c r="AC100" i="2"/>
  <c r="AC104" i="2"/>
  <c r="AG100" i="2"/>
  <c r="AG104" i="2"/>
  <c r="J127" i="2"/>
  <c r="N127" i="2"/>
  <c r="R127" i="2"/>
  <c r="W127" i="2"/>
  <c r="AA127" i="2"/>
  <c r="AE127" i="2"/>
  <c r="AI127" i="2"/>
  <c r="I127" i="2"/>
  <c r="M127" i="2"/>
  <c r="Q127" i="2"/>
  <c r="V127" i="2"/>
  <c r="Z127" i="2"/>
  <c r="AD127" i="2"/>
  <c r="AH127" i="2"/>
  <c r="U127" i="2"/>
  <c r="H127" i="2"/>
  <c r="G127" i="2"/>
  <c r="L127" i="2"/>
  <c r="P127" i="2"/>
  <c r="T127" i="2"/>
  <c r="Y127" i="2"/>
  <c r="AC127" i="2"/>
  <c r="AG127" i="2"/>
  <c r="K127" i="2"/>
  <c r="O127" i="2"/>
  <c r="S127" i="2"/>
  <c r="X127" i="2"/>
  <c r="AB127" i="2"/>
  <c r="AF127" i="2"/>
  <c r="H134" i="2"/>
  <c r="L134" i="2"/>
  <c r="P134" i="2"/>
  <c r="T134" i="2"/>
  <c r="Y134" i="2"/>
  <c r="AC134" i="2"/>
  <c r="AG134" i="2"/>
  <c r="V134" i="2"/>
  <c r="G134" i="2"/>
  <c r="K134" i="2"/>
  <c r="O134" i="2"/>
  <c r="S134" i="2"/>
  <c r="X134" i="2"/>
  <c r="AB134" i="2"/>
  <c r="AF134" i="2"/>
  <c r="J134" i="2"/>
  <c r="N134" i="2"/>
  <c r="R134" i="2"/>
  <c r="W134" i="2"/>
  <c r="AA134" i="2"/>
  <c r="AE134" i="2"/>
  <c r="AI134" i="2"/>
  <c r="I134" i="2"/>
  <c r="M134" i="2"/>
  <c r="Q134" i="2"/>
  <c r="U134" i="2"/>
  <c r="Z134" i="2"/>
  <c r="AD134" i="2"/>
  <c r="AH134" i="2"/>
  <c r="X55" i="2"/>
  <c r="AF114" i="2"/>
  <c r="J141" i="2"/>
  <c r="X106" i="2"/>
  <c r="T55" i="2"/>
  <c r="Q55" i="2"/>
  <c r="U55" i="2"/>
  <c r="AI55" i="2"/>
  <c r="R55" i="2"/>
  <c r="AA55" i="2"/>
  <c r="G55" i="2"/>
  <c r="Y114" i="2"/>
  <c r="H114" i="2"/>
  <c r="V114" i="2"/>
  <c r="AI114" i="2"/>
  <c r="R114" i="2"/>
  <c r="AB114" i="2"/>
  <c r="K114" i="2"/>
  <c r="AB101" i="2"/>
  <c r="U101" i="2"/>
  <c r="P101" i="2"/>
  <c r="AI101" i="2"/>
  <c r="R101" i="2"/>
  <c r="AF101" i="2"/>
  <c r="O101" i="2"/>
  <c r="H101" i="2"/>
  <c r="T53" i="2"/>
  <c r="AH53" i="2"/>
  <c r="Q53" i="2"/>
  <c r="AE53" i="2"/>
  <c r="N53" i="2"/>
  <c r="X53" i="2"/>
  <c r="I53" i="2"/>
  <c r="W141" i="2"/>
  <c r="X141" i="2"/>
  <c r="Y141" i="2"/>
  <c r="V141" i="2"/>
  <c r="AG102" i="2"/>
  <c r="AH102" i="2"/>
  <c r="AC102" i="2"/>
  <c r="V102" i="2"/>
  <c r="AA102" i="2"/>
  <c r="K102" i="2"/>
  <c r="T102" i="2"/>
  <c r="H102" i="2"/>
  <c r="AE106" i="2"/>
  <c r="P106" i="2"/>
  <c r="I106" i="2"/>
  <c r="R106" i="2"/>
  <c r="W106" i="2"/>
  <c r="Z106" i="2"/>
  <c r="AH106" i="2"/>
  <c r="AB54" i="2"/>
  <c r="L54" i="2"/>
  <c r="AC54" i="2"/>
  <c r="M54" i="2"/>
  <c r="Z54" i="2"/>
  <c r="J54" i="2"/>
  <c r="S54" i="2"/>
  <c r="AF140" i="2"/>
  <c r="M140" i="2"/>
  <c r="AC140" i="2"/>
  <c r="J140" i="2"/>
  <c r="Z140" i="2"/>
  <c r="AI140" i="2"/>
  <c r="Q140" i="2"/>
  <c r="U140" i="2"/>
  <c r="AG105" i="2"/>
  <c r="S105" i="2"/>
  <c r="I105" i="2"/>
  <c r="U105" i="2"/>
  <c r="AI105" i="2"/>
  <c r="R105" i="2"/>
  <c r="J105" i="2"/>
  <c r="Z115" i="2"/>
  <c r="H115" i="2"/>
  <c r="AA115" i="2"/>
  <c r="I115" i="2"/>
  <c r="S115" i="2"/>
  <c r="AE115" i="2"/>
  <c r="T115" i="2"/>
  <c r="AC103" i="2"/>
  <c r="V103" i="2"/>
  <c r="Q103" i="2"/>
  <c r="R103" i="2"/>
  <c r="AA103" i="2"/>
  <c r="J103" i="2"/>
  <c r="T103" i="2"/>
  <c r="N103" i="2"/>
  <c r="AF10" i="2"/>
  <c r="H10" i="2"/>
  <c r="P10" i="2"/>
  <c r="P11" i="2" s="1"/>
  <c r="X10" i="2"/>
  <c r="L10" i="2"/>
  <c r="L11" i="2" s="1"/>
  <c r="T10" i="2"/>
  <c r="T11" i="2" s="1"/>
  <c r="AB10" i="2"/>
  <c r="F103" i="2"/>
  <c r="E24" i="2"/>
  <c r="U10" i="2"/>
  <c r="U11" i="2" s="1"/>
  <c r="AC10" i="2"/>
  <c r="F83" i="2"/>
  <c r="N10" i="2"/>
  <c r="N11" i="2" s="1"/>
  <c r="AD10" i="2"/>
  <c r="AH10" i="2"/>
  <c r="T79" i="2"/>
  <c r="AE79" i="2"/>
  <c r="AF85" i="2"/>
  <c r="P61" i="2"/>
  <c r="T61" i="2"/>
  <c r="AG12" i="4"/>
  <c r="Z19" i="4"/>
  <c r="J19" i="4"/>
  <c r="F31" i="4"/>
  <c r="F58" i="4"/>
  <c r="F113" i="2"/>
  <c r="R66" i="4"/>
  <c r="L66" i="4"/>
  <c r="T66" i="4"/>
  <c r="H66" i="4"/>
  <c r="P66" i="4"/>
  <c r="F30" i="3"/>
  <c r="F90" i="3"/>
  <c r="F111" i="3"/>
  <c r="F115" i="3"/>
  <c r="H38" i="3"/>
  <c r="P38" i="3"/>
  <c r="F36" i="3"/>
  <c r="G10" i="3"/>
  <c r="K10" i="3"/>
  <c r="O10" i="3"/>
  <c r="S10" i="3"/>
  <c r="W10" i="3"/>
  <c r="AA10" i="3"/>
  <c r="AE10" i="3"/>
  <c r="AI10" i="3"/>
  <c r="E45" i="3"/>
  <c r="F65" i="3"/>
  <c r="AJ130" i="3"/>
  <c r="F76" i="3"/>
  <c r="F51" i="3"/>
  <c r="M12" i="3"/>
  <c r="AC12" i="3"/>
  <c r="E10" i="3"/>
  <c r="I10" i="3"/>
  <c r="M10" i="3"/>
  <c r="Q10" i="3"/>
  <c r="U10" i="3"/>
  <c r="Y10" i="3"/>
  <c r="AC10" i="3"/>
  <c r="AG10" i="3"/>
  <c r="U12" i="3"/>
  <c r="Q12" i="3"/>
  <c r="I12" i="3"/>
  <c r="AJ67" i="4"/>
  <c r="AJ69" i="4"/>
  <c r="U12" i="4"/>
  <c r="K12" i="4"/>
  <c r="I12" i="4"/>
  <c r="M12" i="4"/>
  <c r="Q12" i="4"/>
  <c r="Y12" i="4"/>
  <c r="AC12" i="4"/>
  <c r="S12" i="4"/>
  <c r="AI12" i="4"/>
  <c r="G12" i="4"/>
  <c r="O12" i="4"/>
  <c r="W12" i="4"/>
  <c r="AA12" i="4"/>
  <c r="AE12" i="4"/>
  <c r="F142" i="2"/>
  <c r="I142" i="2"/>
  <c r="H142" i="2"/>
  <c r="G142" i="2"/>
  <c r="F134" i="2"/>
  <c r="F133" i="2"/>
  <c r="F135" i="2"/>
  <c r="W10" i="2"/>
  <c r="AI10" i="2"/>
  <c r="G10" i="2"/>
  <c r="M10" i="2"/>
  <c r="M11" i="2" s="1"/>
  <c r="S10" i="2"/>
  <c r="S11" i="2" s="1"/>
  <c r="Y10" i="2"/>
  <c r="AE10" i="2"/>
  <c r="I10" i="2"/>
  <c r="O10" i="2"/>
  <c r="O11" i="2" s="1"/>
  <c r="F19" i="2"/>
  <c r="AG12" i="3"/>
  <c r="AJ102" i="3"/>
  <c r="AJ14" i="4"/>
  <c r="AJ49" i="4"/>
  <c r="F42" i="4"/>
  <c r="E66" i="4"/>
  <c r="K10" i="2"/>
  <c r="Q10" i="2"/>
  <c r="Q11" i="2" s="1"/>
  <c r="AA10" i="2"/>
  <c r="AG10" i="2"/>
  <c r="M10" i="4"/>
  <c r="AC10" i="4"/>
  <c r="V12" i="2"/>
  <c r="H10" i="4"/>
  <c r="L10" i="4"/>
  <c r="P10" i="4"/>
  <c r="T10" i="4"/>
  <c r="X10" i="4"/>
  <c r="AB10" i="4"/>
  <c r="AF10" i="4"/>
  <c r="AA79" i="2"/>
  <c r="T85" i="2"/>
  <c r="I10" i="4"/>
  <c r="U10" i="4"/>
  <c r="AG10" i="4"/>
  <c r="AJ25" i="2"/>
  <c r="G10" i="4"/>
  <c r="K10" i="4"/>
  <c r="O10" i="4"/>
  <c r="S10" i="4"/>
  <c r="W10" i="4"/>
  <c r="AA10" i="4"/>
  <c r="AE10" i="4"/>
  <c r="AI10" i="4"/>
  <c r="F45" i="2"/>
  <c r="E10" i="4"/>
  <c r="AK9" i="4" s="1"/>
  <c r="Q10" i="4"/>
  <c r="Y10" i="4"/>
  <c r="F30" i="2"/>
  <c r="F10" i="4"/>
  <c r="J10" i="4"/>
  <c r="N10" i="4"/>
  <c r="R10" i="4"/>
  <c r="V10" i="4"/>
  <c r="Z10" i="4"/>
  <c r="AD10" i="4"/>
  <c r="AH10" i="4"/>
  <c r="F84" i="3"/>
  <c r="E106" i="3"/>
  <c r="AJ25" i="3"/>
  <c r="F85" i="3"/>
  <c r="AJ120" i="3"/>
  <c r="F122" i="3"/>
  <c r="G12" i="3"/>
  <c r="K12" i="3"/>
  <c r="O12" i="3"/>
  <c r="S12" i="3"/>
  <c r="W12" i="3"/>
  <c r="AA12" i="3"/>
  <c r="AE12" i="3"/>
  <c r="AI12" i="3"/>
  <c r="F20" i="3"/>
  <c r="F36" i="4"/>
  <c r="F38" i="4"/>
  <c r="F12" i="4"/>
  <c r="H12" i="4"/>
  <c r="J12" i="4"/>
  <c r="L12" i="4"/>
  <c r="N12" i="4"/>
  <c r="P12" i="4"/>
  <c r="R12" i="4"/>
  <c r="T12" i="4"/>
  <c r="V12" i="4"/>
  <c r="X12" i="4"/>
  <c r="Z12" i="4"/>
  <c r="AB12" i="4"/>
  <c r="AD12" i="4"/>
  <c r="AF12" i="4"/>
  <c r="AH12" i="4"/>
  <c r="F17" i="4"/>
  <c r="F18" i="4"/>
  <c r="F61" i="3"/>
  <c r="F63" i="3"/>
  <c r="F67" i="3"/>
  <c r="F69" i="3"/>
  <c r="F71" i="3"/>
  <c r="F73" i="3"/>
  <c r="F75" i="3"/>
  <c r="F104" i="3"/>
  <c r="AJ107" i="3"/>
  <c r="F109" i="3"/>
  <c r="F113" i="3"/>
  <c r="F126" i="3"/>
  <c r="F124" i="3"/>
  <c r="F134" i="3"/>
  <c r="F135" i="3"/>
  <c r="R11" i="2"/>
  <c r="F132" i="3"/>
  <c r="E10" i="2"/>
  <c r="AJ39" i="2"/>
  <c r="AJ41" i="2"/>
  <c r="M12" i="2"/>
  <c r="I12" i="2"/>
  <c r="R12" i="2"/>
  <c r="F54" i="2"/>
  <c r="F106" i="2"/>
  <c r="F84" i="2"/>
  <c r="F35" i="2"/>
  <c r="E74" i="2"/>
  <c r="E36" i="2"/>
  <c r="E85" i="2"/>
  <c r="F102" i="2"/>
  <c r="F34" i="2"/>
  <c r="E56" i="2"/>
  <c r="Z12" i="2"/>
  <c r="AD12" i="2"/>
  <c r="AH12" i="2"/>
  <c r="G12" i="2"/>
  <c r="K12" i="2"/>
  <c r="P12" i="2"/>
  <c r="T12" i="2"/>
  <c r="X12" i="2"/>
  <c r="AB12" i="2"/>
  <c r="AF12" i="2"/>
  <c r="AJ37" i="2"/>
  <c r="F47" i="2"/>
  <c r="F48" i="2"/>
  <c r="F60" i="2"/>
  <c r="F72" i="2"/>
  <c r="F78" i="2"/>
  <c r="E79" i="2"/>
  <c r="AJ88" i="2"/>
  <c r="F101" i="2"/>
  <c r="F105" i="2"/>
  <c r="F111" i="2"/>
  <c r="E116" i="2"/>
  <c r="AH56" i="2"/>
  <c r="F53" i="2"/>
  <c r="F55" i="2"/>
  <c r="F59" i="2"/>
  <c r="F93" i="2"/>
  <c r="E31" i="2"/>
  <c r="F82" i="2"/>
  <c r="F110" i="2"/>
  <c r="F44" i="2"/>
  <c r="F46" i="2"/>
  <c r="F73" i="2"/>
  <c r="F77" i="2"/>
  <c r="AJ14" i="2"/>
  <c r="F17" i="2"/>
  <c r="F21" i="2"/>
  <c r="F12" i="2"/>
  <c r="H12" i="2"/>
  <c r="J12" i="2"/>
  <c r="L12" i="2"/>
  <c r="O12" i="2"/>
  <c r="Q12" i="2"/>
  <c r="S12" i="2"/>
  <c r="U12" i="2"/>
  <c r="W12" i="2"/>
  <c r="Y12" i="2"/>
  <c r="AA12" i="2"/>
  <c r="AC12" i="2"/>
  <c r="AE12" i="2"/>
  <c r="AG12" i="2"/>
  <c r="AI12" i="2"/>
  <c r="AJ13" i="2"/>
  <c r="F18" i="2"/>
  <c r="F20" i="2"/>
  <c r="F22" i="2"/>
  <c r="F23" i="2"/>
  <c r="F29" i="2"/>
  <c r="E49" i="2"/>
  <c r="AJ50" i="2"/>
  <c r="E61" i="2"/>
  <c r="F115" i="2"/>
  <c r="E130" i="2"/>
  <c r="F126" i="2"/>
  <c r="F127" i="2"/>
  <c r="F129" i="2"/>
  <c r="E136" i="2"/>
  <c r="F12" i="3"/>
  <c r="F10" i="3"/>
  <c r="H12" i="3"/>
  <c r="H10" i="3"/>
  <c r="J12" i="3"/>
  <c r="J10" i="3"/>
  <c r="L12" i="3"/>
  <c r="L10" i="3"/>
  <c r="N12" i="3"/>
  <c r="N10" i="3"/>
  <c r="P12" i="3"/>
  <c r="P10" i="3"/>
  <c r="R12" i="3"/>
  <c r="R10" i="3"/>
  <c r="T12" i="3"/>
  <c r="T10" i="3"/>
  <c r="V12" i="3"/>
  <c r="V10" i="3"/>
  <c r="X12" i="3"/>
  <c r="X10" i="3"/>
  <c r="Z12" i="3"/>
  <c r="Z10" i="3"/>
  <c r="AB12" i="3"/>
  <c r="AB10" i="3"/>
  <c r="AD12" i="3"/>
  <c r="AD10" i="3"/>
  <c r="AF12" i="3"/>
  <c r="AF10" i="3"/>
  <c r="AH12" i="3"/>
  <c r="AH10" i="3"/>
  <c r="E32" i="3"/>
  <c r="F29" i="3"/>
  <c r="F31" i="3"/>
  <c r="F35" i="3"/>
  <c r="F41" i="3"/>
  <c r="F43" i="3"/>
  <c r="F58" i="3"/>
  <c r="E78" i="3"/>
  <c r="F60" i="3"/>
  <c r="F62" i="3"/>
  <c r="F64" i="3"/>
  <c r="F66" i="3"/>
  <c r="F68" i="3"/>
  <c r="F74" i="3"/>
  <c r="X19" i="4"/>
  <c r="V19" i="4"/>
  <c r="L19" i="4"/>
  <c r="E19" i="4"/>
  <c r="A39" i="4"/>
  <c r="A40" i="4" s="1"/>
  <c r="A41" i="4" s="1"/>
  <c r="A42" i="4" s="1"/>
  <c r="A43" i="4" s="1"/>
  <c r="A44" i="4" s="1"/>
  <c r="A45" i="4" s="1"/>
  <c r="A46" i="4" s="1"/>
  <c r="A47" i="4" s="1"/>
  <c r="F112" i="2"/>
  <c r="AJ13" i="3"/>
  <c r="E38" i="3"/>
  <c r="AJ39" i="3"/>
  <c r="F42" i="3"/>
  <c r="E54" i="3"/>
  <c r="F50" i="3"/>
  <c r="F53" i="3"/>
  <c r="AJ46" i="3"/>
  <c r="F49" i="3"/>
  <c r="F83" i="3"/>
  <c r="F87" i="3"/>
  <c r="F89" i="3"/>
  <c r="F91" i="3"/>
  <c r="F92" i="3"/>
  <c r="F93" i="3"/>
  <c r="F95" i="3"/>
  <c r="F96" i="3"/>
  <c r="F105" i="3"/>
  <c r="F110" i="3"/>
  <c r="F112" i="3"/>
  <c r="F114" i="3"/>
  <c r="F116" i="3"/>
  <c r="E32" i="4"/>
  <c r="F22" i="4"/>
  <c r="F24" i="4"/>
  <c r="F26" i="4"/>
  <c r="F28" i="4"/>
  <c r="F30" i="4"/>
  <c r="AJ14" i="3"/>
  <c r="F16" i="3"/>
  <c r="F19" i="3"/>
  <c r="AJ55" i="3"/>
  <c r="AJ79" i="3"/>
  <c r="F86" i="3"/>
  <c r="F88" i="3"/>
  <c r="AJ20" i="4"/>
  <c r="F23" i="4"/>
  <c r="F25" i="4"/>
  <c r="F27" i="4"/>
  <c r="F117" i="3"/>
  <c r="F118" i="3"/>
  <c r="F125" i="3"/>
  <c r="F127" i="3"/>
  <c r="F128" i="3"/>
  <c r="F133" i="3"/>
  <c r="E119" i="3"/>
  <c r="E136" i="3"/>
  <c r="AJ13" i="4"/>
  <c r="D48" i="4"/>
  <c r="F40" i="4"/>
  <c r="F44" i="4"/>
  <c r="F46" i="4"/>
  <c r="F60" i="4"/>
  <c r="F59" i="4"/>
  <c r="F56" i="4"/>
  <c r="F52" i="4"/>
  <c r="F55" i="4"/>
  <c r="F53" i="4"/>
  <c r="F51" i="4"/>
  <c r="AJ33" i="4"/>
  <c r="F35" i="4"/>
  <c r="F37" i="4"/>
  <c r="F39" i="4"/>
  <c r="F41" i="4"/>
  <c r="F43" i="4"/>
  <c r="F45" i="4"/>
  <c r="AI66" i="4"/>
  <c r="F65" i="4"/>
  <c r="V66" i="4"/>
  <c r="X66" i="4"/>
  <c r="AH66" i="4"/>
  <c r="AJ62" i="4"/>
  <c r="W79" i="2" l="1"/>
  <c r="AB66" i="4"/>
  <c r="AD66" i="4"/>
  <c r="N66" i="4"/>
  <c r="G96" i="2"/>
  <c r="F66" i="4"/>
  <c r="AH61" i="2"/>
  <c r="AH79" i="2"/>
  <c r="L79" i="2"/>
  <c r="AA106" i="3"/>
  <c r="AF38" i="3"/>
  <c r="AF66" i="4"/>
  <c r="Z66" i="4"/>
  <c r="J66" i="4"/>
  <c r="AF69" i="2"/>
  <c r="AE69" i="2"/>
  <c r="W56" i="2"/>
  <c r="V79" i="2"/>
  <c r="Z79" i="2"/>
  <c r="O79" i="2"/>
  <c r="AF19" i="4"/>
  <c r="P19" i="4"/>
  <c r="AH19" i="4"/>
  <c r="AG96" i="2"/>
  <c r="J69" i="2"/>
  <c r="F69" i="2"/>
  <c r="I69" i="2"/>
  <c r="G56" i="2"/>
  <c r="AB61" i="2"/>
  <c r="J106" i="3"/>
  <c r="K96" i="2"/>
  <c r="AJ95" i="2"/>
  <c r="G130" i="2"/>
  <c r="H130" i="2"/>
  <c r="L142" i="2"/>
  <c r="Z96" i="2"/>
  <c r="Q96" i="2"/>
  <c r="N19" i="4"/>
  <c r="AB19" i="4"/>
  <c r="R19" i="4"/>
  <c r="AF96" i="2"/>
  <c r="AG101" i="3"/>
  <c r="V69" i="2"/>
  <c r="AJ65" i="2"/>
  <c r="AJ66" i="2"/>
  <c r="I96" i="2"/>
  <c r="U96" i="2"/>
  <c r="X101" i="3"/>
  <c r="AC69" i="2"/>
  <c r="M69" i="2"/>
  <c r="AA96" i="2"/>
  <c r="AI101" i="3"/>
  <c r="AE101" i="3"/>
  <c r="S101" i="3"/>
  <c r="G101" i="3"/>
  <c r="AB69" i="2"/>
  <c r="X69" i="2"/>
  <c r="H96" i="2"/>
  <c r="AC96" i="2"/>
  <c r="AI96" i="2"/>
  <c r="V101" i="3"/>
  <c r="AI69" i="2"/>
  <c r="AA69" i="2"/>
  <c r="W69" i="2"/>
  <c r="S69" i="2"/>
  <c r="O69" i="2"/>
  <c r="X142" i="2"/>
  <c r="U101" i="3"/>
  <c r="I101" i="3"/>
  <c r="AH69" i="2"/>
  <c r="AJ67" i="2"/>
  <c r="AB96" i="2"/>
  <c r="AF101" i="3"/>
  <c r="AB101" i="3"/>
  <c r="T101" i="3"/>
  <c r="P101" i="3"/>
  <c r="L101" i="3"/>
  <c r="H101" i="3"/>
  <c r="Y69" i="2"/>
  <c r="N96" i="2"/>
  <c r="AD96" i="2"/>
  <c r="W101" i="3"/>
  <c r="P69" i="2"/>
  <c r="L69" i="2"/>
  <c r="S96" i="2"/>
  <c r="L96" i="2"/>
  <c r="AD101" i="3"/>
  <c r="N101" i="3"/>
  <c r="AJ97" i="3"/>
  <c r="AJ99" i="3"/>
  <c r="N69" i="2"/>
  <c r="O96" i="2"/>
  <c r="V96" i="2"/>
  <c r="U69" i="2"/>
  <c r="Y96" i="2"/>
  <c r="W96" i="2"/>
  <c r="AA101" i="3"/>
  <c r="O101" i="3"/>
  <c r="K101" i="3"/>
  <c r="H69" i="2"/>
  <c r="R96" i="2"/>
  <c r="AH96" i="2"/>
  <c r="AJ100" i="3"/>
  <c r="AJ98" i="3"/>
  <c r="K69" i="2"/>
  <c r="P96" i="2"/>
  <c r="AC101" i="3"/>
  <c r="Y101" i="3"/>
  <c r="Q101" i="3"/>
  <c r="M101" i="3"/>
  <c r="AD69" i="2"/>
  <c r="Z69" i="2"/>
  <c r="R69" i="2"/>
  <c r="AJ68" i="2"/>
  <c r="X96" i="2"/>
  <c r="AG69" i="2"/>
  <c r="Q69" i="2"/>
  <c r="J96" i="2"/>
  <c r="T96" i="2"/>
  <c r="AE96" i="2"/>
  <c r="T69" i="2"/>
  <c r="M96" i="2"/>
  <c r="AH101" i="3"/>
  <c r="Z101" i="3"/>
  <c r="R101" i="3"/>
  <c r="J101" i="3"/>
  <c r="G69" i="2"/>
  <c r="F96" i="2"/>
  <c r="AE107" i="2"/>
  <c r="I136" i="2"/>
  <c r="AF61" i="2"/>
  <c r="AA31" i="2"/>
  <c r="M107" i="2"/>
  <c r="AF56" i="2"/>
  <c r="X107" i="2"/>
  <c r="O107" i="2"/>
  <c r="AF31" i="2"/>
  <c r="AH38" i="3"/>
  <c r="R38" i="3"/>
  <c r="V38" i="3"/>
  <c r="L38" i="3"/>
  <c r="AG106" i="3"/>
  <c r="AC74" i="2"/>
  <c r="AD74" i="2"/>
  <c r="Y74" i="2"/>
  <c r="M74" i="2"/>
  <c r="AB74" i="2"/>
  <c r="AI61" i="2"/>
  <c r="L61" i="2"/>
  <c r="X56" i="2"/>
  <c r="AH49" i="2"/>
  <c r="AC36" i="2"/>
  <c r="M36" i="2"/>
  <c r="Z36" i="2"/>
  <c r="H36" i="2"/>
  <c r="I36" i="2"/>
  <c r="X36" i="2"/>
  <c r="V31" i="2"/>
  <c r="W31" i="2"/>
  <c r="G31" i="2"/>
  <c r="AA36" i="2"/>
  <c r="AI107" i="2"/>
  <c r="T107" i="2"/>
  <c r="J74" i="2"/>
  <c r="AC107" i="2"/>
  <c r="U107" i="2"/>
  <c r="X31" i="2"/>
  <c r="P31" i="2"/>
  <c r="O31" i="2"/>
  <c r="N107" i="2"/>
  <c r="AE74" i="2"/>
  <c r="AC31" i="2"/>
  <c r="U31" i="2"/>
  <c r="P107" i="2"/>
  <c r="AG36" i="2"/>
  <c r="Q36" i="2"/>
  <c r="AD36" i="2"/>
  <c r="N36" i="2"/>
  <c r="AE36" i="2"/>
  <c r="O36" i="2"/>
  <c r="AB36" i="2"/>
  <c r="J36" i="2"/>
  <c r="S107" i="2"/>
  <c r="K107" i="2"/>
  <c r="AD31" i="2"/>
  <c r="N31" i="2"/>
  <c r="AB107" i="2"/>
  <c r="P74" i="2"/>
  <c r="AG74" i="2"/>
  <c r="AH74" i="2"/>
  <c r="AI74" i="2"/>
  <c r="S74" i="2"/>
  <c r="AF74" i="2"/>
  <c r="N74" i="2"/>
  <c r="K31" i="2"/>
  <c r="L107" i="2"/>
  <c r="AA107" i="2"/>
  <c r="AD107" i="2"/>
  <c r="V107" i="2"/>
  <c r="M31" i="2"/>
  <c r="U36" i="2"/>
  <c r="AH36" i="2"/>
  <c r="R36" i="2"/>
  <c r="AI36" i="2"/>
  <c r="S36" i="2"/>
  <c r="AF36" i="2"/>
  <c r="P36" i="2"/>
  <c r="W107" i="2"/>
  <c r="G107" i="2"/>
  <c r="H107" i="2"/>
  <c r="K74" i="2"/>
  <c r="L74" i="2"/>
  <c r="G74" i="2"/>
  <c r="H74" i="2"/>
  <c r="W74" i="2"/>
  <c r="Q74" i="2"/>
  <c r="T74" i="2"/>
  <c r="AI31" i="2"/>
  <c r="S31" i="2"/>
  <c r="Z74" i="2"/>
  <c r="AG107" i="2"/>
  <c r="Y107" i="2"/>
  <c r="Q107" i="2"/>
  <c r="I107" i="2"/>
  <c r="AB31" i="2"/>
  <c r="T31" i="2"/>
  <c r="L31" i="2"/>
  <c r="AF107" i="2"/>
  <c r="H31" i="2"/>
  <c r="AH107" i="2"/>
  <c r="Z107" i="2"/>
  <c r="R107" i="2"/>
  <c r="J107" i="2"/>
  <c r="AG31" i="2"/>
  <c r="Y31" i="2"/>
  <c r="Q31" i="2"/>
  <c r="Y36" i="2"/>
  <c r="G36" i="2"/>
  <c r="V36" i="2"/>
  <c r="K36" i="2"/>
  <c r="W36" i="2"/>
  <c r="L36" i="2"/>
  <c r="T36" i="2"/>
  <c r="AE31" i="2"/>
  <c r="J31" i="2"/>
  <c r="I31" i="2"/>
  <c r="AH31" i="2"/>
  <c r="Z31" i="2"/>
  <c r="R31" i="2"/>
  <c r="U74" i="2"/>
  <c r="V74" i="2"/>
  <c r="O74" i="2"/>
  <c r="R74" i="2"/>
  <c r="AA74" i="2"/>
  <c r="I74" i="2"/>
  <c r="X74" i="2"/>
  <c r="O9" i="3"/>
  <c r="M106" i="3"/>
  <c r="AA32" i="3"/>
  <c r="N38" i="3"/>
  <c r="S32" i="3"/>
  <c r="AC106" i="3"/>
  <c r="G106" i="3"/>
  <c r="N106" i="3"/>
  <c r="T106" i="3"/>
  <c r="AH106" i="3"/>
  <c r="Q106" i="3"/>
  <c r="AD38" i="3"/>
  <c r="L106" i="3"/>
  <c r="O106" i="3"/>
  <c r="AB106" i="3"/>
  <c r="Z38" i="3"/>
  <c r="O32" i="3"/>
  <c r="AE32" i="3"/>
  <c r="K32" i="3"/>
  <c r="AC22" i="3"/>
  <c r="U22" i="3"/>
  <c r="AI106" i="3"/>
  <c r="S106" i="3"/>
  <c r="Z106" i="3"/>
  <c r="V106" i="3"/>
  <c r="U106" i="3"/>
  <c r="N78" i="3"/>
  <c r="AB38" i="3"/>
  <c r="AI38" i="3"/>
  <c r="J38" i="3"/>
  <c r="X136" i="3"/>
  <c r="J61" i="2"/>
  <c r="J142" i="2"/>
  <c r="AB142" i="2"/>
  <c r="AE56" i="2"/>
  <c r="N142" i="2"/>
  <c r="X85" i="2"/>
  <c r="Z56" i="2"/>
  <c r="Z61" i="2"/>
  <c r="P142" i="2"/>
  <c r="AD56" i="2"/>
  <c r="J136" i="3"/>
  <c r="AI129" i="3"/>
  <c r="K106" i="3"/>
  <c r="R106" i="3"/>
  <c r="X106" i="3"/>
  <c r="AF106" i="3"/>
  <c r="Y106" i="3"/>
  <c r="I106" i="3"/>
  <c r="P106" i="3"/>
  <c r="W106" i="3"/>
  <c r="AE106" i="3"/>
  <c r="H106" i="3"/>
  <c r="AD106" i="3"/>
  <c r="AH78" i="3"/>
  <c r="AD78" i="3"/>
  <c r="Z78" i="3"/>
  <c r="J78" i="3"/>
  <c r="R78" i="3"/>
  <c r="AI54" i="3"/>
  <c r="AI45" i="3"/>
  <c r="F38" i="3"/>
  <c r="T38" i="3"/>
  <c r="X38" i="3"/>
  <c r="G32" i="3"/>
  <c r="W32" i="3"/>
  <c r="Y22" i="3"/>
  <c r="I22" i="3"/>
  <c r="AJ17" i="3"/>
  <c r="AJ20" i="3"/>
  <c r="AG22" i="3"/>
  <c r="AJ21" i="3"/>
  <c r="Q22" i="3"/>
  <c r="M22" i="3"/>
  <c r="AJ47" i="4"/>
  <c r="AD19" i="4"/>
  <c r="H19" i="4"/>
  <c r="T19" i="4"/>
  <c r="AF142" i="2"/>
  <c r="I130" i="2"/>
  <c r="AA116" i="2"/>
  <c r="Y116" i="2"/>
  <c r="P85" i="2"/>
  <c r="AB85" i="2"/>
  <c r="U9" i="3"/>
  <c r="AB56" i="2"/>
  <c r="P56" i="2"/>
  <c r="L56" i="2"/>
  <c r="AA56" i="2"/>
  <c r="N49" i="2"/>
  <c r="R49" i="2"/>
  <c r="T49" i="2"/>
  <c r="V49" i="2"/>
  <c r="N9" i="2"/>
  <c r="AJ16" i="3"/>
  <c r="AI9" i="3"/>
  <c r="F19" i="4"/>
  <c r="Y9" i="3"/>
  <c r="V78" i="3"/>
  <c r="AJ19" i="3"/>
  <c r="AJ18" i="3"/>
  <c r="N136" i="3"/>
  <c r="H136" i="3"/>
  <c r="AI119" i="3"/>
  <c r="R136" i="3"/>
  <c r="AH136" i="3"/>
  <c r="I9" i="3"/>
  <c r="K9" i="3"/>
  <c r="AG9" i="4"/>
  <c r="AH9" i="3"/>
  <c r="AD9" i="3"/>
  <c r="Z9" i="3"/>
  <c r="V9" i="3"/>
  <c r="R9" i="3"/>
  <c r="N9" i="3"/>
  <c r="J9" i="3"/>
  <c r="F9" i="3"/>
  <c r="AA9" i="3"/>
  <c r="M9" i="3"/>
  <c r="G9" i="3"/>
  <c r="AC9" i="3"/>
  <c r="Q9" i="3"/>
  <c r="AF9" i="3"/>
  <c r="AB9" i="3"/>
  <c r="X9" i="3"/>
  <c r="T9" i="3"/>
  <c r="P9" i="3"/>
  <c r="L9" i="3"/>
  <c r="H9" i="3"/>
  <c r="AG9" i="3"/>
  <c r="S9" i="3"/>
  <c r="T9" i="4"/>
  <c r="F130" i="2"/>
  <c r="F48" i="4"/>
  <c r="AE9" i="3"/>
  <c r="W9" i="3"/>
  <c r="AB136" i="3"/>
  <c r="L136" i="3"/>
  <c r="AD136" i="3"/>
  <c r="G9" i="4"/>
  <c r="W9" i="4"/>
  <c r="L9" i="4"/>
  <c r="F106" i="3"/>
  <c r="Z136" i="3"/>
  <c r="T136" i="3"/>
  <c r="AD9" i="4"/>
  <c r="AJ12" i="4"/>
  <c r="O9" i="4"/>
  <c r="AH61" i="4"/>
  <c r="AG61" i="4"/>
  <c r="T142" i="2"/>
  <c r="H136" i="2"/>
  <c r="G136" i="2"/>
  <c r="F136" i="2"/>
  <c r="I116" i="2"/>
  <c r="AI79" i="2"/>
  <c r="R79" i="2"/>
  <c r="AB79" i="2"/>
  <c r="N9" i="4"/>
  <c r="R61" i="2"/>
  <c r="F9" i="2"/>
  <c r="AI56" i="2"/>
  <c r="AB49" i="2"/>
  <c r="G116" i="2"/>
  <c r="AD49" i="2"/>
  <c r="V136" i="3"/>
  <c r="AF136" i="3"/>
  <c r="P136" i="3"/>
  <c r="F136" i="3"/>
  <c r="AJ81" i="3"/>
  <c r="AI9" i="4"/>
  <c r="S9" i="4"/>
  <c r="U9" i="4"/>
  <c r="S116" i="2"/>
  <c r="K56" i="2"/>
  <c r="AD61" i="2"/>
  <c r="X61" i="2"/>
  <c r="H61" i="2"/>
  <c r="R142" i="2"/>
  <c r="AB9" i="4"/>
  <c r="E11" i="4"/>
  <c r="AJ11" i="4" s="1"/>
  <c r="AC9" i="4"/>
  <c r="K116" i="2"/>
  <c r="Z116" i="2"/>
  <c r="AI116" i="2"/>
  <c r="P49" i="2"/>
  <c r="J79" i="2"/>
  <c r="S79" i="2"/>
  <c r="AF79" i="2"/>
  <c r="P79" i="2"/>
  <c r="N56" i="2"/>
  <c r="AJ54" i="2"/>
  <c r="H56" i="2"/>
  <c r="S56" i="2"/>
  <c r="AJ11" i="2"/>
  <c r="F79" i="2"/>
  <c r="AC116" i="2"/>
  <c r="AJ35" i="2"/>
  <c r="AE61" i="4"/>
  <c r="AJ23" i="2"/>
  <c r="AJ16" i="2"/>
  <c r="AJ18" i="2"/>
  <c r="AF9" i="4"/>
  <c r="X9" i="4"/>
  <c r="AA9" i="4"/>
  <c r="Q9" i="4"/>
  <c r="I9" i="4"/>
  <c r="AH9" i="4"/>
  <c r="Z9" i="4"/>
  <c r="P9" i="4"/>
  <c r="H9" i="4"/>
  <c r="K9" i="4"/>
  <c r="R56" i="2"/>
  <c r="V9" i="4"/>
  <c r="F9" i="4"/>
  <c r="Y9" i="4"/>
  <c r="Q116" i="2"/>
  <c r="M116" i="2"/>
  <c r="L49" i="2"/>
  <c r="Z49" i="2"/>
  <c r="AG116" i="2"/>
  <c r="AJ141" i="2"/>
  <c r="AH142" i="2"/>
  <c r="J56" i="2"/>
  <c r="V56" i="2"/>
  <c r="AD142" i="2"/>
  <c r="AH116" i="2"/>
  <c r="J116" i="2"/>
  <c r="AJ83" i="2"/>
  <c r="AI85" i="2"/>
  <c r="N61" i="2"/>
  <c r="AJ60" i="2"/>
  <c r="V61" i="2"/>
  <c r="AJ30" i="2"/>
  <c r="Z142" i="2"/>
  <c r="T56" i="2"/>
  <c r="O56" i="2"/>
  <c r="AE130" i="2"/>
  <c r="AJ111" i="2"/>
  <c r="R116" i="2"/>
  <c r="U116" i="2"/>
  <c r="AE116" i="2"/>
  <c r="W116" i="2"/>
  <c r="O116" i="2"/>
  <c r="L85" i="2"/>
  <c r="AJ84" i="2"/>
  <c r="AF49" i="2"/>
  <c r="H49" i="2"/>
  <c r="AJ48" i="2"/>
  <c r="X49" i="2"/>
  <c r="J49" i="2"/>
  <c r="N79" i="2"/>
  <c r="AD79" i="2"/>
  <c r="K79" i="2"/>
  <c r="X79" i="2"/>
  <c r="H79" i="2"/>
  <c r="AJ22" i="2"/>
  <c r="AJ46" i="2"/>
  <c r="AE136" i="2"/>
  <c r="R9" i="4"/>
  <c r="J9" i="4"/>
  <c r="AE9" i="4"/>
  <c r="M9" i="4"/>
  <c r="V142" i="2"/>
  <c r="F61" i="2"/>
  <c r="AJ20" i="2"/>
  <c r="H85" i="2"/>
  <c r="AJ55" i="2"/>
  <c r="F74" i="2"/>
  <c r="AJ10" i="2"/>
  <c r="AC54" i="3"/>
  <c r="AJ65" i="4"/>
  <c r="AE66" i="4"/>
  <c r="AA66" i="4"/>
  <c r="W66" i="4"/>
  <c r="S66" i="4"/>
  <c r="O66" i="4"/>
  <c r="K66" i="4"/>
  <c r="G66" i="4"/>
  <c r="AI61" i="4"/>
  <c r="AA61" i="4"/>
  <c r="W61" i="4"/>
  <c r="S61" i="4"/>
  <c r="O61" i="4"/>
  <c r="K61" i="4"/>
  <c r="G61" i="4"/>
  <c r="AC61" i="4"/>
  <c r="Y61" i="4"/>
  <c r="U61" i="4"/>
  <c r="Q61" i="4"/>
  <c r="M61" i="4"/>
  <c r="I61" i="4"/>
  <c r="AG48" i="4"/>
  <c r="Y48" i="4"/>
  <c r="U48" i="4"/>
  <c r="Q48" i="4"/>
  <c r="I48" i="4"/>
  <c r="AJ36" i="4"/>
  <c r="AC48" i="4"/>
  <c r="M48" i="4"/>
  <c r="AJ38" i="4"/>
  <c r="AG32" i="4"/>
  <c r="Y32" i="4"/>
  <c r="Q32" i="4"/>
  <c r="I32" i="4"/>
  <c r="AJ30" i="4"/>
  <c r="AJ28" i="4"/>
  <c r="AJ24" i="4"/>
  <c r="AJ29" i="4"/>
  <c r="AJ31" i="4"/>
  <c r="AJ26" i="4"/>
  <c r="AJ22" i="4"/>
  <c r="AJ17" i="4"/>
  <c r="AJ10" i="4"/>
  <c r="AJ9" i="4" s="1"/>
  <c r="AJ31" i="3"/>
  <c r="AI32" i="3"/>
  <c r="AJ37" i="3"/>
  <c r="AE38" i="3"/>
  <c r="AA38" i="3"/>
  <c r="W38" i="3"/>
  <c r="S38" i="3"/>
  <c r="O38" i="3"/>
  <c r="K38" i="3"/>
  <c r="G38" i="3"/>
  <c r="AJ44" i="3"/>
  <c r="AE45" i="3"/>
  <c r="AA45" i="3"/>
  <c r="W45" i="3"/>
  <c r="S45" i="3"/>
  <c r="O45" i="3"/>
  <c r="K45" i="3"/>
  <c r="G45" i="3"/>
  <c r="AJ43" i="3"/>
  <c r="AJ96" i="3"/>
  <c r="AJ94" i="3"/>
  <c r="AJ92" i="3"/>
  <c r="AJ89" i="3"/>
  <c r="AJ85" i="3"/>
  <c r="AJ90" i="3"/>
  <c r="AJ95" i="3"/>
  <c r="AJ93" i="3"/>
  <c r="AJ91" i="3"/>
  <c r="AJ87" i="3"/>
  <c r="AJ83" i="3"/>
  <c r="AB78" i="3"/>
  <c r="T78" i="3"/>
  <c r="L78" i="3"/>
  <c r="AJ72" i="3"/>
  <c r="AJ68" i="3"/>
  <c r="AJ64" i="3"/>
  <c r="AJ60" i="3"/>
  <c r="AI78" i="3"/>
  <c r="AJ58" i="3"/>
  <c r="AJ77" i="3"/>
  <c r="AJ76" i="3"/>
  <c r="AJ75" i="3"/>
  <c r="AJ73" i="3"/>
  <c r="AJ71" i="3"/>
  <c r="AJ69" i="3"/>
  <c r="AJ67" i="3"/>
  <c r="AJ65" i="3"/>
  <c r="AJ63" i="3"/>
  <c r="AJ61" i="3"/>
  <c r="AJ59" i="3"/>
  <c r="AF78" i="3"/>
  <c r="X78" i="3"/>
  <c r="P78" i="3"/>
  <c r="H78" i="3"/>
  <c r="AJ74" i="3"/>
  <c r="AJ70" i="3"/>
  <c r="AJ66" i="3"/>
  <c r="AJ62" i="3"/>
  <c r="AJ53" i="3"/>
  <c r="AJ50" i="3"/>
  <c r="AJ51" i="3"/>
  <c r="AJ52" i="3"/>
  <c r="H119" i="3"/>
  <c r="L119" i="3"/>
  <c r="P119" i="3"/>
  <c r="T119" i="3"/>
  <c r="X119" i="3"/>
  <c r="AB119" i="3"/>
  <c r="AF119" i="3"/>
  <c r="AJ112" i="3"/>
  <c r="AE119" i="3"/>
  <c r="AA119" i="3"/>
  <c r="W119" i="3"/>
  <c r="S119" i="3"/>
  <c r="O119" i="3"/>
  <c r="K119" i="3"/>
  <c r="G119" i="3"/>
  <c r="AJ118" i="3"/>
  <c r="AJ116" i="3"/>
  <c r="AJ114" i="3"/>
  <c r="F119" i="3"/>
  <c r="J119" i="3"/>
  <c r="N119" i="3"/>
  <c r="R119" i="3"/>
  <c r="V119" i="3"/>
  <c r="Z119" i="3"/>
  <c r="AD119" i="3"/>
  <c r="AH119" i="3"/>
  <c r="AJ128" i="3"/>
  <c r="AJ127" i="3"/>
  <c r="L129" i="3"/>
  <c r="P129" i="3"/>
  <c r="T129" i="3"/>
  <c r="X129" i="3"/>
  <c r="AB129" i="3"/>
  <c r="AF129" i="3"/>
  <c r="AJ125" i="3"/>
  <c r="F129" i="3"/>
  <c r="N129" i="3"/>
  <c r="V129" i="3"/>
  <c r="AD129" i="3"/>
  <c r="AG129" i="3"/>
  <c r="AC129" i="3"/>
  <c r="Y129" i="3"/>
  <c r="U129" i="3"/>
  <c r="Q129" i="3"/>
  <c r="M129" i="3"/>
  <c r="I129" i="3"/>
  <c r="AJ123" i="3"/>
  <c r="AJ133" i="3"/>
  <c r="AF9" i="2"/>
  <c r="AB9" i="2"/>
  <c r="V9" i="2"/>
  <c r="R9" i="2"/>
  <c r="L9" i="2"/>
  <c r="AG9" i="2"/>
  <c r="AC9" i="2"/>
  <c r="Y9" i="2"/>
  <c r="K9" i="2"/>
  <c r="G9" i="2"/>
  <c r="J9" i="2"/>
  <c r="AJ135" i="3"/>
  <c r="AJ132" i="3"/>
  <c r="AH9" i="2"/>
  <c r="AD9" i="2"/>
  <c r="Z9" i="2"/>
  <c r="H9" i="2"/>
  <c r="AI9" i="2"/>
  <c r="AE9" i="2"/>
  <c r="AA9" i="2"/>
  <c r="W9" i="2"/>
  <c r="I9" i="2"/>
  <c r="X9" i="2"/>
  <c r="U9" i="2"/>
  <c r="S9" i="2"/>
  <c r="Q9" i="2"/>
  <c r="O9" i="2"/>
  <c r="M9" i="2"/>
  <c r="T9" i="2"/>
  <c r="P9" i="2"/>
  <c r="AJ29" i="2"/>
  <c r="F49" i="2"/>
  <c r="AJ140" i="2"/>
  <c r="AJ134" i="2"/>
  <c r="AJ128" i="2"/>
  <c r="AJ119" i="2"/>
  <c r="F56" i="2"/>
  <c r="W136" i="2"/>
  <c r="W130" i="2"/>
  <c r="AA136" i="2"/>
  <c r="K136" i="2"/>
  <c r="AA130" i="2"/>
  <c r="K130" i="2"/>
  <c r="AJ135" i="2"/>
  <c r="AJ133" i="2"/>
  <c r="AJ129" i="2"/>
  <c r="AJ127" i="2"/>
  <c r="AJ28" i="2"/>
  <c r="O136" i="2"/>
  <c r="O130" i="2"/>
  <c r="AI136" i="2"/>
  <c r="S136" i="2"/>
  <c r="AI130" i="2"/>
  <c r="S130" i="2"/>
  <c r="AJ115" i="2"/>
  <c r="AJ114" i="2"/>
  <c r="AJ113" i="2"/>
  <c r="AJ104" i="2"/>
  <c r="AJ106" i="2"/>
  <c r="F61" i="4"/>
  <c r="AJ51" i="4"/>
  <c r="F78" i="3"/>
  <c r="AJ57" i="3"/>
  <c r="F22" i="3"/>
  <c r="F116" i="2"/>
  <c r="AJ110" i="2"/>
  <c r="F85" i="2"/>
  <c r="AJ82" i="2"/>
  <c r="AG66" i="4"/>
  <c r="AC66" i="4"/>
  <c r="Y66" i="4"/>
  <c r="U66" i="4"/>
  <c r="Q66" i="4"/>
  <c r="M66" i="4"/>
  <c r="I66" i="4"/>
  <c r="AJ45" i="4"/>
  <c r="AJ41" i="4"/>
  <c r="AJ37" i="4"/>
  <c r="AF48" i="4"/>
  <c r="AB48" i="4"/>
  <c r="X48" i="4"/>
  <c r="T48" i="4"/>
  <c r="P48" i="4"/>
  <c r="L48" i="4"/>
  <c r="H48" i="4"/>
  <c r="AF61" i="4"/>
  <c r="AD61" i="4"/>
  <c r="AB61" i="4"/>
  <c r="Z61" i="4"/>
  <c r="X61" i="4"/>
  <c r="V61" i="4"/>
  <c r="T61" i="4"/>
  <c r="R61" i="4"/>
  <c r="P61" i="4"/>
  <c r="N61" i="4"/>
  <c r="L61" i="4"/>
  <c r="J61" i="4"/>
  <c r="H61" i="4"/>
  <c r="AJ55" i="4"/>
  <c r="AJ54" i="4"/>
  <c r="AJ57" i="4"/>
  <c r="AJ59" i="4"/>
  <c r="AJ46" i="4"/>
  <c r="AJ42" i="4"/>
  <c r="AJ40" i="4"/>
  <c r="AE48" i="4"/>
  <c r="W48" i="4"/>
  <c r="O48" i="4"/>
  <c r="G48" i="4"/>
  <c r="AG136" i="3"/>
  <c r="AC136" i="3"/>
  <c r="Y136" i="3"/>
  <c r="U136" i="3"/>
  <c r="Q136" i="3"/>
  <c r="M136" i="3"/>
  <c r="I136" i="3"/>
  <c r="AE129" i="3"/>
  <c r="AA129" i="3"/>
  <c r="W129" i="3"/>
  <c r="S129" i="3"/>
  <c r="O129" i="3"/>
  <c r="K129" i="3"/>
  <c r="G129" i="3"/>
  <c r="AI136" i="3"/>
  <c r="AJ115" i="3"/>
  <c r="AJ113" i="3"/>
  <c r="AJ111" i="3"/>
  <c r="AG119" i="3"/>
  <c r="AC119" i="3"/>
  <c r="Y119" i="3"/>
  <c r="U119" i="3"/>
  <c r="Q119" i="3"/>
  <c r="M119" i="3"/>
  <c r="I119" i="3"/>
  <c r="AG78" i="3"/>
  <c r="AC78" i="3"/>
  <c r="Y78" i="3"/>
  <c r="U78" i="3"/>
  <c r="Q78" i="3"/>
  <c r="M78" i="3"/>
  <c r="I78" i="3"/>
  <c r="J129" i="3"/>
  <c r="R129" i="3"/>
  <c r="Z129" i="3"/>
  <c r="AH129" i="3"/>
  <c r="AJ25" i="4"/>
  <c r="AC32" i="4"/>
  <c r="M32" i="4"/>
  <c r="AJ88" i="3"/>
  <c r="AJ84" i="3"/>
  <c r="AH22" i="3"/>
  <c r="AD22" i="3"/>
  <c r="Z22" i="3"/>
  <c r="V22" i="3"/>
  <c r="R22" i="3"/>
  <c r="N22" i="3"/>
  <c r="J22" i="3"/>
  <c r="AJ139" i="2"/>
  <c r="AJ102" i="2"/>
  <c r="AG85" i="2"/>
  <c r="AC85" i="2"/>
  <c r="Y85" i="2"/>
  <c r="U85" i="2"/>
  <c r="Q85" i="2"/>
  <c r="M85" i="2"/>
  <c r="I85" i="2"/>
  <c r="AG56" i="2"/>
  <c r="AC56" i="2"/>
  <c r="Y56" i="2"/>
  <c r="U56" i="2"/>
  <c r="Q56" i="2"/>
  <c r="M56" i="2"/>
  <c r="I56" i="2"/>
  <c r="AG49" i="2"/>
  <c r="AC49" i="2"/>
  <c r="Y49" i="2"/>
  <c r="U49" i="2"/>
  <c r="Q49" i="2"/>
  <c r="M49" i="2"/>
  <c r="I49" i="2"/>
  <c r="K32" i="4"/>
  <c r="S32" i="4"/>
  <c r="AA32" i="4"/>
  <c r="AI32" i="4"/>
  <c r="H32" i="4"/>
  <c r="L32" i="4"/>
  <c r="P32" i="4"/>
  <c r="T32" i="4"/>
  <c r="X32" i="4"/>
  <c r="AB32" i="4"/>
  <c r="AF32" i="4"/>
  <c r="AJ110" i="3"/>
  <c r="AJ105" i="3"/>
  <c r="AC19" i="4"/>
  <c r="H129" i="3"/>
  <c r="AJ104" i="3"/>
  <c r="AJ49" i="3"/>
  <c r="U54" i="3"/>
  <c r="M54" i="3"/>
  <c r="AJ109" i="3"/>
  <c r="F54" i="3"/>
  <c r="J54" i="3"/>
  <c r="N54" i="3"/>
  <c r="R54" i="3"/>
  <c r="V54" i="3"/>
  <c r="Z54" i="3"/>
  <c r="AD54" i="3"/>
  <c r="AH54" i="3"/>
  <c r="U19" i="4"/>
  <c r="AE54" i="3"/>
  <c r="W54" i="3"/>
  <c r="O54" i="3"/>
  <c r="G54" i="3"/>
  <c r="AG45" i="3"/>
  <c r="Y45" i="3"/>
  <c r="Q45" i="3"/>
  <c r="I45" i="3"/>
  <c r="AG38" i="3"/>
  <c r="Y38" i="3"/>
  <c r="Q38" i="3"/>
  <c r="I38" i="3"/>
  <c r="AG32" i="3"/>
  <c r="Y32" i="3"/>
  <c r="Q32" i="3"/>
  <c r="I32" i="3"/>
  <c r="AI22" i="3"/>
  <c r="AA22" i="3"/>
  <c r="S22" i="3"/>
  <c r="K22" i="3"/>
  <c r="AC136" i="2"/>
  <c r="U136" i="2"/>
  <c r="M136" i="2"/>
  <c r="AC130" i="2"/>
  <c r="U130" i="2"/>
  <c r="M130" i="2"/>
  <c r="AJ112" i="2"/>
  <c r="A34" i="4"/>
  <c r="A13" i="4" s="1"/>
  <c r="I19" i="4"/>
  <c r="Y19" i="4"/>
  <c r="K19" i="4"/>
  <c r="S19" i="4"/>
  <c r="AA19" i="4"/>
  <c r="AI19" i="4"/>
  <c r="AJ16" i="4"/>
  <c r="F45" i="3"/>
  <c r="J45" i="3"/>
  <c r="N45" i="3"/>
  <c r="R45" i="3"/>
  <c r="V45" i="3"/>
  <c r="Z45" i="3"/>
  <c r="AD45" i="3"/>
  <c r="AH45" i="3"/>
  <c r="F32" i="3"/>
  <c r="J32" i="3"/>
  <c r="N32" i="3"/>
  <c r="R32" i="3"/>
  <c r="V32" i="3"/>
  <c r="Z32" i="3"/>
  <c r="AD32" i="3"/>
  <c r="AH32" i="3"/>
  <c r="AJ12" i="3"/>
  <c r="L136" i="2"/>
  <c r="P136" i="2"/>
  <c r="T136" i="2"/>
  <c r="X136" i="2"/>
  <c r="AB136" i="2"/>
  <c r="AF136" i="2"/>
  <c r="J130" i="2"/>
  <c r="N130" i="2"/>
  <c r="R130" i="2"/>
  <c r="V130" i="2"/>
  <c r="Z130" i="2"/>
  <c r="AD130" i="2"/>
  <c r="AH130" i="2"/>
  <c r="AJ103" i="2"/>
  <c r="AG79" i="2"/>
  <c r="Y79" i="2"/>
  <c r="Q79" i="2"/>
  <c r="I79" i="2"/>
  <c r="AA61" i="2"/>
  <c r="S61" i="2"/>
  <c r="K61" i="2"/>
  <c r="AF24" i="2"/>
  <c r="AB24" i="2"/>
  <c r="X24" i="2"/>
  <c r="T24" i="2"/>
  <c r="P24" i="2"/>
  <c r="L24" i="2"/>
  <c r="H24" i="2"/>
  <c r="AG24" i="2"/>
  <c r="AA24" i="2"/>
  <c r="W24" i="2"/>
  <c r="Q24" i="2"/>
  <c r="K24" i="2"/>
  <c r="G24" i="2"/>
  <c r="AJ77" i="2"/>
  <c r="AJ73" i="2"/>
  <c r="AJ44" i="2"/>
  <c r="V116" i="2"/>
  <c r="AD85" i="2"/>
  <c r="V85" i="2"/>
  <c r="N85" i="2"/>
  <c r="AC61" i="2"/>
  <c r="U61" i="2"/>
  <c r="M61" i="2"/>
  <c r="AJ27" i="2"/>
  <c r="AI24" i="2"/>
  <c r="U24" i="2"/>
  <c r="AF116" i="2"/>
  <c r="X116" i="2"/>
  <c r="P116" i="2"/>
  <c r="H116" i="2"/>
  <c r="AJ93" i="2"/>
  <c r="AJ52" i="2"/>
  <c r="AJ72" i="2"/>
  <c r="AJ35" i="4"/>
  <c r="AJ64" i="2"/>
  <c r="F36" i="2"/>
  <c r="AJ34" i="2"/>
  <c r="AJ92" i="2"/>
  <c r="AJ43" i="4"/>
  <c r="AJ39" i="4"/>
  <c r="AH48" i="4"/>
  <c r="AD48" i="4"/>
  <c r="Z48" i="4"/>
  <c r="V48" i="4"/>
  <c r="R48" i="4"/>
  <c r="N48" i="4"/>
  <c r="J48" i="4"/>
  <c r="AJ53" i="4"/>
  <c r="AJ52" i="4"/>
  <c r="AJ56" i="4"/>
  <c r="AJ58" i="4"/>
  <c r="AJ60" i="4"/>
  <c r="AJ44" i="4"/>
  <c r="AJ64" i="4"/>
  <c r="AI48" i="4"/>
  <c r="AA48" i="4"/>
  <c r="S48" i="4"/>
  <c r="K48" i="4"/>
  <c r="AJ18" i="4"/>
  <c r="AJ134" i="3"/>
  <c r="AE136" i="3"/>
  <c r="AA136" i="3"/>
  <c r="W136" i="3"/>
  <c r="S136" i="3"/>
  <c r="O136" i="3"/>
  <c r="K136" i="3"/>
  <c r="G136" i="3"/>
  <c r="AJ126" i="3"/>
  <c r="AJ124" i="3"/>
  <c r="AE78" i="3"/>
  <c r="AA78" i="3"/>
  <c r="W78" i="3"/>
  <c r="S78" i="3"/>
  <c r="O78" i="3"/>
  <c r="K78" i="3"/>
  <c r="G78" i="3"/>
  <c r="AJ117" i="3"/>
  <c r="AJ27" i="4"/>
  <c r="AJ23" i="4"/>
  <c r="U32" i="4"/>
  <c r="AJ122" i="3"/>
  <c r="AJ86" i="3"/>
  <c r="AJ82" i="3"/>
  <c r="AJ36" i="3"/>
  <c r="AJ30" i="3"/>
  <c r="AF22" i="3"/>
  <c r="AB22" i="3"/>
  <c r="X22" i="3"/>
  <c r="T22" i="3"/>
  <c r="P22" i="3"/>
  <c r="L22" i="3"/>
  <c r="H22" i="3"/>
  <c r="AE85" i="2"/>
  <c r="AA85" i="2"/>
  <c r="W85" i="2"/>
  <c r="S85" i="2"/>
  <c r="O85" i="2"/>
  <c r="K85" i="2"/>
  <c r="G85" i="2"/>
  <c r="AJ78" i="2"/>
  <c r="AJ47" i="2"/>
  <c r="AJ45" i="2"/>
  <c r="AE49" i="2"/>
  <c r="AA49" i="2"/>
  <c r="W49" i="2"/>
  <c r="S49" i="2"/>
  <c r="O49" i="2"/>
  <c r="K49" i="2"/>
  <c r="G49" i="2"/>
  <c r="G32" i="4"/>
  <c r="O32" i="4"/>
  <c r="W32" i="4"/>
  <c r="AE32" i="4"/>
  <c r="F32" i="4"/>
  <c r="J32" i="4"/>
  <c r="N32" i="4"/>
  <c r="R32" i="4"/>
  <c r="V32" i="4"/>
  <c r="Z32" i="4"/>
  <c r="AD32" i="4"/>
  <c r="AH32" i="4"/>
  <c r="F101" i="3"/>
  <c r="M19" i="4"/>
  <c r="AG54" i="3"/>
  <c r="Y54" i="3"/>
  <c r="Q54" i="3"/>
  <c r="I54" i="3"/>
  <c r="H54" i="3"/>
  <c r="L54" i="3"/>
  <c r="P54" i="3"/>
  <c r="T54" i="3"/>
  <c r="X54" i="3"/>
  <c r="AB54" i="3"/>
  <c r="AF54" i="3"/>
  <c r="AJ48" i="3"/>
  <c r="AA54" i="3"/>
  <c r="S54" i="3"/>
  <c r="K54" i="3"/>
  <c r="AJ42" i="3"/>
  <c r="AC45" i="3"/>
  <c r="U45" i="3"/>
  <c r="M45" i="3"/>
  <c r="AC38" i="3"/>
  <c r="U38" i="3"/>
  <c r="M38" i="3"/>
  <c r="AC32" i="3"/>
  <c r="U32" i="3"/>
  <c r="M32" i="3"/>
  <c r="AE22" i="3"/>
  <c r="W22" i="3"/>
  <c r="O22" i="3"/>
  <c r="G22" i="3"/>
  <c r="AG136" i="2"/>
  <c r="Y136" i="2"/>
  <c r="Q136" i="2"/>
  <c r="AG130" i="2"/>
  <c r="Y130" i="2"/>
  <c r="Q130" i="2"/>
  <c r="Q19" i="4"/>
  <c r="AG19" i="4"/>
  <c r="G19" i="4"/>
  <c r="O19" i="4"/>
  <c r="W19" i="4"/>
  <c r="AE19" i="4"/>
  <c r="H45" i="3"/>
  <c r="L45" i="3"/>
  <c r="P45" i="3"/>
  <c r="T45" i="3"/>
  <c r="X45" i="3"/>
  <c r="AB45" i="3"/>
  <c r="AF45" i="3"/>
  <c r="AJ41" i="3"/>
  <c r="AJ35" i="3"/>
  <c r="H32" i="3"/>
  <c r="L32" i="3"/>
  <c r="P32" i="3"/>
  <c r="T32" i="3"/>
  <c r="X32" i="3"/>
  <c r="AB32" i="3"/>
  <c r="AF32" i="3"/>
  <c r="AJ29" i="3"/>
  <c r="AI142" i="2"/>
  <c r="AG142" i="2"/>
  <c r="AE142" i="2"/>
  <c r="AC142" i="2"/>
  <c r="AA142" i="2"/>
  <c r="Y142" i="2"/>
  <c r="W142" i="2"/>
  <c r="U142" i="2"/>
  <c r="S142" i="2"/>
  <c r="Q142" i="2"/>
  <c r="O142" i="2"/>
  <c r="M142" i="2"/>
  <c r="K142" i="2"/>
  <c r="J136" i="2"/>
  <c r="N136" i="2"/>
  <c r="R136" i="2"/>
  <c r="V136" i="2"/>
  <c r="Z136" i="2"/>
  <c r="AD136" i="2"/>
  <c r="AH136" i="2"/>
  <c r="L130" i="2"/>
  <c r="P130" i="2"/>
  <c r="T130" i="2"/>
  <c r="X130" i="2"/>
  <c r="AB130" i="2"/>
  <c r="AF130" i="2"/>
  <c r="AJ126" i="2"/>
  <c r="AJ101" i="2"/>
  <c r="AJ105" i="2"/>
  <c r="AC79" i="2"/>
  <c r="U79" i="2"/>
  <c r="M79" i="2"/>
  <c r="AE61" i="2"/>
  <c r="W61" i="2"/>
  <c r="O61" i="2"/>
  <c r="G61" i="2"/>
  <c r="AJ43" i="2"/>
  <c r="AI49" i="2"/>
  <c r="AH24" i="2"/>
  <c r="AD24" i="2"/>
  <c r="Z24" i="2"/>
  <c r="V24" i="2"/>
  <c r="R24" i="2"/>
  <c r="N24" i="2"/>
  <c r="J24" i="2"/>
  <c r="F24" i="2"/>
  <c r="AJ12" i="2"/>
  <c r="AJ21" i="2"/>
  <c r="AJ17" i="2"/>
  <c r="AE24" i="2"/>
  <c r="Y24" i="2"/>
  <c r="S24" i="2"/>
  <c r="O24" i="2"/>
  <c r="I24" i="2"/>
  <c r="AD116" i="2"/>
  <c r="N116" i="2"/>
  <c r="AH85" i="2"/>
  <c r="Z85" i="2"/>
  <c r="R85" i="2"/>
  <c r="J85" i="2"/>
  <c r="AG61" i="2"/>
  <c r="Y61" i="2"/>
  <c r="Q61" i="2"/>
  <c r="I61" i="2"/>
  <c r="F31" i="2"/>
  <c r="AJ19" i="2"/>
  <c r="AC24" i="2"/>
  <c r="M24" i="2"/>
  <c r="AJ10" i="3"/>
  <c r="AB116" i="2"/>
  <c r="T116" i="2"/>
  <c r="L116" i="2"/>
  <c r="AJ94" i="2"/>
  <c r="AJ59" i="2"/>
  <c r="AJ53" i="2"/>
  <c r="G79" i="2"/>
  <c r="AJ69" i="2" l="1"/>
  <c r="AJ96" i="2"/>
  <c r="AJ106" i="3"/>
  <c r="AJ78" i="3"/>
  <c r="AJ22" i="3"/>
  <c r="AJ142" i="2"/>
  <c r="AJ74" i="2"/>
  <c r="AJ136" i="3"/>
  <c r="AJ66" i="4"/>
  <c r="AJ136" i="2"/>
  <c r="AJ49" i="2"/>
  <c r="AJ130" i="2"/>
  <c r="AJ79" i="2"/>
  <c r="AJ32" i="4"/>
  <c r="AJ19" i="4"/>
  <c r="AJ32" i="3"/>
  <c r="AJ38" i="3"/>
  <c r="AJ101" i="3"/>
  <c r="AJ54" i="3"/>
  <c r="AJ119" i="3"/>
  <c r="AJ129" i="3"/>
  <c r="AJ31" i="2"/>
  <c r="AJ61" i="2"/>
  <c r="AJ56" i="2"/>
  <c r="A10" i="2"/>
  <c r="A10" i="3"/>
  <c r="A10" i="4" s="1"/>
  <c r="AJ24" i="2"/>
  <c r="AJ36" i="2"/>
  <c r="AJ48" i="4"/>
  <c r="AJ45" i="3"/>
  <c r="AJ85" i="2"/>
  <c r="AJ116" i="2"/>
  <c r="AJ61" i="4"/>
  <c r="F100" i="2"/>
  <c r="D107" i="2"/>
  <c r="E107" i="2"/>
  <c r="F107" i="2" l="1"/>
  <c r="AJ107" i="2" s="1"/>
  <c r="AJ100" i="2"/>
</calcChain>
</file>

<file path=xl/sharedStrings.xml><?xml version="1.0" encoding="utf-8"?>
<sst xmlns="http://schemas.openxmlformats.org/spreadsheetml/2006/main" count="563" uniqueCount="478">
  <si>
    <t>&lt; 1</t>
  </si>
  <si>
    <t>1</t>
  </si>
  <si>
    <t>2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</si>
  <si>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</si>
  <si>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</si>
  <si>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</si>
  <si>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</si>
  <si>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</si>
  <si>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</si>
  <si>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</si>
  <si>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</si>
  <si>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</si>
  <si>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</si>
  <si>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</si>
  <si>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</si>
  <si>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NACIMIENTO</t>
  </si>
  <si>
    <t>28 DÍAS</t>
  </si>
  <si>
    <t>POB. FEM. TOTAL</t>
  </si>
  <si>
    <t>POBLACION FEMENINA</t>
  </si>
  <si>
    <t>10-14</t>
  </si>
  <si>
    <t>15-19</t>
  </si>
  <si>
    <t>20-49</t>
  </si>
  <si>
    <t>GOBIERNO REGIONAL DE LAMBAYEQUE</t>
  </si>
  <si>
    <t>GERENCIA DE SALUD LAMBAYEQUE</t>
  </si>
  <si>
    <t>OFICINA  DE EPIDEMIOLOGÌA</t>
  </si>
  <si>
    <t>AREA DE ESTADÌSTICA E INFORMÀTICA</t>
  </si>
  <si>
    <t>H 49%</t>
  </si>
  <si>
    <t>F 51%</t>
  </si>
  <si>
    <t>N°
ORD.</t>
  </si>
  <si>
    <t>ESTABLECIMIENTOS DE SALUD</t>
  </si>
  <si>
    <t>POBLACIÓN AMBOS SEXOS</t>
  </si>
  <si>
    <t>5-9</t>
  </si>
  <si>
    <t>10-11</t>
  </si>
  <si>
    <t>12-14</t>
  </si>
  <si>
    <t>15-17</t>
  </si>
  <si>
    <t>18-19</t>
  </si>
  <si>
    <t>80 y +</t>
  </si>
  <si>
    <t>GEST. ESP.</t>
  </si>
  <si>
    <t>POB.  LAMBAYEQUE</t>
  </si>
  <si>
    <t>PROV. CHICLAYO</t>
  </si>
  <si>
    <t>DISTRITO CHICLAYO</t>
  </si>
  <si>
    <t>C.S. San Antonio</t>
  </si>
  <si>
    <t>C.S. José Olaya</t>
  </si>
  <si>
    <t>C.S. Jorge Chávez</t>
  </si>
  <si>
    <t>C.S. Túpac Amaru</t>
  </si>
  <si>
    <t>C.S. Quiñones</t>
  </si>
  <si>
    <t>C.S. Cerropón</t>
  </si>
  <si>
    <t>C.S. Cruz Esperanza</t>
  </si>
  <si>
    <t>Policlínico Oeste</t>
  </si>
  <si>
    <t>DISTRITO CHONGOYAPE</t>
  </si>
  <si>
    <t>C.S. Chongoyape</t>
  </si>
  <si>
    <t>P.S. Pampagrande</t>
  </si>
  <si>
    <t>P.S. Las Colmenas</t>
  </si>
  <si>
    <t>ESSALUD</t>
  </si>
  <si>
    <t>DISTRITO CIUDAD ETEN</t>
  </si>
  <si>
    <t>C.S. Ciudad Eten</t>
  </si>
  <si>
    <t>DISTRITO PUERTO ETEN</t>
  </si>
  <si>
    <t>C.S. Puerto Eten</t>
  </si>
  <si>
    <t>DISTRITO LAGUNAS</t>
  </si>
  <si>
    <t>C.S. Mocupe Viejo</t>
  </si>
  <si>
    <t>P.S. Mocupe Nuevo</t>
  </si>
  <si>
    <t>P.S. Lagunas</t>
  </si>
  <si>
    <t>P.S. Túpac Amaru</t>
  </si>
  <si>
    <t>P.S. Pueblo Libre</t>
  </si>
  <si>
    <t>DISTRITO MONSEFU</t>
  </si>
  <si>
    <t>C.S. Monsefú</t>
  </si>
  <si>
    <t>P.S. Callanca</t>
  </si>
  <si>
    <t>P.S. Pómape</t>
  </si>
  <si>
    <t>P.S. Valle Hermoso</t>
  </si>
  <si>
    <t>DISTRITO NUEVA ARICA</t>
  </si>
  <si>
    <t>C.S. Nueva Arica</t>
  </si>
  <si>
    <t>C.S. La Viña de Nueva Arica</t>
  </si>
  <si>
    <t>DISTRITO OYOTUN</t>
  </si>
  <si>
    <t>C.S. Oyotún</t>
  </si>
  <si>
    <t>P.S. El Espinal</t>
  </si>
  <si>
    <t>P.S. Pan de Azúcar</t>
  </si>
  <si>
    <t>DISTRITO PICSI</t>
  </si>
  <si>
    <t>C.S. Picsi</t>
  </si>
  <si>
    <t>P.S. Capote</t>
  </si>
  <si>
    <t>DISTRITO PIMENTEL</t>
  </si>
  <si>
    <t>C.S. Pimentel</t>
  </si>
  <si>
    <t>P.S. Las Flores de la Pradera</t>
  </si>
  <si>
    <t>DISTRITO REQUE</t>
  </si>
  <si>
    <t>C.S. Reque</t>
  </si>
  <si>
    <t>P.S. Montegrande</t>
  </si>
  <si>
    <t>P.S. Las Delicias</t>
  </si>
  <si>
    <t>DISTRITO SANTA ROSA</t>
  </si>
  <si>
    <t>C.S. Santa Rosa</t>
  </si>
  <si>
    <t>DISTRITO ZAÑA</t>
  </si>
  <si>
    <t>C.S. Zaña</t>
  </si>
  <si>
    <t>P.S. Sipan</t>
  </si>
  <si>
    <t>P.S. La Otra Banda</t>
  </si>
  <si>
    <t>DISTRITO J.L.ORTIZ</t>
  </si>
  <si>
    <t>C.S. J.L. Ortíz</t>
  </si>
  <si>
    <t>C.S. Atusparias</t>
  </si>
  <si>
    <t>C.S. Paul Harris</t>
  </si>
  <si>
    <t>P.S. Culpón</t>
  </si>
  <si>
    <t>P.S. Santa Ana</t>
  </si>
  <si>
    <t>P.S. Villa Hermosa</t>
  </si>
  <si>
    <t>DISTRITO LA VICTORIA</t>
  </si>
  <si>
    <t>C.S. La Victoria Sect. I</t>
  </si>
  <si>
    <t>C.S. La Victoria Sect. II</t>
  </si>
  <si>
    <t>C.S. El Bosque</t>
  </si>
  <si>
    <t>P.S. Chosica Norte</t>
  </si>
  <si>
    <t>P.S. Raymondi</t>
  </si>
  <si>
    <t>DISTRITO TUMAN</t>
  </si>
  <si>
    <t>P.S. Tumán</t>
  </si>
  <si>
    <t>DISTRITO PUCALA</t>
  </si>
  <si>
    <t>P.S. Pucalá</t>
  </si>
  <si>
    <t>DISTRITO CAYALTI</t>
  </si>
  <si>
    <t>P.S. Cayalti</t>
  </si>
  <si>
    <t>P.S. Guayaquil</t>
  </si>
  <si>
    <t>P.S. Collique</t>
  </si>
  <si>
    <t>DISTRITO POMALCA</t>
  </si>
  <si>
    <t>P.S. San Luis</t>
  </si>
  <si>
    <t>P.S. San Antonio</t>
  </si>
  <si>
    <t>P.S. Pomalca</t>
  </si>
  <si>
    <t>DISTRITO PATAPO</t>
  </si>
  <si>
    <t>C.S. Pósope Alto</t>
  </si>
  <si>
    <t>P.S. Pampa La Victoria</t>
  </si>
  <si>
    <t>ESSALUD Patapo</t>
  </si>
  <si>
    <t>POB. LAMBAYEQUE</t>
  </si>
  <si>
    <t>PROV. LAMBAYEQUE</t>
  </si>
  <si>
    <t>DISTRITO LAMBAYEQUE</t>
  </si>
  <si>
    <t>C.S. San Martín</t>
  </si>
  <si>
    <t>C.S. Toribia Castro</t>
  </si>
  <si>
    <t>P.S. Los Mestas Sialupe Huamantanga</t>
  </si>
  <si>
    <t>P.S. Muy Finca Punto 9</t>
  </si>
  <si>
    <t>Centro Medico Militar</t>
  </si>
  <si>
    <t>DISTRITO CHOCHOPE</t>
  </si>
  <si>
    <t>P.S. Chóchope</t>
  </si>
  <si>
    <t>DISTRITO ILLIMO</t>
  </si>
  <si>
    <t>C.S. Illimo</t>
  </si>
  <si>
    <t>P.S. Chirimoyo</t>
  </si>
  <si>
    <t>P.S. San Pedro Sasape ***</t>
  </si>
  <si>
    <t>DISTRITO JAYANCA</t>
  </si>
  <si>
    <t>C.S. Jayanca</t>
  </si>
  <si>
    <t>P.S. La Viña</t>
  </si>
  <si>
    <t>DISTRITO MOCHUMI</t>
  </si>
  <si>
    <t>C.S. Mochumi</t>
  </si>
  <si>
    <t>P.S. Maravillas</t>
  </si>
  <si>
    <t>P.S. Punto 4</t>
  </si>
  <si>
    <t>P.S. Paredones Muy Finca S.Antonio</t>
  </si>
  <si>
    <t>DISTRITO MOTUPE</t>
  </si>
  <si>
    <t>C.S. Motupe</t>
  </si>
  <si>
    <t>P.S. Tongorrape</t>
  </si>
  <si>
    <t>P.S. Anchovira</t>
  </si>
  <si>
    <t>P.S. Marripón</t>
  </si>
  <si>
    <t>P.S. El Arrozal</t>
  </si>
  <si>
    <t>DISTRITO MORROPE</t>
  </si>
  <si>
    <t>C.S. Mórrope</t>
  </si>
  <si>
    <t>P.S. La Colorada</t>
  </si>
  <si>
    <t>P.S. El Romero</t>
  </si>
  <si>
    <t>P.S. Tranca Fanupe</t>
  </si>
  <si>
    <t>P.S. Chepito</t>
  </si>
  <si>
    <t>P.S. Arbolsol</t>
  </si>
  <si>
    <t>P.S. Los Positos</t>
  </si>
  <si>
    <t>P.S. Cruz de Paredones</t>
  </si>
  <si>
    <t>P.S. Cruz del Médano</t>
  </si>
  <si>
    <t>P.S. Sequión ***</t>
  </si>
  <si>
    <t>P.S. Huaca de Barro</t>
  </si>
  <si>
    <t>P.S. Las Pampas</t>
  </si>
  <si>
    <t>P.S. Santa Isabel</t>
  </si>
  <si>
    <t>P.S. Annape</t>
  </si>
  <si>
    <t>P.S. Caracucho</t>
  </si>
  <si>
    <t>P.S. Lagartera</t>
  </si>
  <si>
    <t>P.S. Quemazón</t>
  </si>
  <si>
    <t>P.S. Fanupe Barrio Nuevo</t>
  </si>
  <si>
    <t>P.S. Monte Hermoso</t>
  </si>
  <si>
    <t>DISTRITO OLMOS</t>
  </si>
  <si>
    <t>C.S. Olmos</t>
  </si>
  <si>
    <t>P.S. La Estancia</t>
  </si>
  <si>
    <t>P.S. Insculás</t>
  </si>
  <si>
    <t>P.S. Querpón</t>
  </si>
  <si>
    <t>P.S. Capilla Central</t>
  </si>
  <si>
    <t>P.S. Ñaupe</t>
  </si>
  <si>
    <t>P.S. El Virrey</t>
  </si>
  <si>
    <t>P.S. El Ficuar</t>
  </si>
  <si>
    <t>P.S. Tres Batanes</t>
  </si>
  <si>
    <t>P.S. Santa Rosa</t>
  </si>
  <si>
    <t>P.S. El Puente - Olmos</t>
  </si>
  <si>
    <t>P.S. Playa cascajal</t>
  </si>
  <si>
    <t>P.S. Calera santa Rosa</t>
  </si>
  <si>
    <t>P.S. El Pueblito</t>
  </si>
  <si>
    <t>P.S. Ancol Chico</t>
  </si>
  <si>
    <t>P.S. Las Norias</t>
  </si>
  <si>
    <t>DISTRITO PACORA</t>
  </si>
  <si>
    <t>C.S. Pacora</t>
  </si>
  <si>
    <t>P.S. Huaca Rivera</t>
  </si>
  <si>
    <t>DISTRITO SALAS</t>
  </si>
  <si>
    <t>C.S. Salas</t>
  </si>
  <si>
    <t>P.S. Colaya</t>
  </si>
  <si>
    <t>P.S. Kerguer</t>
  </si>
  <si>
    <t>P.S. Penachí</t>
  </si>
  <si>
    <t>P.S. La Ramada</t>
  </si>
  <si>
    <t>P.S. Tallapampa</t>
  </si>
  <si>
    <t>P.S. El Sauce</t>
  </si>
  <si>
    <t>P.S. Humedades</t>
  </si>
  <si>
    <t>P.S. Corral de Piedra</t>
  </si>
  <si>
    <t>P.S. Laguna Huanama</t>
  </si>
  <si>
    <t>DISTRITO TUCUME</t>
  </si>
  <si>
    <t>C.S. Túcume</t>
  </si>
  <si>
    <t>P.S. Túcume Viejo</t>
  </si>
  <si>
    <t>P.S. Granja Sasape</t>
  </si>
  <si>
    <t>P.S. Los Bances</t>
  </si>
  <si>
    <t>P.S. La Raya</t>
  </si>
  <si>
    <t>P.S. Los Sanchez</t>
  </si>
  <si>
    <t>DISTRITO SAN JOSE</t>
  </si>
  <si>
    <t>C.S. San José</t>
  </si>
  <si>
    <t>P.S. San Carlos</t>
  </si>
  <si>
    <t>P.S. Bodegones</t>
  </si>
  <si>
    <t>P.S. Juan Tomis S. - Ciudad de Dios</t>
  </si>
  <si>
    <t>PROV.  FERREÑAFE</t>
  </si>
  <si>
    <t>DISTRITO FERREÑAFE</t>
  </si>
  <si>
    <t>C.S. Sr. Justicia</t>
  </si>
  <si>
    <t>DISTRITO CAÑARIS</t>
  </si>
  <si>
    <t>P.S. Cañaris</t>
  </si>
  <si>
    <t>P.S. Pandachí</t>
  </si>
  <si>
    <t>P.S. Huacapampa</t>
  </si>
  <si>
    <t>P.S. La Succha</t>
  </si>
  <si>
    <t>P.S. Quirichima</t>
  </si>
  <si>
    <t>P.S. Chilasque</t>
  </si>
  <si>
    <t>P.S. Chiñama   *</t>
  </si>
  <si>
    <t>P.S. Huayabamba</t>
  </si>
  <si>
    <t>P.S.Hierbabuena</t>
  </si>
  <si>
    <t>P.S, Magmapampa</t>
  </si>
  <si>
    <t>DISTRITO INKAWASI</t>
  </si>
  <si>
    <t>P.S. Inkawasi</t>
  </si>
  <si>
    <t>P.S. Moyán</t>
  </si>
  <si>
    <t>P.S. Laquipampa</t>
  </si>
  <si>
    <t>P.S. Uyurpampa</t>
  </si>
  <si>
    <t>P.S. Cruz Loma</t>
  </si>
  <si>
    <t>P.S. Huayrul</t>
  </si>
  <si>
    <t>P.S. Marayhuaca</t>
  </si>
  <si>
    <t>P.S. Totoras</t>
  </si>
  <si>
    <t>P.S. Canchachalá</t>
  </si>
  <si>
    <t>P.S. Lanchipampa</t>
  </si>
  <si>
    <t>P.S. Puchaca</t>
  </si>
  <si>
    <t>P.S. Congacha</t>
  </si>
  <si>
    <t>P.S. La Tranca</t>
  </si>
  <si>
    <t>DISTRITO PITIPO</t>
  </si>
  <si>
    <t>C.S. Pítipo</t>
  </si>
  <si>
    <t>P.S. La Traposa</t>
  </si>
  <si>
    <t>P.S. Mochumí Viejo</t>
  </si>
  <si>
    <t>P.S. Motupillo</t>
  </si>
  <si>
    <t>P.S. Cachinche</t>
  </si>
  <si>
    <t>P.S. Pativilca</t>
  </si>
  <si>
    <t>P.S. Batangrande</t>
  </si>
  <si>
    <t>P.S. La Zaranda</t>
  </si>
  <si>
    <t>P.S. Santa Clara</t>
  </si>
  <si>
    <t>P.S. sime</t>
  </si>
  <si>
    <t>DISTRITO PUEBLO NUEVO</t>
  </si>
  <si>
    <t>C.S. Pueblo Nuevo</t>
  </si>
  <si>
    <t>P.S. Las Lomas</t>
  </si>
  <si>
    <t>DISTRITO MESONES MURO</t>
  </si>
  <si>
    <t>C.S. Mesones Muro</t>
  </si>
  <si>
    <t xml:space="preserve"> 10-11</t>
  </si>
  <si>
    <t xml:space="preserve"> 12-14</t>
  </si>
  <si>
    <t xml:space="preserve"> 15-17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</si>
  <si>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</si>
  <si>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</si>
  <si>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</si>
  <si>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</si>
  <si>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</si>
  <si>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</si>
  <si>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</si>
  <si>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</si>
  <si>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</si>
  <si>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</si>
  <si>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</si>
  <si>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</si>
  <si>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 xml:space="preserve"> 80 y +</t>
  </si>
  <si>
    <t>Hosp. Referencial  Ferreñafe</t>
  </si>
  <si>
    <t>P.S. Huaca Trapiche de Bronce</t>
  </si>
  <si>
    <t xml:space="preserve"> </t>
  </si>
  <si>
    <t>POBLACION DE  ESTABLECIMIENTOS  SEGÚN DISTRITO Y GRUPOS ETAREOS DE LA GERENCIA REGIONAL DE SALUD LAMBAYEQUE  AÑO  2 015</t>
  </si>
  <si>
    <t>POBLACION  2015</t>
  </si>
  <si>
    <t>RENAES</t>
  </si>
  <si>
    <t>000011688</t>
  </si>
  <si>
    <t>000011452</t>
  </si>
  <si>
    <t>000010096</t>
  </si>
  <si>
    <t>000010095</t>
  </si>
  <si>
    <t>000009468</t>
  </si>
  <si>
    <t>000007410</t>
  </si>
  <si>
    <t>000007318</t>
  </si>
  <si>
    <t>000007317</t>
  </si>
  <si>
    <t>000007316</t>
  </si>
  <si>
    <t>000007315</t>
  </si>
  <si>
    <t>000007306</t>
  </si>
  <si>
    <t>000007223</t>
  </si>
  <si>
    <t>000007222</t>
  </si>
  <si>
    <t>000007183</t>
  </si>
  <si>
    <t>000007107</t>
  </si>
  <si>
    <t>000007023</t>
  </si>
  <si>
    <t>000007022</t>
  </si>
  <si>
    <t>000007021</t>
  </si>
  <si>
    <t>000007020</t>
  </si>
  <si>
    <t>000006997</t>
  </si>
  <si>
    <t>000006954</t>
  </si>
  <si>
    <t>000006953</t>
  </si>
  <si>
    <t>000006723</t>
  </si>
  <si>
    <t>000006722</t>
  </si>
  <si>
    <t>000006683</t>
  </si>
  <si>
    <t>000006682</t>
  </si>
  <si>
    <t>000006681</t>
  </si>
  <si>
    <t>000004465</t>
  </si>
  <si>
    <t>000004464</t>
  </si>
  <si>
    <t>000004463</t>
  </si>
  <si>
    <t>000004462</t>
  </si>
  <si>
    <t>000004461</t>
  </si>
  <si>
    <t>000004460</t>
  </si>
  <si>
    <t>000004459</t>
  </si>
  <si>
    <t>000004458</t>
  </si>
  <si>
    <t>000004457</t>
  </si>
  <si>
    <t>000004456</t>
  </si>
  <si>
    <t>000004455</t>
  </si>
  <si>
    <t>000004454</t>
  </si>
  <si>
    <t>000004453</t>
  </si>
  <si>
    <t>000004452</t>
  </si>
  <si>
    <t>000004451</t>
  </si>
  <si>
    <t>000004450</t>
  </si>
  <si>
    <t>000004449</t>
  </si>
  <si>
    <t>000004448</t>
  </si>
  <si>
    <t>000004447</t>
  </si>
  <si>
    <t>000004446</t>
  </si>
  <si>
    <t>000004445</t>
  </si>
  <si>
    <t>000004444</t>
  </si>
  <si>
    <t>000004443</t>
  </si>
  <si>
    <t>000004442</t>
  </si>
  <si>
    <t>000004441</t>
  </si>
  <si>
    <t>000004440</t>
  </si>
  <si>
    <t>000004439</t>
  </si>
  <si>
    <t>000004438</t>
  </si>
  <si>
    <t>000004437</t>
  </si>
  <si>
    <t>000004436</t>
  </si>
  <si>
    <t>000004435</t>
  </si>
  <si>
    <t>000004434</t>
  </si>
  <si>
    <t>000004433</t>
  </si>
  <si>
    <t>000004432</t>
  </si>
  <si>
    <t>000004431</t>
  </si>
  <si>
    <t>000004430</t>
  </si>
  <si>
    <t>000004429</t>
  </si>
  <si>
    <t>000004428</t>
  </si>
  <si>
    <t>000004427</t>
  </si>
  <si>
    <t>000004426</t>
  </si>
  <si>
    <t>000004425</t>
  </si>
  <si>
    <t>000004424</t>
  </si>
  <si>
    <t>000004423</t>
  </si>
  <si>
    <t>000004422</t>
  </si>
  <si>
    <t>000004421</t>
  </si>
  <si>
    <t>000004420</t>
  </si>
  <si>
    <t>000004419</t>
  </si>
  <si>
    <t>000004418</t>
  </si>
  <si>
    <t>000004417</t>
  </si>
  <si>
    <t>000004416</t>
  </si>
  <si>
    <t>000004415</t>
  </si>
  <si>
    <t>000004414</t>
  </si>
  <si>
    <t>000004413</t>
  </si>
  <si>
    <t>000004412</t>
  </si>
  <si>
    <t>000004411</t>
  </si>
  <si>
    <t>000004410</t>
  </si>
  <si>
    <t>000004409</t>
  </si>
  <si>
    <t>000004408</t>
  </si>
  <si>
    <t>000004407</t>
  </si>
  <si>
    <t>000004406</t>
  </si>
  <si>
    <t>000004405</t>
  </si>
  <si>
    <t>000004404</t>
  </si>
  <si>
    <t>000004403</t>
  </si>
  <si>
    <t>000004402</t>
  </si>
  <si>
    <t>000004401</t>
  </si>
  <si>
    <t>000004400</t>
  </si>
  <si>
    <t>000004399</t>
  </si>
  <si>
    <t>000004398</t>
  </si>
  <si>
    <t>000004397</t>
  </si>
  <si>
    <t>000004396</t>
  </si>
  <si>
    <t>000004395</t>
  </si>
  <si>
    <t>000004394</t>
  </si>
  <si>
    <t>000004393</t>
  </si>
  <si>
    <t>000004392</t>
  </si>
  <si>
    <t>000004391</t>
  </si>
  <si>
    <t>000004390</t>
  </si>
  <si>
    <t>000004389</t>
  </si>
  <si>
    <t>000004388</t>
  </si>
  <si>
    <t>000004387</t>
  </si>
  <si>
    <t>000004386</t>
  </si>
  <si>
    <t>000004385</t>
  </si>
  <si>
    <t>000004384</t>
  </si>
  <si>
    <t>000004383</t>
  </si>
  <si>
    <t>000004382</t>
  </si>
  <si>
    <t>000004381</t>
  </si>
  <si>
    <t>000004380</t>
  </si>
  <si>
    <t>000004379</t>
  </si>
  <si>
    <t>000004378</t>
  </si>
  <si>
    <t>000004377</t>
  </si>
  <si>
    <t>000004376</t>
  </si>
  <si>
    <t>000004375</t>
  </si>
  <si>
    <t>000004374</t>
  </si>
  <si>
    <t>000004373</t>
  </si>
  <si>
    <t>000004372</t>
  </si>
  <si>
    <t>000004371</t>
  </si>
  <si>
    <t>000004369</t>
  </si>
  <si>
    <t>000004368</t>
  </si>
  <si>
    <t>000004367</t>
  </si>
  <si>
    <t>000004366</t>
  </si>
  <si>
    <t>000004365</t>
  </si>
  <si>
    <t>000004364</t>
  </si>
  <si>
    <t>000004363</t>
  </si>
  <si>
    <t>000004362</t>
  </si>
  <si>
    <t>000004361</t>
  </si>
  <si>
    <t>000004360</t>
  </si>
  <si>
    <t>000004359</t>
  </si>
  <si>
    <t>000004358</t>
  </si>
  <si>
    <t>000004357</t>
  </si>
  <si>
    <t>000004356</t>
  </si>
  <si>
    <t>000004355</t>
  </si>
  <si>
    <t>000004354</t>
  </si>
  <si>
    <t>000004353</t>
  </si>
  <si>
    <t>000004352</t>
  </si>
  <si>
    <t>000004351</t>
  </si>
  <si>
    <t>000004350</t>
  </si>
  <si>
    <t>000004349</t>
  </si>
  <si>
    <t>000004348</t>
  </si>
  <si>
    <t>000004347</t>
  </si>
  <si>
    <t>000004346</t>
  </si>
  <si>
    <t>000004345</t>
  </si>
  <si>
    <t>000004344</t>
  </si>
  <si>
    <t>000004343</t>
  </si>
  <si>
    <t>000004342</t>
  </si>
  <si>
    <t>000004341</t>
  </si>
  <si>
    <t>000004340</t>
  </si>
  <si>
    <t>000004339</t>
  </si>
  <si>
    <t>000004338</t>
  </si>
  <si>
    <t>000004337</t>
  </si>
  <si>
    <t>000004336</t>
  </si>
  <si>
    <t>000004335</t>
  </si>
  <si>
    <t>000004334</t>
  </si>
  <si>
    <t>000004333</t>
  </si>
  <si>
    <t>000004332</t>
  </si>
  <si>
    <t>000004331</t>
  </si>
  <si>
    <t>000004330</t>
  </si>
  <si>
    <t>000004329</t>
  </si>
  <si>
    <t>000004328</t>
  </si>
  <si>
    <t>000004327</t>
  </si>
  <si>
    <t>000004326</t>
  </si>
  <si>
    <t>000004325</t>
  </si>
  <si>
    <t>000004324</t>
  </si>
  <si>
    <t>000004323</t>
  </si>
  <si>
    <t>000004322</t>
  </si>
  <si>
    <t>000004321</t>
  </si>
  <si>
    <t>000004320</t>
  </si>
  <si>
    <t>000004319</t>
  </si>
  <si>
    <t>000004318</t>
  </si>
  <si>
    <t>P.S. Pasabar Aserradero</t>
  </si>
  <si>
    <t>P.S. Mocape</t>
  </si>
  <si>
    <t>P.S. corral de Arena</t>
  </si>
  <si>
    <t>P.S. Saltur</t>
  </si>
  <si>
    <t>P.S. La Compuerta</t>
  </si>
  <si>
    <t>000017875</t>
  </si>
  <si>
    <t>000017874</t>
  </si>
  <si>
    <t>000018872</t>
  </si>
  <si>
    <t>000018916</t>
  </si>
  <si>
    <t>000017605</t>
  </si>
  <si>
    <t>000008836</t>
  </si>
  <si>
    <t>000008348</t>
  </si>
  <si>
    <t>000008838</t>
  </si>
  <si>
    <t>000008832</t>
  </si>
  <si>
    <t>000008892</t>
  </si>
  <si>
    <t>000008831</t>
  </si>
  <si>
    <t>000008833</t>
  </si>
  <si>
    <t>000016699</t>
  </si>
  <si>
    <t>000012241</t>
  </si>
  <si>
    <t>000088888</t>
  </si>
  <si>
    <t>000008891</t>
  </si>
  <si>
    <t>000008839</t>
  </si>
  <si>
    <t>000008830</t>
  </si>
  <si>
    <t>000008608</t>
  </si>
  <si>
    <t>000008901</t>
  </si>
  <si>
    <t>000011841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</si>
</sst>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_ * #,##0_ ;_ * \-#,##0_ ;_ * \-_ ;_ @_ "/>
    <numFmt numFmtId="165" formatCode="0.0000"/>
  </numFmts>
  <fonts count="46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2"/>
      <name val="Century Gothic"/>
      <family val="2"/>
      <charset val="1"/>
    </font>
    <font>
      <b/>
      <sz val="7"/>
      <name val="Arial"/>
      <family val="2"/>
      <charset val="1"/>
    </font>
    <font>
      <b/>
      <sz val="11"/>
      <name val="Arial"/>
      <family val="2"/>
      <charset val="1"/>
    </font>
    <font>
      <b/>
      <sz val="12"/>
      <name val="Abadi MT Condensed Light"/>
      <family val="2"/>
      <charset val="1"/>
    </font>
    <font>
      <b/>
      <sz val="11"/>
      <name val="Courier New"/>
      <family val="3"/>
      <charset val="1"/>
    </font>
    <font>
      <b/>
      <sz val="12"/>
      <name val="Century Gothic"/>
      <family val="2"/>
      <charset val="1"/>
    </font>
    <font>
      <b/>
      <sz val="12"/>
      <color rgb="FFFF0000"/>
      <name val="Arial"/>
      <family val="2"/>
      <charset val="1"/>
    </font>
    <font>
      <b/>
      <sz val="8.5"/>
      <name val="Arial"/>
      <family val="2"/>
      <charset val="1"/>
    </font>
    <font>
      <b/>
      <sz val="12"/>
      <color rgb="FFFF0000"/>
      <name val="Century Gothic"/>
      <family val="2"/>
      <charset val="1"/>
    </font>
    <font>
      <b/>
      <sz val="11"/>
      <color rgb="FFFF0000"/>
      <name val="Courier New"/>
      <family val="3"/>
      <charset val="1"/>
    </font>
    <font>
      <b/>
      <sz val="8.5"/>
      <color rgb="FFFF0000"/>
      <name val="Arial"/>
      <family val="2"/>
      <charset val="1"/>
    </font>
    <font>
      <b/>
      <sz val="12"/>
      <name val="Arial"/>
      <family val="2"/>
      <charset val="1"/>
    </font>
    <font>
      <sz val="11"/>
      <name val="Courier New"/>
      <family val="3"/>
      <charset val="1"/>
    </font>
    <font>
      <sz val="8.5"/>
      <name val="Arial"/>
      <family val="2"/>
      <charset val="1"/>
    </font>
    <font>
      <sz val="10"/>
      <name val="Abadi MT Condensed Light"/>
      <family val="2"/>
      <charset val="1"/>
    </font>
    <font>
      <b/>
      <sz val="10"/>
      <name val="Abadi MT Condensed Light"/>
      <family val="2"/>
      <charset val="1"/>
    </font>
    <font>
      <b/>
      <sz val="11"/>
      <name val="Abadi MT Condensed Light"/>
      <family val="2"/>
      <charset val="1"/>
    </font>
    <font>
      <b/>
      <sz val="12"/>
      <name val="Courier New"/>
      <family val="3"/>
      <charset val="1"/>
    </font>
    <font>
      <b/>
      <sz val="9.5"/>
      <name val="Arial"/>
      <family val="2"/>
      <charset val="1"/>
    </font>
    <font>
      <sz val="12"/>
      <color rgb="FFFF0000"/>
      <name val="Century Gothic"/>
      <family val="2"/>
      <charset val="1"/>
    </font>
    <font>
      <b/>
      <sz val="16"/>
      <name val="Arial"/>
      <family val="2"/>
      <charset val="1"/>
    </font>
    <font>
      <b/>
      <sz val="12"/>
      <color rgb="FF000000"/>
      <name val="Century Gothic"/>
      <family val="2"/>
      <charset val="1"/>
    </font>
    <font>
      <b/>
      <sz val="8.5"/>
      <color rgb="FF000000"/>
      <name val="Arial"/>
      <family val="2"/>
      <charset val="1"/>
    </font>
    <font>
      <b/>
      <sz val="11"/>
      <name val="Century Gothic"/>
      <family val="2"/>
      <charset val="1"/>
    </font>
    <font>
      <b/>
      <sz val="18"/>
      <name val="Abadi MT Condensed Light"/>
      <family val="2"/>
      <charset val="1"/>
    </font>
    <font>
      <b/>
      <sz val="10"/>
      <color rgb="FFFF0000"/>
      <name val="Arial"/>
      <family val="2"/>
      <charset val="1"/>
    </font>
    <font>
      <sz val="10"/>
      <name val="Arial"/>
      <family val="2"/>
      <charset val="1"/>
    </font>
    <font>
      <b/>
      <sz val="12"/>
      <name val="Abadi MT Condensed Light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  <charset val="1"/>
    </font>
    <font>
      <b/>
      <sz val="12"/>
      <name val="Century Gothic"/>
      <family val="2"/>
    </font>
    <font>
      <b/>
      <sz val="9"/>
      <name val="Verdana"/>
      <family val="2"/>
      <charset val="1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FFCC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10">
    <xf numFmtId="0" fontId="0" fillId="0" borderId="0"/>
    <xf numFmtId="9" fontId="34" fillId="0" borderId="0"/>
    <xf numFmtId="0" fontId="3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1" fillId="0" borderId="0"/>
    <xf numFmtId="0" fontId="42" fillId="0" borderId="0"/>
    <xf numFmtId="0" fontId="1" fillId="0" borderId="0"/>
  </cellStyleXfs>
  <cellXfs count="539">
    <xf numFmtId="0" fontId="0" fillId="0" borderId="0" xfId="0"/>
    <xf numFmtId="0" fontId="0" fillId="2" borderId="0" xfId="0" applyFont="1" applyFill="1"/>
    <xf numFmtId="2" fontId="0" fillId="2" borderId="0" xfId="0" applyNumberFormat="1" applyFont="1" applyFill="1"/>
    <xf numFmtId="0" fontId="6" fillId="2" borderId="0" xfId="0" applyFont="1" applyFill="1"/>
    <xf numFmtId="2" fontId="7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2" fontId="6" fillId="2" borderId="0" xfId="0" applyNumberFormat="1" applyFont="1" applyFill="1"/>
    <xf numFmtId="164" fontId="6" fillId="2" borderId="0" xfId="0" applyNumberFormat="1" applyFont="1" applyFill="1"/>
    <xf numFmtId="1" fontId="8" fillId="2" borderId="0" xfId="0" applyNumberFormat="1" applyFont="1" applyFill="1" applyBorder="1"/>
    <xf numFmtId="0" fontId="6" fillId="2" borderId="0" xfId="0" applyFont="1" applyFill="1" applyBorder="1"/>
    <xf numFmtId="0" fontId="0" fillId="0" borderId="0" xfId="0" applyFont="1" applyBorder="1"/>
    <xf numFmtId="0" fontId="0" fillId="0" borderId="6" xfId="0" applyFont="1" applyBorder="1"/>
    <xf numFmtId="0" fontId="12" fillId="0" borderId="6" xfId="0" applyFont="1" applyBorder="1"/>
    <xf numFmtId="0" fontId="6" fillId="2" borderId="7" xfId="0" applyFont="1" applyFill="1" applyBorder="1"/>
    <xf numFmtId="2" fontId="13" fillId="2" borderId="0" xfId="0" applyNumberFormat="1" applyFont="1" applyFill="1" applyBorder="1"/>
    <xf numFmtId="1" fontId="13" fillId="2" borderId="11" xfId="0" applyNumberFormat="1" applyFont="1" applyFill="1" applyBorder="1"/>
    <xf numFmtId="1" fontId="13" fillId="2" borderId="14" xfId="0" applyNumberFormat="1" applyFont="1" applyFill="1" applyBorder="1"/>
    <xf numFmtId="1" fontId="13" fillId="2" borderId="13" xfId="0" applyNumberFormat="1" applyFont="1" applyFill="1" applyBorder="1"/>
    <xf numFmtId="1" fontId="14" fillId="0" borderId="0" xfId="0" applyNumberFormat="1" applyFont="1"/>
    <xf numFmtId="1" fontId="12" fillId="0" borderId="6" xfId="0" applyNumberFormat="1" applyFont="1" applyBorder="1" applyAlignment="1">
      <alignment horizontal="center"/>
    </xf>
    <xf numFmtId="1" fontId="13" fillId="2" borderId="6" xfId="0" applyNumberFormat="1" applyFont="1" applyFill="1" applyBorder="1"/>
    <xf numFmtId="1" fontId="13" fillId="2" borderId="15" xfId="0" applyNumberFormat="1" applyFont="1" applyFill="1" applyBorder="1"/>
    <xf numFmtId="1" fontId="13" fillId="2" borderId="16" xfId="0" applyNumberFormat="1" applyFont="1" applyFill="1" applyBorder="1"/>
    <xf numFmtId="1" fontId="13" fillId="0" borderId="16" xfId="0" applyNumberFormat="1" applyFont="1" applyBorder="1"/>
    <xf numFmtId="1" fontId="13" fillId="3" borderId="16" xfId="0" applyNumberFormat="1" applyFont="1" applyFill="1" applyBorder="1"/>
    <xf numFmtId="1" fontId="13" fillId="0" borderId="17" xfId="0" applyNumberFormat="1" applyFont="1" applyBorder="1"/>
    <xf numFmtId="165" fontId="13" fillId="2" borderId="15" xfId="0" applyNumberFormat="1" applyFont="1" applyFill="1" applyBorder="1"/>
    <xf numFmtId="165" fontId="13" fillId="2" borderId="16" xfId="0" applyNumberFormat="1" applyFont="1" applyFill="1" applyBorder="1"/>
    <xf numFmtId="165" fontId="13" fillId="2" borderId="17" xfId="0" applyNumberFormat="1" applyFont="1" applyFill="1" applyBorder="1"/>
    <xf numFmtId="165" fontId="13" fillId="2" borderId="18" xfId="0" applyNumberFormat="1" applyFont="1" applyFill="1" applyBorder="1"/>
    <xf numFmtId="165" fontId="13" fillId="2" borderId="19" xfId="0" applyNumberFormat="1" applyFont="1" applyFill="1" applyBorder="1"/>
    <xf numFmtId="1" fontId="12" fillId="2" borderId="20" xfId="0" applyNumberFormat="1" applyFont="1" applyFill="1" applyBorder="1" applyAlignment="1">
      <alignment horizontal="center"/>
    </xf>
    <xf numFmtId="0" fontId="6" fillId="2" borderId="21" xfId="0" applyFont="1" applyFill="1" applyBorder="1"/>
    <xf numFmtId="2" fontId="13" fillId="2" borderId="22" xfId="0" applyNumberFormat="1" applyFont="1" applyFill="1" applyBorder="1"/>
    <xf numFmtId="1" fontId="13" fillId="2" borderId="18" xfId="0" applyNumberFormat="1" applyFont="1" applyFill="1" applyBorder="1"/>
    <xf numFmtId="1" fontId="13" fillId="2" borderId="23" xfId="0" applyNumberFormat="1" applyFont="1" applyFill="1" applyBorder="1"/>
    <xf numFmtId="1" fontId="13" fillId="2" borderId="19" xfId="0" applyNumberFormat="1" applyFont="1" applyFill="1" applyBorder="1"/>
    <xf numFmtId="165" fontId="13" fillId="2" borderId="24" xfId="0" applyNumberFormat="1" applyFont="1" applyFill="1" applyBorder="1"/>
    <xf numFmtId="165" fontId="13" fillId="2" borderId="25" xfId="0" applyNumberFormat="1" applyFont="1" applyFill="1" applyBorder="1"/>
    <xf numFmtId="165" fontId="13" fillId="2" borderId="26" xfId="0" applyNumberFormat="1" applyFont="1" applyFill="1" applyBorder="1"/>
    <xf numFmtId="165" fontId="13" fillId="2" borderId="20" xfId="0" applyNumberFormat="1" applyFont="1" applyFill="1" applyBorder="1"/>
    <xf numFmtId="165" fontId="13" fillId="2" borderId="22" xfId="0" applyNumberFormat="1" applyFont="1" applyFill="1" applyBorder="1"/>
    <xf numFmtId="0" fontId="13" fillId="0" borderId="20" xfId="0" applyFont="1" applyBorder="1" applyAlignment="1">
      <alignment horizontal="left"/>
    </xf>
    <xf numFmtId="2" fontId="13" fillId="2" borderId="22" xfId="1" applyNumberFormat="1" applyFont="1" applyFill="1" applyBorder="1" applyAlignment="1" applyProtection="1"/>
    <xf numFmtId="1" fontId="13" fillId="2" borderId="17" xfId="0" applyNumberFormat="1" applyFont="1" applyFill="1" applyBorder="1"/>
    <xf numFmtId="0" fontId="12" fillId="0" borderId="6" xfId="0" applyFont="1" applyBorder="1" applyAlignment="1">
      <alignment horizontal="center"/>
    </xf>
    <xf numFmtId="0" fontId="15" fillId="2" borderId="7" xfId="0" applyFont="1" applyFill="1" applyBorder="1"/>
    <xf numFmtId="2" fontId="13" fillId="2" borderId="0" xfId="1" applyNumberFormat="1" applyFont="1" applyFill="1" applyBorder="1" applyAlignment="1" applyProtection="1"/>
    <xf numFmtId="1" fontId="8" fillId="2" borderId="8" xfId="0" applyNumberFormat="1" applyFont="1" applyFill="1" applyBorder="1"/>
    <xf numFmtId="2" fontId="16" fillId="2" borderId="6" xfId="0" applyNumberFormat="1" applyFont="1" applyFill="1" applyBorder="1"/>
    <xf numFmtId="1" fontId="16" fillId="2" borderId="6" xfId="0" applyNumberFormat="1" applyFont="1" applyFill="1" applyBorder="1"/>
    <xf numFmtId="1" fontId="16" fillId="2" borderId="9" xfId="0" applyNumberFormat="1" applyFont="1" applyFill="1" applyBorder="1"/>
    <xf numFmtId="1" fontId="16" fillId="2" borderId="10" xfId="0" applyNumberFormat="1" applyFont="1" applyFill="1" applyBorder="1"/>
    <xf numFmtId="1" fontId="16" fillId="2" borderId="0" xfId="0" applyNumberFormat="1" applyFont="1" applyFill="1" applyBorder="1"/>
    <xf numFmtId="165" fontId="8" fillId="2" borderId="24" xfId="0" applyNumberFormat="1" applyFont="1" applyFill="1" applyBorder="1"/>
    <xf numFmtId="165" fontId="8" fillId="2" borderId="25" xfId="0" applyNumberFormat="1" applyFont="1" applyFill="1" applyBorder="1"/>
    <xf numFmtId="165" fontId="8" fillId="2" borderId="26" xfId="0" applyNumberFormat="1" applyFont="1" applyFill="1" applyBorder="1"/>
    <xf numFmtId="165" fontId="8" fillId="2" borderId="20" xfId="0" applyNumberFormat="1" applyFont="1" applyFill="1" applyBorder="1"/>
    <xf numFmtId="165" fontId="8" fillId="2" borderId="22" xfId="0" applyNumberFormat="1" applyFont="1" applyFill="1" applyBorder="1"/>
    <xf numFmtId="0" fontId="12" fillId="0" borderId="6" xfId="0" applyFont="1" applyBorder="1" applyAlignment="1">
      <alignment horizontal="center"/>
    </xf>
    <xf numFmtId="0" fontId="17" fillId="0" borderId="6" xfId="0" applyFont="1" applyBorder="1"/>
    <xf numFmtId="1" fontId="16" fillId="2" borderId="8" xfId="0" applyNumberFormat="1" applyFont="1" applyFill="1" applyBorder="1"/>
    <xf numFmtId="0" fontId="6" fillId="2" borderId="16" xfId="0" applyFont="1" applyFill="1" applyBorder="1"/>
    <xf numFmtId="164" fontId="19" fillId="0" borderId="18" xfId="2" applyNumberFormat="1" applyFont="1" applyBorder="1" applyAlignment="1">
      <alignment vertical="center"/>
    </xf>
    <xf numFmtId="164" fontId="19" fillId="0" borderId="19" xfId="2" applyNumberFormat="1" applyFont="1" applyBorder="1" applyAlignment="1">
      <alignment vertical="center"/>
    </xf>
    <xf numFmtId="164" fontId="19" fillId="0" borderId="18" xfId="2" applyNumberFormat="1" applyFont="1" applyBorder="1"/>
    <xf numFmtId="164" fontId="19" fillId="0" borderId="18" xfId="2" applyNumberFormat="1" applyFont="1" applyBorder="1"/>
    <xf numFmtId="164" fontId="19" fillId="0" borderId="18" xfId="2" applyNumberFormat="1" applyFont="1" applyBorder="1" applyAlignment="1">
      <alignment vertical="center"/>
    </xf>
    <xf numFmtId="164" fontId="19" fillId="0" borderId="18" xfId="2" applyNumberFormat="1" applyFont="1" applyBorder="1"/>
    <xf numFmtId="2" fontId="13" fillId="2" borderId="27" xfId="0" applyNumberFormat="1" applyFont="1" applyFill="1" applyBorder="1"/>
    <xf numFmtId="1" fontId="8" fillId="2" borderId="29" xfId="0" applyNumberFormat="1" applyFont="1" applyFill="1" applyBorder="1"/>
    <xf numFmtId="1" fontId="8" fillId="2" borderId="30" xfId="0" applyNumberFormat="1" applyFont="1" applyFill="1" applyBorder="1"/>
    <xf numFmtId="1" fontId="8" fillId="2" borderId="31" xfId="0" applyNumberFormat="1" applyFont="1" applyFill="1" applyBorder="1"/>
    <xf numFmtId="1" fontId="8" fillId="2" borderId="28" xfId="0" applyNumberFormat="1" applyFont="1" applyFill="1" applyBorder="1"/>
    <xf numFmtId="1" fontId="8" fillId="2" borderId="27" xfId="0" applyNumberFormat="1" applyFont="1" applyFill="1" applyBorder="1"/>
    <xf numFmtId="1" fontId="8" fillId="0" borderId="9" xfId="0" applyNumberFormat="1" applyFont="1" applyBorder="1"/>
    <xf numFmtId="1" fontId="8" fillId="0" borderId="10" xfId="0" applyNumberFormat="1" applyFont="1" applyBorder="1"/>
    <xf numFmtId="1" fontId="8" fillId="0" borderId="6" xfId="0" applyNumberFormat="1" applyFont="1" applyBorder="1"/>
    <xf numFmtId="1" fontId="8" fillId="0" borderId="0" xfId="0" applyNumberFormat="1" applyFont="1" applyBorder="1"/>
    <xf numFmtId="0" fontId="12" fillId="0" borderId="32" xfId="0" applyFont="1" applyBorder="1" applyAlignment="1">
      <alignment horizontal="center"/>
    </xf>
    <xf numFmtId="2" fontId="13" fillId="2" borderId="5" xfId="1" applyNumberFormat="1" applyFont="1" applyFill="1" applyBorder="1" applyAlignment="1" applyProtection="1"/>
    <xf numFmtId="1" fontId="8" fillId="2" borderId="34" xfId="0" applyNumberFormat="1" applyFont="1" applyFill="1" applyBorder="1"/>
    <xf numFmtId="165" fontId="8" fillId="2" borderId="8" xfId="0" applyNumberFormat="1" applyFont="1" applyFill="1" applyBorder="1"/>
    <xf numFmtId="165" fontId="8" fillId="2" borderId="9" xfId="0" applyNumberFormat="1" applyFont="1" applyFill="1" applyBorder="1"/>
    <xf numFmtId="165" fontId="8" fillId="2" borderId="10" xfId="0" applyNumberFormat="1" applyFont="1" applyFill="1" applyBorder="1"/>
    <xf numFmtId="165" fontId="8" fillId="2" borderId="6" xfId="0" applyNumberFormat="1" applyFont="1" applyFill="1" applyBorder="1"/>
    <xf numFmtId="165" fontId="8" fillId="2" borderId="0" xfId="0" applyNumberFormat="1" applyFont="1" applyFill="1" applyBorder="1"/>
    <xf numFmtId="0" fontId="13" fillId="0" borderId="11" xfId="0" applyFont="1" applyBorder="1" applyAlignment="1">
      <alignment horizontal="left"/>
    </xf>
    <xf numFmtId="2" fontId="13" fillId="2" borderId="13" xfId="1" applyNumberFormat="1" applyFont="1" applyFill="1" applyBorder="1" applyAlignment="1" applyProtection="1"/>
    <xf numFmtId="1" fontId="13" fillId="2" borderId="35" xfId="0" applyNumberFormat="1" applyFont="1" applyFill="1" applyBorder="1"/>
    <xf numFmtId="1" fontId="13" fillId="2" borderId="36" xfId="0" applyNumberFormat="1" applyFont="1" applyFill="1" applyBorder="1"/>
    <xf numFmtId="1" fontId="13" fillId="0" borderId="6" xfId="0" applyNumberFormat="1" applyFont="1" applyBorder="1"/>
    <xf numFmtId="1" fontId="16" fillId="0" borderId="6" xfId="0" applyNumberFormat="1" applyFont="1" applyBorder="1"/>
    <xf numFmtId="0" fontId="13" fillId="0" borderId="6" xfId="0" applyFont="1" applyBorder="1"/>
    <xf numFmtId="0" fontId="12" fillId="0" borderId="6" xfId="0" applyFont="1" applyBorder="1"/>
    <xf numFmtId="1" fontId="14" fillId="0" borderId="0" xfId="0" applyNumberFormat="1" applyFont="1"/>
    <xf numFmtId="0" fontId="13" fillId="0" borderId="20" xfId="0" applyFont="1" applyBorder="1" applyAlignment="1">
      <alignment horizontal="left"/>
    </xf>
    <xf numFmtId="2" fontId="13" fillId="2" borderId="27" xfId="1" applyNumberFormat="1" applyFont="1" applyFill="1" applyBorder="1" applyAlignment="1" applyProtection="1"/>
    <xf numFmtId="1" fontId="13" fillId="0" borderId="28" xfId="0" applyNumberFormat="1" applyFont="1" applyBorder="1"/>
    <xf numFmtId="0" fontId="20" fillId="0" borderId="6" xfId="0" applyFont="1" applyBorder="1"/>
    <xf numFmtId="0" fontId="0" fillId="2" borderId="7" xfId="0" applyFont="1" applyFill="1" applyBorder="1"/>
    <xf numFmtId="2" fontId="16" fillId="2" borderId="8" xfId="0" applyNumberFormat="1" applyFont="1" applyFill="1" applyBorder="1"/>
    <xf numFmtId="1" fontId="16" fillId="0" borderId="8" xfId="0" applyNumberFormat="1" applyFont="1" applyBorder="1"/>
    <xf numFmtId="1" fontId="16" fillId="2" borderId="7" xfId="0" applyNumberFormat="1" applyFont="1" applyFill="1" applyBorder="1"/>
    <xf numFmtId="2" fontId="8" fillId="2" borderId="0" xfId="0" applyNumberFormat="1" applyFont="1" applyFill="1" applyBorder="1"/>
    <xf numFmtId="0" fontId="8" fillId="0" borderId="6" xfId="0" applyFont="1" applyBorder="1"/>
    <xf numFmtId="165" fontId="8" fillId="2" borderId="21" xfId="0" applyNumberFormat="1" applyFont="1" applyFill="1" applyBorder="1"/>
    <xf numFmtId="0" fontId="8" fillId="2" borderId="29" xfId="0" applyFont="1" applyFill="1" applyBorder="1"/>
    <xf numFmtId="0" fontId="8" fillId="2" borderId="30" xfId="0" applyFont="1" applyFill="1" applyBorder="1"/>
    <xf numFmtId="0" fontId="8" fillId="2" borderId="31" xfId="0" applyFont="1" applyFill="1" applyBorder="1"/>
    <xf numFmtId="0" fontId="8" fillId="2" borderId="28" xfId="0" applyFont="1" applyFill="1" applyBorder="1"/>
    <xf numFmtId="0" fontId="8" fillId="2" borderId="27" xfId="0" applyFont="1" applyFill="1" applyBorder="1"/>
    <xf numFmtId="0" fontId="8" fillId="2" borderId="8" xfId="0" applyFont="1" applyFill="1" applyBorder="1"/>
    <xf numFmtId="0" fontId="8" fillId="0" borderId="9" xfId="0" applyFont="1" applyBorder="1"/>
    <xf numFmtId="0" fontId="8" fillId="0" borderId="10" xfId="0" applyFont="1" applyBorder="1"/>
    <xf numFmtId="0" fontId="8" fillId="0" borderId="0" xfId="0" applyFont="1" applyBorder="1"/>
    <xf numFmtId="0" fontId="13" fillId="0" borderId="11" xfId="0" applyFont="1" applyBorder="1" applyAlignment="1">
      <alignment horizontal="left"/>
    </xf>
    <xf numFmtId="1" fontId="14" fillId="0" borderId="0" xfId="0" applyNumberFormat="1" applyFont="1" applyBorder="1"/>
    <xf numFmtId="1" fontId="13" fillId="0" borderId="20" xfId="0" applyNumberFormat="1" applyFont="1" applyBorder="1" applyAlignment="1">
      <alignment horizontal="left"/>
    </xf>
    <xf numFmtId="1" fontId="12" fillId="0" borderId="6" xfId="0" applyNumberFormat="1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1" fontId="16" fillId="2" borderId="37" xfId="0" applyNumberFormat="1" applyFont="1" applyFill="1" applyBorder="1"/>
    <xf numFmtId="1" fontId="16" fillId="2" borderId="38" xfId="0" applyNumberFormat="1" applyFont="1" applyFill="1" applyBorder="1"/>
    <xf numFmtId="165" fontId="8" fillId="2" borderId="37" xfId="0" applyNumberFormat="1" applyFont="1" applyFill="1" applyBorder="1"/>
    <xf numFmtId="165" fontId="8" fillId="2" borderId="38" xfId="0" applyNumberFormat="1" applyFont="1" applyFill="1" applyBorder="1"/>
    <xf numFmtId="0" fontId="13" fillId="0" borderId="39" xfId="0" applyFont="1" applyBorder="1" applyAlignment="1">
      <alignment horizontal="left"/>
    </xf>
    <xf numFmtId="1" fontId="13" fillId="2" borderId="41" xfId="0" applyNumberFormat="1" applyFont="1" applyFill="1" applyBorder="1"/>
    <xf numFmtId="1" fontId="13" fillId="2" borderId="42" xfId="0" applyNumberFormat="1" applyFont="1" applyFill="1" applyBorder="1"/>
    <xf numFmtId="49" fontId="12" fillId="0" borderId="6" xfId="0" applyNumberFormat="1" applyFont="1" applyBorder="1" applyAlignment="1">
      <alignment horizontal="center"/>
    </xf>
    <xf numFmtId="0" fontId="15" fillId="0" borderId="6" xfId="0" applyFont="1" applyBorder="1"/>
    <xf numFmtId="49" fontId="12" fillId="0" borderId="32" xfId="0" applyNumberFormat="1" applyFont="1" applyBorder="1" applyAlignment="1">
      <alignment horizontal="center"/>
    </xf>
    <xf numFmtId="0" fontId="15" fillId="0" borderId="32" xfId="0" applyFont="1" applyBorder="1"/>
    <xf numFmtId="1" fontId="15" fillId="0" borderId="32" xfId="0" applyNumberFormat="1" applyFont="1" applyBorder="1"/>
    <xf numFmtId="1" fontId="15" fillId="2" borderId="32" xfId="0" applyNumberFormat="1" applyFont="1" applyFill="1" applyBorder="1"/>
    <xf numFmtId="1" fontId="16" fillId="2" borderId="25" xfId="0" applyNumberFormat="1" applyFont="1" applyFill="1" applyBorder="1"/>
    <xf numFmtId="0" fontId="6" fillId="0" borderId="0" xfId="0" applyFont="1"/>
    <xf numFmtId="0" fontId="22" fillId="0" borderId="0" xfId="0" applyFont="1"/>
    <xf numFmtId="0" fontId="23" fillId="0" borderId="0" xfId="0" applyFont="1"/>
    <xf numFmtId="0" fontId="6" fillId="0" borderId="0" xfId="0" applyFont="1"/>
    <xf numFmtId="0" fontId="13" fillId="0" borderId="22" xfId="0" applyFont="1" applyBorder="1"/>
    <xf numFmtId="0" fontId="13" fillId="0" borderId="6" xfId="0" applyFont="1" applyBorder="1"/>
    <xf numFmtId="165" fontId="13" fillId="2" borderId="0" xfId="0" applyNumberFormat="1" applyFont="1" applyFill="1" applyBorder="1"/>
    <xf numFmtId="165" fontId="13" fillId="2" borderId="7" xfId="0" applyNumberFormat="1" applyFont="1" applyFill="1" applyBorder="1"/>
    <xf numFmtId="0" fontId="26" fillId="0" borderId="20" xfId="0" applyFont="1" applyBorder="1"/>
    <xf numFmtId="1" fontId="13" fillId="0" borderId="22" xfId="0" applyNumberFormat="1" applyFont="1" applyBorder="1"/>
    <xf numFmtId="1" fontId="13" fillId="0" borderId="20" xfId="0" applyNumberFormat="1" applyFont="1" applyBorder="1" applyProtection="1"/>
    <xf numFmtId="1" fontId="13" fillId="0" borderId="15" xfId="0" applyNumberFormat="1" applyFont="1" applyBorder="1" applyProtection="1"/>
    <xf numFmtId="1" fontId="13" fillId="0" borderId="23" xfId="0" applyNumberFormat="1" applyFont="1" applyBorder="1" applyProtection="1"/>
    <xf numFmtId="1" fontId="13" fillId="0" borderId="19" xfId="0" applyNumberFormat="1" applyFont="1" applyBorder="1" applyProtection="1"/>
    <xf numFmtId="1" fontId="13" fillId="0" borderId="18" xfId="0" applyNumberFormat="1" applyFont="1" applyBorder="1" applyProtection="1"/>
    <xf numFmtId="1" fontId="25" fillId="0" borderId="38" xfId="0" applyNumberFormat="1" applyFont="1" applyBorder="1" applyAlignment="1">
      <alignment horizontal="center"/>
    </xf>
    <xf numFmtId="0" fontId="26" fillId="0" borderId="6" xfId="0" applyFont="1" applyBorder="1"/>
    <xf numFmtId="1" fontId="13" fillId="0" borderId="0" xfId="0" applyNumberFormat="1" applyFont="1" applyBorder="1"/>
    <xf numFmtId="1" fontId="13" fillId="0" borderId="6" xfId="0" applyNumberFormat="1" applyFont="1" applyBorder="1" applyProtection="1"/>
    <xf numFmtId="1" fontId="13" fillId="0" borderId="24" xfId="0" applyNumberFormat="1" applyFont="1" applyBorder="1" applyProtection="1"/>
    <xf numFmtId="1" fontId="13" fillId="0" borderId="25" xfId="0" applyNumberFormat="1" applyFont="1" applyBorder="1" applyProtection="1"/>
    <xf numFmtId="1" fontId="13" fillId="2" borderId="25" xfId="0" applyNumberFormat="1" applyFont="1" applyFill="1" applyBorder="1" applyProtection="1"/>
    <xf numFmtId="1" fontId="13" fillId="0" borderId="26" xfId="0" applyNumberFormat="1" applyFont="1" applyBorder="1" applyProtection="1"/>
    <xf numFmtId="1" fontId="13" fillId="0" borderId="22" xfId="0" applyNumberFormat="1" applyFont="1" applyBorder="1" applyProtection="1"/>
    <xf numFmtId="1" fontId="13" fillId="0" borderId="21" xfId="0" applyNumberFormat="1" applyFont="1" applyBorder="1" applyProtection="1"/>
    <xf numFmtId="0" fontId="13" fillId="0" borderId="38" xfId="0" applyFont="1" applyBorder="1"/>
    <xf numFmtId="0" fontId="13" fillId="0" borderId="0" xfId="0" applyFont="1" applyBorder="1"/>
    <xf numFmtId="165" fontId="13" fillId="2" borderId="23" xfId="0" applyNumberFormat="1" applyFont="1" applyFill="1" applyBorder="1"/>
    <xf numFmtId="0" fontId="25" fillId="0" borderId="39" xfId="0" applyFont="1" applyBorder="1" applyAlignment="1">
      <alignment horizontal="center"/>
    </xf>
    <xf numFmtId="1" fontId="13" fillId="0" borderId="20" xfId="0" applyNumberFormat="1" applyFont="1" applyBorder="1"/>
    <xf numFmtId="1" fontId="13" fillId="0" borderId="24" xfId="0" applyNumberFormat="1" applyFont="1" applyBorder="1"/>
    <xf numFmtId="1" fontId="13" fillId="0" borderId="21" xfId="0" applyNumberFormat="1" applyFont="1" applyBorder="1"/>
    <xf numFmtId="165" fontId="13" fillId="2" borderId="6" xfId="0" applyNumberFormat="1" applyFont="1" applyFill="1" applyBorder="1"/>
    <xf numFmtId="0" fontId="13" fillId="0" borderId="39" xfId="0" applyFont="1" applyBorder="1" applyAlignment="1">
      <alignment horizontal="left"/>
    </xf>
    <xf numFmtId="0" fontId="13" fillId="0" borderId="19" xfId="0" applyFont="1" applyBorder="1"/>
    <xf numFmtId="0" fontId="13" fillId="0" borderId="18" xfId="0" applyFont="1" applyBorder="1"/>
    <xf numFmtId="1" fontId="13" fillId="0" borderId="16" xfId="0" applyNumberFormat="1" applyFont="1" applyBorder="1"/>
    <xf numFmtId="0" fontId="13" fillId="0" borderId="38" xfId="0" applyFont="1" applyBorder="1" applyAlignment="1">
      <alignment horizontal="center"/>
    </xf>
    <xf numFmtId="2" fontId="13" fillId="0" borderId="0" xfId="0" applyNumberFormat="1" applyFont="1" applyBorder="1"/>
    <xf numFmtId="1" fontId="13" fillId="0" borderId="28" xfId="0" applyNumberFormat="1" applyFont="1" applyBorder="1"/>
    <xf numFmtId="1" fontId="13" fillId="0" borderId="6" xfId="0" applyNumberFormat="1" applyFont="1" applyBorder="1"/>
    <xf numFmtId="2" fontId="27" fillId="0" borderId="6" xfId="0" applyNumberFormat="1" applyFont="1" applyBorder="1"/>
    <xf numFmtId="1" fontId="27" fillId="0" borderId="6" xfId="0" applyNumberFormat="1" applyFont="1" applyBorder="1"/>
    <xf numFmtId="1" fontId="27" fillId="0" borderId="0" xfId="0" applyNumberFormat="1" applyFont="1" applyBorder="1"/>
    <xf numFmtId="165" fontId="8" fillId="2" borderId="7" xfId="0" applyNumberFormat="1" applyFont="1" applyFill="1" applyBorder="1"/>
    <xf numFmtId="1" fontId="13" fillId="0" borderId="15" xfId="0" applyNumberFormat="1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23" xfId="0" applyFont="1" applyBorder="1"/>
    <xf numFmtId="1" fontId="8" fillId="0" borderId="8" xfId="0" applyNumberFormat="1" applyFont="1" applyBorder="1"/>
    <xf numFmtId="1" fontId="8" fillId="0" borderId="7" xfId="0" applyNumberFormat="1" applyFont="1" applyBorder="1"/>
    <xf numFmtId="1" fontId="13" fillId="0" borderId="6" xfId="0" applyNumberFormat="1" applyFont="1" applyBorder="1" applyAlignment="1">
      <alignment horizontal="left"/>
    </xf>
    <xf numFmtId="0" fontId="8" fillId="0" borderId="8" xfId="0" applyFont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13" fillId="0" borderId="22" xfId="0" applyFont="1" applyBorder="1"/>
    <xf numFmtId="2" fontId="27" fillId="0" borderId="8" xfId="0" applyNumberFormat="1" applyFont="1" applyBorder="1"/>
    <xf numFmtId="1" fontId="27" fillId="0" borderId="8" xfId="0" applyNumberFormat="1" applyFont="1" applyBorder="1"/>
    <xf numFmtId="1" fontId="27" fillId="0" borderId="7" xfId="0" applyNumberFormat="1" applyFont="1" applyBorder="1"/>
    <xf numFmtId="2" fontId="16" fillId="0" borderId="8" xfId="0" applyNumberFormat="1" applyFont="1" applyBorder="1"/>
    <xf numFmtId="1" fontId="16" fillId="0" borderId="8" xfId="0" applyNumberFormat="1" applyFont="1" applyBorder="1"/>
    <xf numFmtId="1" fontId="16" fillId="0" borderId="7" xfId="0" applyNumberFormat="1" applyFont="1" applyBorder="1"/>
    <xf numFmtId="1" fontId="16" fillId="0" borderId="0" xfId="0" applyNumberFormat="1" applyFont="1" applyBorder="1"/>
    <xf numFmtId="1" fontId="16" fillId="0" borderId="6" xfId="0" applyNumberFormat="1" applyFont="1" applyBorder="1"/>
    <xf numFmtId="1" fontId="13" fillId="0" borderId="22" xfId="0" applyNumberFormat="1" applyFont="1" applyBorder="1"/>
    <xf numFmtId="1" fontId="13" fillId="0" borderId="15" xfId="0" applyNumberFormat="1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9" xfId="0" applyFont="1" applyBorder="1"/>
    <xf numFmtId="0" fontId="13" fillId="0" borderId="23" xfId="0" applyFont="1" applyBorder="1"/>
    <xf numFmtId="0" fontId="13" fillId="0" borderId="40" xfId="0" applyFont="1" applyBorder="1" applyAlignment="1">
      <alignment horizontal="center"/>
    </xf>
    <xf numFmtId="2" fontId="13" fillId="0" borderId="0" xfId="0" applyNumberFormat="1" applyFont="1" applyBorder="1"/>
    <xf numFmtId="0" fontId="6" fillId="0" borderId="32" xfId="0" applyFont="1" applyBorder="1"/>
    <xf numFmtId="2" fontId="13" fillId="0" borderId="5" xfId="0" applyNumberFormat="1" applyFont="1" applyBorder="1"/>
    <xf numFmtId="1" fontId="13" fillId="0" borderId="32" xfId="0" applyNumberFormat="1" applyFont="1" applyBorder="1"/>
    <xf numFmtId="2" fontId="16" fillId="0" borderId="8" xfId="0" applyNumberFormat="1" applyFont="1" applyBorder="1"/>
    <xf numFmtId="1" fontId="16" fillId="0" borderId="7" xfId="0" applyNumberFormat="1" applyFont="1" applyBorder="1"/>
    <xf numFmtId="1" fontId="16" fillId="0" borderId="0" xfId="0" applyNumberFormat="1" applyFont="1" applyBorder="1"/>
    <xf numFmtId="0" fontId="13" fillId="0" borderId="47" xfId="0" applyFont="1" applyBorder="1" applyAlignment="1">
      <alignment horizontal="left"/>
    </xf>
    <xf numFmtId="0" fontId="13" fillId="0" borderId="13" xfId="0" applyFont="1" applyBorder="1"/>
    <xf numFmtId="0" fontId="13" fillId="0" borderId="11" xfId="0" applyFont="1" applyBorder="1"/>
    <xf numFmtId="1" fontId="13" fillId="0" borderId="14" xfId="0" applyNumberFormat="1" applyFont="1" applyBorder="1"/>
    <xf numFmtId="1" fontId="13" fillId="0" borderId="35" xfId="0" applyNumberFormat="1" applyFont="1" applyBorder="1"/>
    <xf numFmtId="0" fontId="13" fillId="0" borderId="35" xfId="0" applyFont="1" applyBorder="1"/>
    <xf numFmtId="0" fontId="13" fillId="0" borderId="36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2" borderId="38" xfId="0" applyFont="1" applyFill="1" applyBorder="1" applyAlignment="1">
      <alignment horizontal="center"/>
    </xf>
    <xf numFmtId="1" fontId="14" fillId="2" borderId="0" xfId="0" applyNumberFormat="1" applyFont="1" applyFill="1"/>
    <xf numFmtId="2" fontId="16" fillId="0" borderId="0" xfId="0" applyNumberFormat="1" applyFont="1" applyBorder="1"/>
    <xf numFmtId="0" fontId="13" fillId="0" borderId="32" xfId="0" applyFont="1" applyBorder="1" applyAlignment="1">
      <alignment horizontal="center"/>
    </xf>
    <xf numFmtId="2" fontId="13" fillId="0" borderId="5" xfId="0" applyNumberFormat="1" applyFont="1" applyBorder="1"/>
    <xf numFmtId="1" fontId="13" fillId="0" borderId="32" xfId="0" applyNumberFormat="1" applyFont="1" applyBorder="1"/>
    <xf numFmtId="0" fontId="29" fillId="0" borderId="38" xfId="0" applyFont="1" applyBorder="1" applyAlignment="1">
      <alignment horizontal="center"/>
    </xf>
    <xf numFmtId="2" fontId="13" fillId="0" borderId="27" xfId="0" applyNumberFormat="1" applyFont="1" applyBorder="1"/>
    <xf numFmtId="0" fontId="13" fillId="0" borderId="43" xfId="0" applyFont="1" applyBorder="1" applyAlignment="1">
      <alignment horizontal="center"/>
    </xf>
    <xf numFmtId="1" fontId="15" fillId="0" borderId="33" xfId="0" applyNumberFormat="1" applyFont="1" applyBorder="1"/>
    <xf numFmtId="1" fontId="16" fillId="0" borderId="34" xfId="0" applyNumberFormat="1" applyFont="1" applyBorder="1"/>
    <xf numFmtId="1" fontId="16" fillId="0" borderId="5" xfId="0" applyNumberFormat="1" applyFont="1" applyBorder="1"/>
    <xf numFmtId="0" fontId="31" fillId="0" borderId="0" xfId="0" applyFont="1" applyAlignment="1">
      <alignment horizontal="left"/>
    </xf>
    <xf numFmtId="0" fontId="31" fillId="0" borderId="0" xfId="0" applyFont="1"/>
    <xf numFmtId="1" fontId="31" fillId="0" borderId="0" xfId="0" applyNumberFormat="1" applyFont="1"/>
    <xf numFmtId="1" fontId="31" fillId="2" borderId="0" xfId="0" applyNumberFormat="1" applyFont="1" applyFill="1"/>
    <xf numFmtId="1" fontId="6" fillId="0" borderId="0" xfId="0" applyNumberFormat="1" applyFont="1"/>
    <xf numFmtId="1" fontId="6" fillId="2" borderId="0" xfId="0" applyNumberFormat="1" applyFont="1" applyFill="1"/>
    <xf numFmtId="0" fontId="0" fillId="0" borderId="0" xfId="0" applyFont="1" applyProtection="1"/>
    <xf numFmtId="0" fontId="7" fillId="0" borderId="0" xfId="0" applyFont="1" applyAlignment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0" fillId="0" borderId="7" xfId="0" applyFont="1" applyBorder="1" applyProtection="1"/>
    <xf numFmtId="0" fontId="13" fillId="0" borderId="0" xfId="0" applyFont="1" applyBorder="1" applyProtection="1"/>
    <xf numFmtId="0" fontId="13" fillId="0" borderId="6" xfId="0" applyFont="1" applyBorder="1" applyProtection="1"/>
    <xf numFmtId="165" fontId="13" fillId="0" borderId="8" xfId="0" applyNumberFormat="1" applyFont="1" applyBorder="1" applyAlignment="1" applyProtection="1">
      <alignment horizontal="right"/>
    </xf>
    <xf numFmtId="1" fontId="14" fillId="0" borderId="0" xfId="0" applyNumberFormat="1" applyFont="1" applyProtection="1"/>
    <xf numFmtId="1" fontId="0" fillId="0" borderId="6" xfId="0" applyNumberFormat="1" applyFont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9" xfId="0" applyFont="1" applyBorder="1" applyProtection="1"/>
    <xf numFmtId="0" fontId="0" fillId="0" borderId="18" xfId="0" applyFont="1" applyBorder="1" applyProtection="1"/>
    <xf numFmtId="0" fontId="0" fillId="0" borderId="23" xfId="0" applyFont="1" applyBorder="1" applyProtection="1"/>
    <xf numFmtId="0" fontId="13" fillId="0" borderId="28" xfId="0" applyFont="1" applyBorder="1" applyProtection="1"/>
    <xf numFmtId="0" fontId="5" fillId="0" borderId="48" xfId="0" applyFont="1" applyBorder="1" applyProtection="1"/>
    <xf numFmtId="0" fontId="13" fillId="0" borderId="27" xfId="0" applyFont="1" applyBorder="1" applyProtection="1"/>
    <xf numFmtId="165" fontId="8" fillId="0" borderId="8" xfId="0" applyNumberFormat="1" applyFont="1" applyBorder="1" applyProtection="1"/>
    <xf numFmtId="165" fontId="8" fillId="0" borderId="9" xfId="0" applyNumberFormat="1" applyFont="1" applyBorder="1" applyProtection="1"/>
    <xf numFmtId="165" fontId="8" fillId="0" borderId="10" xfId="0" applyNumberFormat="1" applyFont="1" applyBorder="1" applyProtection="1"/>
    <xf numFmtId="165" fontId="8" fillId="0" borderId="0" xfId="0" applyNumberFormat="1" applyFont="1" applyBorder="1" applyProtection="1"/>
    <xf numFmtId="165" fontId="8" fillId="0" borderId="6" xfId="0" applyNumberFormat="1" applyFont="1" applyBorder="1" applyProtection="1"/>
    <xf numFmtId="165" fontId="8" fillId="0" borderId="7" xfId="0" applyNumberFormat="1" applyFont="1" applyBorder="1" applyProtection="1"/>
    <xf numFmtId="1" fontId="25" fillId="0" borderId="20" xfId="0" applyNumberFormat="1" applyFont="1" applyBorder="1" applyAlignment="1" applyProtection="1">
      <alignment horizontal="center"/>
    </xf>
    <xf numFmtId="0" fontId="5" fillId="0" borderId="21" xfId="0" applyFont="1" applyBorder="1" applyProtection="1"/>
    <xf numFmtId="1" fontId="13" fillId="0" borderId="16" xfId="0" applyNumberFormat="1" applyFont="1" applyBorder="1" applyProtection="1"/>
    <xf numFmtId="0" fontId="5" fillId="0" borderId="7" xfId="0" applyFont="1" applyBorder="1" applyProtection="1"/>
    <xf numFmtId="165" fontId="8" fillId="0" borderId="24" xfId="0" applyNumberFormat="1" applyFont="1" applyBorder="1" applyProtection="1"/>
    <xf numFmtId="165" fontId="8" fillId="0" borderId="21" xfId="0" applyNumberFormat="1" applyFont="1" applyBorder="1" applyProtection="1"/>
    <xf numFmtId="165" fontId="8" fillId="0" borderId="22" xfId="0" applyNumberFormat="1" applyFont="1" applyBorder="1" applyProtection="1"/>
    <xf numFmtId="165" fontId="8" fillId="0" borderId="20" xfId="0" applyNumberFormat="1" applyFont="1" applyBorder="1" applyProtection="1"/>
    <xf numFmtId="0" fontId="13" fillId="0" borderId="20" xfId="0" applyFont="1" applyBorder="1" applyAlignment="1" applyProtection="1">
      <alignment horizontal="left"/>
    </xf>
    <xf numFmtId="9" fontId="13" fillId="0" borderId="19" xfId="1" applyFont="1" applyBorder="1" applyAlignment="1" applyProtection="1"/>
    <xf numFmtId="0" fontId="13" fillId="0" borderId="18" xfId="0" applyFont="1" applyBorder="1" applyProtection="1"/>
    <xf numFmtId="0" fontId="13" fillId="0" borderId="15" xfId="0" applyFont="1" applyBorder="1" applyProtection="1"/>
    <xf numFmtId="1" fontId="13" fillId="0" borderId="17" xfId="0" applyNumberFormat="1" applyFont="1" applyBorder="1" applyProtection="1"/>
    <xf numFmtId="0" fontId="13" fillId="0" borderId="6" xfId="0" applyFont="1" applyBorder="1" applyAlignment="1" applyProtection="1">
      <alignment horizontal="center"/>
    </xf>
    <xf numFmtId="10" fontId="13" fillId="0" borderId="0" xfId="1" applyNumberFormat="1" applyFont="1" applyBorder="1" applyAlignment="1" applyProtection="1"/>
    <xf numFmtId="1" fontId="13" fillId="2" borderId="6" xfId="0" applyNumberFormat="1" applyFont="1" applyFill="1" applyBorder="1" applyProtection="1"/>
    <xf numFmtId="1" fontId="8" fillId="0" borderId="8" xfId="0" applyNumberFormat="1" applyFont="1" applyBorder="1" applyProtection="1"/>
    <xf numFmtId="0" fontId="6" fillId="0" borderId="0" xfId="0" applyFont="1" applyProtection="1"/>
    <xf numFmtId="2" fontId="16" fillId="0" borderId="0" xfId="0" applyNumberFormat="1" applyFont="1" applyBorder="1" applyProtection="1"/>
    <xf numFmtId="1" fontId="16" fillId="0" borderId="6" xfId="0" applyNumberFormat="1" applyFont="1" applyBorder="1" applyProtection="1"/>
    <xf numFmtId="1" fontId="16" fillId="0" borderId="8" xfId="0" applyNumberFormat="1" applyFont="1" applyBorder="1" applyProtection="1"/>
    <xf numFmtId="1" fontId="16" fillId="0" borderId="7" xfId="0" applyNumberFormat="1" applyFont="1" applyBorder="1" applyProtection="1"/>
    <xf numFmtId="1" fontId="16" fillId="0" borderId="0" xfId="0" applyNumberFormat="1" applyFont="1" applyBorder="1" applyProtection="1"/>
    <xf numFmtId="0" fontId="13" fillId="0" borderId="19" xfId="0" applyFont="1" applyBorder="1" applyProtection="1"/>
    <xf numFmtId="0" fontId="13" fillId="0" borderId="28" xfId="0" applyFont="1" applyBorder="1" applyAlignment="1" applyProtection="1">
      <alignment horizontal="center"/>
    </xf>
    <xf numFmtId="1" fontId="13" fillId="0" borderId="0" xfId="0" applyNumberFormat="1" applyFont="1" applyBorder="1" applyProtection="1"/>
    <xf numFmtId="2" fontId="13" fillId="0" borderId="6" xfId="0" applyNumberFormat="1" applyFont="1" applyBorder="1" applyProtection="1"/>
    <xf numFmtId="2" fontId="16" fillId="0" borderId="0" xfId="1" applyNumberFormat="1" applyFont="1" applyBorder="1" applyAlignment="1" applyProtection="1"/>
    <xf numFmtId="1" fontId="16" fillId="0" borderId="8" xfId="1" applyNumberFormat="1" applyFont="1" applyBorder="1" applyAlignment="1" applyProtection="1"/>
    <xf numFmtId="0" fontId="33" fillId="0" borderId="0" xfId="0" applyFont="1" applyProtection="1"/>
    <xf numFmtId="0" fontId="33" fillId="0" borderId="6" xfId="0" applyFont="1" applyBorder="1" applyProtection="1"/>
    <xf numFmtId="0" fontId="13" fillId="0" borderId="32" xfId="0" applyFont="1" applyBorder="1" applyAlignment="1" applyProtection="1">
      <alignment horizontal="center"/>
    </xf>
    <xf numFmtId="0" fontId="13" fillId="0" borderId="5" xfId="0" applyFont="1" applyBorder="1" applyProtection="1"/>
    <xf numFmtId="0" fontId="13" fillId="0" borderId="32" xfId="0" applyFont="1" applyBorder="1" applyProtection="1"/>
    <xf numFmtId="1" fontId="8" fillId="0" borderId="34" xfId="0" applyNumberFormat="1" applyFont="1" applyBorder="1" applyProtection="1"/>
    <xf numFmtId="1" fontId="8" fillId="0" borderId="44" xfId="0" applyNumberFormat="1" applyFont="1" applyBorder="1" applyProtection="1"/>
    <xf numFmtId="1" fontId="8" fillId="0" borderId="49" xfId="0" applyNumberFormat="1" applyFont="1" applyBorder="1" applyProtection="1"/>
    <xf numFmtId="1" fontId="8" fillId="0" borderId="50" xfId="0" applyNumberFormat="1" applyFont="1" applyBorder="1" applyProtection="1"/>
    <xf numFmtId="1" fontId="8" fillId="0" borderId="51" xfId="0" applyNumberFormat="1" applyFont="1" applyBorder="1" applyProtection="1"/>
    <xf numFmtId="1" fontId="8" fillId="0" borderId="52" xfId="0" applyNumberFormat="1" applyFont="1" applyBorder="1" applyProtection="1"/>
    <xf numFmtId="1" fontId="8" fillId="0" borderId="53" xfId="0" applyNumberFormat="1" applyFont="1" applyBorder="1" applyProtection="1"/>
    <xf numFmtId="0" fontId="6" fillId="2" borderId="0" xfId="0" applyFont="1" applyFill="1" applyBorder="1" applyAlignment="1">
      <alignment horizontal="left"/>
    </xf>
    <xf numFmtId="2" fontId="13" fillId="2" borderId="38" xfId="1" applyNumberFormat="1" applyFont="1" applyFill="1" applyBorder="1" applyAlignment="1" applyProtection="1"/>
    <xf numFmtId="2" fontId="13" fillId="0" borderId="43" xfId="1" applyNumberFormat="1" applyFont="1" applyBorder="1" applyAlignment="1" applyProtection="1"/>
    <xf numFmtId="2" fontId="16" fillId="2" borderId="54" xfId="0" applyNumberFormat="1" applyFont="1" applyFill="1" applyBorder="1"/>
    <xf numFmtId="1" fontId="16" fillId="2" borderId="24" xfId="0" applyNumberFormat="1" applyFont="1" applyFill="1" applyBorder="1"/>
    <xf numFmtId="0" fontId="38" fillId="0" borderId="0" xfId="0" applyFont="1"/>
    <xf numFmtId="2" fontId="16" fillId="0" borderId="34" xfId="0" applyNumberFormat="1" applyFont="1" applyBorder="1"/>
    <xf numFmtId="0" fontId="15" fillId="0" borderId="7" xfId="0" applyFont="1" applyFill="1" applyBorder="1" applyProtection="1"/>
    <xf numFmtId="10" fontId="39" fillId="0" borderId="0" xfId="1" applyNumberFormat="1" applyFont="1" applyFill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4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2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6" fillId="5" borderId="0" xfId="0" applyFont="1" applyFill="1" applyBorder="1" applyAlignment="1"/>
    <xf numFmtId="0" fontId="6" fillId="5" borderId="0" xfId="0" applyFont="1" applyFill="1" applyBorder="1"/>
    <xf numFmtId="0" fontId="6" fillId="5" borderId="7" xfId="0" applyFont="1" applyFill="1" applyBorder="1" applyAlignment="1"/>
    <xf numFmtId="1" fontId="0" fillId="4" borderId="6" xfId="0" applyNumberFormat="1" applyFont="1" applyFill="1" applyBorder="1"/>
    <xf numFmtId="0" fontId="0" fillId="4" borderId="0" xfId="0" applyFont="1" applyFill="1" applyBorder="1"/>
    <xf numFmtId="0" fontId="0" fillId="4" borderId="6" xfId="0" applyFont="1" applyFill="1" applyBorder="1"/>
    <xf numFmtId="0" fontId="12" fillId="4" borderId="6" xfId="0" applyFont="1" applyFill="1" applyBorder="1"/>
    <xf numFmtId="0" fontId="6" fillId="5" borderId="7" xfId="0" applyFont="1" applyFill="1" applyBorder="1"/>
    <xf numFmtId="2" fontId="13" fillId="5" borderId="0" xfId="0" applyNumberFormat="1" applyFont="1" applyFill="1" applyBorder="1"/>
    <xf numFmtId="165" fontId="13" fillId="5" borderId="8" xfId="0" applyNumberFormat="1" applyFont="1" applyFill="1" applyBorder="1"/>
    <xf numFmtId="0" fontId="6" fillId="4" borderId="6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/>
    </xf>
    <xf numFmtId="0" fontId="10" fillId="4" borderId="6" xfId="0" applyFont="1" applyFill="1" applyBorder="1" applyAlignment="1" applyProtection="1">
      <alignment horizontal="center"/>
    </xf>
    <xf numFmtId="0" fontId="10" fillId="4" borderId="8" xfId="0" applyFont="1" applyFill="1" applyBorder="1" applyAlignment="1" applyProtection="1">
      <alignment horizontal="center"/>
    </xf>
    <xf numFmtId="0" fontId="24" fillId="4" borderId="9" xfId="0" applyFont="1" applyFill="1" applyBorder="1" applyAlignment="1" applyProtection="1">
      <alignment horizontal="center"/>
    </xf>
    <xf numFmtId="17" fontId="24" fillId="4" borderId="9" xfId="0" applyNumberFormat="1" applyFont="1" applyFill="1" applyBorder="1" applyAlignment="1" applyProtection="1">
      <alignment horizontal="center"/>
    </xf>
    <xf numFmtId="17" fontId="24" fillId="4" borderId="10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Protection="1"/>
    <xf numFmtId="0" fontId="0" fillId="4" borderId="6" xfId="0" applyFont="1" applyFill="1" applyBorder="1" applyProtection="1"/>
    <xf numFmtId="0" fontId="0" fillId="4" borderId="7" xfId="0" applyFont="1" applyFill="1" applyBorder="1" applyProtection="1"/>
    <xf numFmtId="0" fontId="25" fillId="4" borderId="6" xfId="0" applyFont="1" applyFill="1" applyBorder="1" applyProtection="1"/>
    <xf numFmtId="0" fontId="6" fillId="4" borderId="7" xfId="0" applyFont="1" applyFill="1" applyBorder="1" applyProtection="1"/>
    <xf numFmtId="0" fontId="13" fillId="4" borderId="0" xfId="0" applyFont="1" applyFill="1" applyBorder="1" applyProtection="1"/>
    <xf numFmtId="0" fontId="13" fillId="4" borderId="6" xfId="0" applyFont="1" applyFill="1" applyBorder="1" applyProtection="1"/>
    <xf numFmtId="165" fontId="13" fillId="4" borderId="8" xfId="0" applyNumberFormat="1" applyFont="1" applyFill="1" applyBorder="1" applyAlignment="1" applyProtection="1">
      <alignment horizontal="right"/>
    </xf>
    <xf numFmtId="0" fontId="6" fillId="4" borderId="4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17" fontId="24" fillId="5" borderId="0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6" fillId="4" borderId="0" xfId="0" applyFont="1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25" fillId="4" borderId="38" xfId="0" applyFont="1" applyFill="1" applyBorder="1"/>
    <xf numFmtId="0" fontId="13" fillId="4" borderId="22" xfId="0" applyFont="1" applyFill="1" applyBorder="1"/>
    <xf numFmtId="0" fontId="13" fillId="4" borderId="6" xfId="0" applyFont="1" applyFill="1" applyBorder="1"/>
    <xf numFmtId="165" fontId="13" fillId="5" borderId="0" xfId="0" applyNumberFormat="1" applyFont="1" applyFill="1" applyBorder="1"/>
    <xf numFmtId="1" fontId="12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/>
    <xf numFmtId="2" fontId="13" fillId="0" borderId="13" xfId="0" applyNumberFormat="1" applyFont="1" applyFill="1" applyBorder="1"/>
    <xf numFmtId="1" fontId="13" fillId="0" borderId="11" xfId="0" applyNumberFormat="1" applyFont="1" applyFill="1" applyBorder="1"/>
    <xf numFmtId="1" fontId="13" fillId="0" borderId="14" xfId="0" applyNumberFormat="1" applyFont="1" applyFill="1" applyBorder="1"/>
    <xf numFmtId="1" fontId="13" fillId="0" borderId="12" xfId="0" applyNumberFormat="1" applyFont="1" applyFill="1" applyBorder="1"/>
    <xf numFmtId="1" fontId="13" fillId="0" borderId="13" xfId="0" applyNumberFormat="1" applyFont="1" applyFill="1" applyBorder="1"/>
    <xf numFmtId="1" fontId="14" fillId="0" borderId="0" xfId="0" applyNumberFormat="1" applyFont="1" applyFill="1"/>
    <xf numFmtId="0" fontId="0" fillId="0" borderId="0" xfId="0" applyFill="1"/>
    <xf numFmtId="1" fontId="25" fillId="0" borderId="11" xfId="0" applyNumberFormat="1" applyFont="1" applyFill="1" applyBorder="1" applyAlignment="1" applyProtection="1">
      <alignment horizontal="center"/>
    </xf>
    <xf numFmtId="0" fontId="5" fillId="0" borderId="12" xfId="0" applyFont="1" applyFill="1" applyBorder="1" applyProtection="1"/>
    <xf numFmtId="1" fontId="13" fillId="0" borderId="13" xfId="0" applyNumberFormat="1" applyFont="1" applyFill="1" applyBorder="1" applyProtection="1"/>
    <xf numFmtId="1" fontId="13" fillId="0" borderId="14" xfId="0" applyNumberFormat="1" applyFont="1" applyFill="1" applyBorder="1" applyProtection="1"/>
    <xf numFmtId="0" fontId="0" fillId="0" borderId="0" xfId="0" applyFont="1" applyFill="1" applyProtection="1"/>
    <xf numFmtId="1" fontId="25" fillId="0" borderId="39" xfId="0" applyNumberFormat="1" applyFont="1" applyFill="1" applyBorder="1" applyAlignment="1">
      <alignment horizontal="center"/>
    </xf>
    <xf numFmtId="0" fontId="26" fillId="0" borderId="20" xfId="0" applyFont="1" applyFill="1" applyBorder="1"/>
    <xf numFmtId="1" fontId="13" fillId="0" borderId="22" xfId="0" applyNumberFormat="1" applyFont="1" applyFill="1" applyBorder="1"/>
    <xf numFmtId="1" fontId="13" fillId="0" borderId="15" xfId="0" applyNumberFormat="1" applyFont="1" applyFill="1" applyBorder="1" applyProtection="1"/>
    <xf numFmtId="1" fontId="13" fillId="0" borderId="23" xfId="0" applyNumberFormat="1" applyFont="1" applyFill="1" applyBorder="1" applyProtection="1"/>
    <xf numFmtId="1" fontId="13" fillId="0" borderId="19" xfId="0" applyNumberFormat="1" applyFont="1" applyFill="1" applyBorder="1" applyProtection="1"/>
    <xf numFmtId="1" fontId="13" fillId="0" borderId="18" xfId="0" applyNumberFormat="1" applyFont="1" applyFill="1" applyBorder="1" applyProtection="1"/>
    <xf numFmtId="0" fontId="6" fillId="0" borderId="0" xfId="0" applyFont="1" applyFill="1"/>
    <xf numFmtId="0" fontId="40" fillId="0" borderId="0" xfId="0" applyFont="1" applyBorder="1" applyAlignment="1" applyProtection="1">
      <alignment horizontal="left"/>
    </xf>
    <xf numFmtId="0" fontId="40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5" fillId="0" borderId="18" xfId="0" applyFont="1" applyFill="1" applyBorder="1"/>
    <xf numFmtId="0" fontId="15" fillId="0" borderId="6" xfId="0" applyFont="1" applyFill="1" applyBorder="1"/>
    <xf numFmtId="1" fontId="15" fillId="0" borderId="6" xfId="0" applyNumberFormat="1" applyFont="1" applyFill="1" applyBorder="1"/>
    <xf numFmtId="0" fontId="15" fillId="0" borderId="32" xfId="0" applyFont="1" applyFill="1" applyBorder="1"/>
    <xf numFmtId="0" fontId="15" fillId="0" borderId="11" xfId="0" applyFont="1" applyFill="1" applyBorder="1"/>
    <xf numFmtId="1" fontId="28" fillId="0" borderId="6" xfId="0" applyNumberFormat="1" applyFont="1" applyFill="1" applyBorder="1"/>
    <xf numFmtId="0" fontId="15" fillId="0" borderId="28" xfId="0" applyFont="1" applyFill="1" applyBorder="1"/>
    <xf numFmtId="0" fontId="30" fillId="0" borderId="6" xfId="0" applyFont="1" applyFill="1" applyBorder="1"/>
    <xf numFmtId="0" fontId="15" fillId="0" borderId="23" xfId="0" applyFont="1" applyFill="1" applyBorder="1" applyProtection="1"/>
    <xf numFmtId="1" fontId="15" fillId="0" borderId="7" xfId="0" applyNumberFormat="1" applyFont="1" applyFill="1" applyBorder="1" applyProtection="1"/>
    <xf numFmtId="0" fontId="15" fillId="0" borderId="48" xfId="0" applyFont="1" applyFill="1" applyBorder="1" applyProtection="1"/>
    <xf numFmtId="0" fontId="33" fillId="0" borderId="7" xfId="0" applyFont="1" applyFill="1" applyBorder="1" applyProtection="1"/>
    <xf numFmtId="0" fontId="15" fillId="0" borderId="33" xfId="0" applyFont="1" applyFill="1" applyBorder="1" applyProtection="1"/>
    <xf numFmtId="0" fontId="15" fillId="0" borderId="15" xfId="0" applyFont="1" applyFill="1" applyBorder="1"/>
    <xf numFmtId="0" fontId="15" fillId="0" borderId="7" xfId="0" applyFont="1" applyFill="1" applyBorder="1"/>
    <xf numFmtId="1" fontId="15" fillId="0" borderId="7" xfId="0" applyNumberFormat="1" applyFont="1" applyFill="1" applyBorder="1"/>
    <xf numFmtId="0" fontId="18" fillId="0" borderId="7" xfId="0" applyFont="1" applyFill="1" applyBorder="1"/>
    <xf numFmtId="0" fontId="15" fillId="0" borderId="33" xfId="0" applyFont="1" applyFill="1" applyBorder="1"/>
    <xf numFmtId="0" fontId="15" fillId="0" borderId="14" xfId="0" applyFont="1" applyFill="1" applyBorder="1"/>
    <xf numFmtId="0" fontId="0" fillId="0" borderId="7" xfId="0" applyFont="1" applyFill="1" applyBorder="1"/>
    <xf numFmtId="0" fontId="21" fillId="0" borderId="7" xfId="0" applyFont="1" applyFill="1" applyBorder="1"/>
    <xf numFmtId="0" fontId="15" fillId="0" borderId="16" xfId="0" applyFont="1" applyFill="1" applyBorder="1"/>
    <xf numFmtId="2" fontId="39" fillId="0" borderId="0" xfId="0" applyNumberFormat="1" applyFont="1" applyBorder="1"/>
    <xf numFmtId="2" fontId="9" fillId="6" borderId="3" xfId="0" applyNumberFormat="1" applyFont="1" applyFill="1" applyBorder="1" applyAlignment="1">
      <alignment horizontal="center" wrapText="1"/>
    </xf>
    <xf numFmtId="2" fontId="9" fillId="6" borderId="0" xfId="0" applyNumberFormat="1" applyFont="1" applyFill="1" applyBorder="1" applyAlignment="1">
      <alignment horizontal="center"/>
    </xf>
    <xf numFmtId="2" fontId="10" fillId="6" borderId="5" xfId="0" applyNumberFormat="1" applyFont="1" applyFill="1" applyBorder="1" applyAlignment="1">
      <alignment horizontal="center"/>
    </xf>
    <xf numFmtId="2" fontId="9" fillId="6" borderId="3" xfId="0" applyNumberFormat="1" applyFont="1" applyFill="1" applyBorder="1" applyAlignment="1" applyProtection="1">
      <alignment horizontal="center" wrapText="1"/>
    </xf>
    <xf numFmtId="2" fontId="9" fillId="6" borderId="0" xfId="0" applyNumberFormat="1" applyFont="1" applyFill="1" applyBorder="1" applyAlignment="1" applyProtection="1">
      <alignment horizontal="center"/>
    </xf>
    <xf numFmtId="2" fontId="10" fillId="6" borderId="5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3" fillId="0" borderId="6" xfId="0" applyFont="1" applyFill="1" applyBorder="1"/>
    <xf numFmtId="1" fontId="13" fillId="0" borderId="6" xfId="0" applyNumberFormat="1" applyFont="1" applyFill="1" applyBorder="1"/>
    <xf numFmtId="1" fontId="13" fillId="0" borderId="18" xfId="0" applyNumberFormat="1" applyFont="1" applyFill="1" applyBorder="1"/>
    <xf numFmtId="1" fontId="16" fillId="0" borderId="6" xfId="0" applyNumberFormat="1" applyFont="1" applyFill="1" applyBorder="1"/>
    <xf numFmtId="1" fontId="13" fillId="0" borderId="28" xfId="0" applyNumberFormat="1" applyFont="1" applyFill="1" applyBorder="1"/>
    <xf numFmtId="1" fontId="13" fillId="0" borderId="32" xfId="0" applyNumberFormat="1" applyFont="1" applyFill="1" applyBorder="1"/>
    <xf numFmtId="1" fontId="16" fillId="0" borderId="8" xfId="0" applyNumberFormat="1" applyFont="1" applyFill="1" applyBorder="1"/>
    <xf numFmtId="0" fontId="8" fillId="0" borderId="6" xfId="0" applyFont="1" applyFill="1" applyBorder="1"/>
    <xf numFmtId="0" fontId="13" fillId="0" borderId="28" xfId="0" applyFont="1" applyFill="1" applyBorder="1"/>
    <xf numFmtId="165" fontId="8" fillId="0" borderId="8" xfId="0" applyNumberFormat="1" applyFont="1" applyFill="1" applyBorder="1"/>
    <xf numFmtId="1" fontId="13" fillId="0" borderId="4" xfId="0" applyNumberFormat="1" applyFont="1" applyFill="1" applyBorder="1"/>
    <xf numFmtId="1" fontId="13" fillId="0" borderId="30" xfId="0" applyNumberFormat="1" applyFont="1" applyFill="1" applyBorder="1"/>
    <xf numFmtId="1" fontId="13" fillId="0" borderId="9" xfId="0" applyNumberFormat="1" applyFont="1" applyFill="1" applyBorder="1"/>
    <xf numFmtId="1" fontId="13" fillId="0" borderId="44" xfId="0" applyNumberFormat="1" applyFont="1" applyFill="1" applyBorder="1"/>
    <xf numFmtId="1" fontId="16" fillId="0" borderId="25" xfId="0" applyNumberFormat="1" applyFont="1" applyFill="1" applyBorder="1"/>
    <xf numFmtId="1" fontId="0" fillId="0" borderId="0" xfId="0" applyNumberFormat="1" applyFont="1" applyFill="1"/>
    <xf numFmtId="2" fontId="13" fillId="0" borderId="0" xfId="0" applyNumberFormat="1" applyFont="1" applyFill="1" applyBorder="1"/>
    <xf numFmtId="1" fontId="8" fillId="0" borderId="8" xfId="0" applyNumberFormat="1" applyFont="1" applyFill="1" applyBorder="1"/>
    <xf numFmtId="1" fontId="39" fillId="2" borderId="8" xfId="0" applyNumberFormat="1" applyFont="1" applyFill="1" applyBorder="1"/>
    <xf numFmtId="0" fontId="4" fillId="0" borderId="0" xfId="0" applyFont="1" applyBorder="1" applyAlignment="1" applyProtection="1">
      <alignment horizontal="left"/>
    </xf>
    <xf numFmtId="0" fontId="40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5" fillId="4" borderId="7" xfId="0" applyFont="1" applyFill="1" applyBorder="1" applyProtection="1"/>
    <xf numFmtId="1" fontId="25" fillId="0" borderId="12" xfId="0" applyNumberFormat="1" applyFont="1" applyFill="1" applyBorder="1" applyAlignment="1" applyProtection="1">
      <alignment horizontal="center"/>
    </xf>
    <xf numFmtId="0" fontId="13" fillId="0" borderId="48" xfId="0" applyFont="1" applyBorder="1" applyProtection="1"/>
    <xf numFmtId="1" fontId="25" fillId="0" borderId="21" xfId="0" applyNumberFormat="1" applyFont="1" applyBorder="1" applyAlignment="1" applyProtection="1">
      <alignment horizontal="center"/>
    </xf>
    <xf numFmtId="0" fontId="13" fillId="0" borderId="7" xfId="0" applyFont="1" applyBorder="1" applyProtection="1"/>
    <xf numFmtId="0" fontId="13" fillId="0" borderId="21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center"/>
    </xf>
    <xf numFmtId="0" fontId="33" fillId="0" borderId="7" xfId="0" applyFont="1" applyBorder="1" applyProtection="1"/>
    <xf numFmtId="0" fontId="13" fillId="0" borderId="33" xfId="0" applyFont="1" applyBorder="1" applyAlignment="1" applyProtection="1">
      <alignment horizontal="center"/>
    </xf>
    <xf numFmtId="0" fontId="44" fillId="0" borderId="0" xfId="6" applyFont="1"/>
    <xf numFmtId="0" fontId="44" fillId="0" borderId="0" xfId="6" applyFont="1" applyFill="1"/>
    <xf numFmtId="0" fontId="6" fillId="4" borderId="38" xfId="0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5" fillId="0" borderId="0" xfId="0" applyFont="1" applyFill="1" applyBorder="1"/>
    <xf numFmtId="1" fontId="8" fillId="2" borderId="9" xfId="0" applyNumberFormat="1" applyFont="1" applyFill="1" applyBorder="1"/>
    <xf numFmtId="1" fontId="13" fillId="2" borderId="30" xfId="0" applyNumberFormat="1" applyFont="1" applyFill="1" applyBorder="1"/>
    <xf numFmtId="1" fontId="8" fillId="2" borderId="55" xfId="0" applyNumberFormat="1" applyFont="1" applyFill="1" applyBorder="1"/>
    <xf numFmtId="1" fontId="8" fillId="2" borderId="56" xfId="0" applyNumberFormat="1" applyFont="1" applyFill="1" applyBorder="1"/>
    <xf numFmtId="1" fontId="8" fillId="2" borderId="57" xfId="0" applyNumberFormat="1" applyFont="1" applyFill="1" applyBorder="1"/>
    <xf numFmtId="1" fontId="8" fillId="2" borderId="44" xfId="0" applyNumberFormat="1" applyFont="1" applyFill="1" applyBorder="1"/>
    <xf numFmtId="1" fontId="8" fillId="2" borderId="58" xfId="0" applyNumberFormat="1" applyFont="1" applyFill="1" applyBorder="1"/>
    <xf numFmtId="1" fontId="8" fillId="2" borderId="37" xfId="0" applyNumberFormat="1" applyFont="1" applyFill="1" applyBorder="1"/>
    <xf numFmtId="1" fontId="8" fillId="2" borderId="59" xfId="0" applyNumberFormat="1" applyFont="1" applyFill="1" applyBorder="1"/>
    <xf numFmtId="1" fontId="8" fillId="2" borderId="6" xfId="0" applyNumberFormat="1" applyFont="1" applyFill="1" applyBorder="1"/>
    <xf numFmtId="1" fontId="8" fillId="2" borderId="32" xfId="0" applyNumberFormat="1" applyFont="1" applyFill="1" applyBorder="1"/>
    <xf numFmtId="0" fontId="12" fillId="0" borderId="0" xfId="0" applyFont="1" applyBorder="1" applyAlignment="1">
      <alignment horizontal="center"/>
    </xf>
    <xf numFmtId="0" fontId="15" fillId="0" borderId="61" xfId="0" applyFont="1" applyFill="1" applyBorder="1"/>
    <xf numFmtId="0" fontId="15" fillId="0" borderId="62" xfId="0" applyFont="1" applyFill="1" applyBorder="1"/>
    <xf numFmtId="41" fontId="45" fillId="0" borderId="14" xfId="0" applyNumberFormat="1" applyFont="1" applyFill="1" applyBorder="1" applyProtection="1"/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horizontal="center" vertical="center" wrapText="1"/>
    </xf>
    <xf numFmtId="0" fontId="9" fillId="6" borderId="3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32" xfId="0" applyFont="1" applyFill="1" applyBorder="1" applyAlignment="1" applyProtection="1">
      <alignment horizontal="center" vertical="center" wrapText="1"/>
    </xf>
    <xf numFmtId="0" fontId="35" fillId="6" borderId="2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6" fillId="6" borderId="45" xfId="0" applyFont="1" applyFill="1" applyBorder="1" applyAlignment="1">
      <alignment horizontal="center"/>
    </xf>
    <xf numFmtId="0" fontId="36" fillId="6" borderId="46" xfId="0" applyFont="1" applyFill="1" applyBorder="1" applyAlignment="1">
      <alignment horizontal="center"/>
    </xf>
    <xf numFmtId="0" fontId="36" fillId="6" borderId="2" xfId="0" applyFont="1" applyFill="1" applyBorder="1" applyAlignment="1">
      <alignment horizontal="center"/>
    </xf>
    <xf numFmtId="0" fontId="9" fillId="6" borderId="1" xfId="0" applyFont="1" applyFill="1" applyBorder="1" applyAlignment="1" applyProtection="1">
      <alignment horizontal="center" vertical="center" wrapText="1"/>
    </xf>
    <xf numFmtId="0" fontId="35" fillId="6" borderId="4" xfId="0" applyFont="1" applyFill="1" applyBorder="1" applyAlignment="1">
      <alignment horizontal="center" vertical="center"/>
    </xf>
    <xf numFmtId="0" fontId="35" fillId="6" borderId="32" xfId="0" applyFont="1" applyFill="1" applyBorder="1" applyAlignment="1">
      <alignment horizontal="center" vertical="center"/>
    </xf>
    <xf numFmtId="0" fontId="41" fillId="6" borderId="3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32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textRotation="90"/>
    </xf>
    <xf numFmtId="0" fontId="37" fillId="6" borderId="6" xfId="0" applyFont="1" applyFill="1" applyBorder="1" applyAlignment="1">
      <alignment horizontal="center" vertical="center" textRotation="90"/>
    </xf>
    <xf numFmtId="0" fontId="37" fillId="6" borderId="3" xfId="0" applyFont="1" applyFill="1" applyBorder="1" applyAlignment="1">
      <alignment horizontal="center" vertical="center"/>
    </xf>
    <xf numFmtId="0" fontId="37" fillId="6" borderId="0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41" fillId="6" borderId="46" xfId="0" applyFont="1" applyFill="1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textRotation="90"/>
    </xf>
    <xf numFmtId="0" fontId="4" fillId="6" borderId="6" xfId="0" applyFont="1" applyFill="1" applyBorder="1" applyAlignment="1">
      <alignment horizontal="center" vertical="center" textRotation="90"/>
    </xf>
    <xf numFmtId="0" fontId="4" fillId="6" borderId="32" xfId="0" applyFont="1" applyFill="1" applyBorder="1" applyAlignment="1">
      <alignment horizontal="center" vertical="center" textRotation="90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6" borderId="46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left"/>
    </xf>
    <xf numFmtId="0" fontId="40" fillId="0" borderId="0" xfId="0" applyFont="1" applyBorder="1" applyAlignment="1" applyProtection="1">
      <alignment horizontal="center"/>
    </xf>
    <xf numFmtId="0" fontId="6" fillId="2" borderId="0" xfId="0" applyFont="1" applyFill="1" applyBorder="1" applyAlignment="1">
      <alignment horizont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0" fillId="6" borderId="1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center" vertical="center"/>
    </xf>
    <xf numFmtId="0" fontId="19" fillId="6" borderId="1" xfId="0" applyFont="1" applyFill="1" applyBorder="1" applyAlignment="1" applyProtection="1">
      <alignment horizontal="center" vertical="center" wrapText="1"/>
    </xf>
    <xf numFmtId="0" fontId="19" fillId="6" borderId="46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 vertical="center" textRotation="90"/>
    </xf>
    <xf numFmtId="0" fontId="4" fillId="6" borderId="6" xfId="0" applyFont="1" applyFill="1" applyBorder="1" applyAlignment="1" applyProtection="1">
      <alignment horizontal="center" vertical="center" textRotation="90"/>
    </xf>
    <xf numFmtId="0" fontId="6" fillId="6" borderId="4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/>
    </xf>
    <xf numFmtId="0" fontId="4" fillId="6" borderId="2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/>
    </xf>
    <xf numFmtId="0" fontId="11" fillId="6" borderId="2" xfId="0" applyFont="1" applyFill="1" applyBorder="1" applyAlignment="1" applyProtection="1">
      <alignment horizontal="center" vertical="center"/>
    </xf>
  </cellXfs>
  <cellStyles count="10">
    <cellStyle name="Normal" xfId="0" builtinId="0"/>
    <cellStyle name="Normal 12" xfId="5"/>
    <cellStyle name="Normal 2" xfId="3"/>
    <cellStyle name="Normal 2 2" xfId="7"/>
    <cellStyle name="Normal 2 3" xfId="8"/>
    <cellStyle name="Normal 3" xfId="4"/>
    <cellStyle name="Normal 4" xfId="6"/>
    <cellStyle name="Normal 5 2" xfId="9"/>
    <cellStyle name="Porcentaje" xfId="1" builtinId="5"/>
    <cellStyle name="TableStyleLigh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EB4E3"/>
      <rgbColor rgb="00FF99CC"/>
      <rgbColor rgb="00CC99FF"/>
      <rgbColor rgb="00FAC090"/>
      <rgbColor rgb="003366FF"/>
      <rgbColor rgb="0033CCCC"/>
      <rgbColor rgb="0099CC00"/>
      <rgbColor rgb="00FFCC00"/>
      <rgbColor rgb="00FF9900"/>
      <rgbColor rgb="00E46C0A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FFEC"/>
      <color rgb="FFD5FFFF"/>
      <color rgb="FFFFFF9B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139059</xdr:colOff>
      <xdr:row>1</xdr:row>
      <xdr:rowOff>3248</xdr:rowOff>
    </xdr:from>
    <xdr:to>
      <xdr:col>17</xdr:col>
      <xdr:colOff>286925</xdr:colOff>
      <xdr:row>1</xdr:row>
      <xdr:rowOff>4379</xdr:rowOff>
    </xdr:to>
    <xdr:sp macro="" textlink="">
      <xdr:nvSpPr>
        <xdr:cNvPr id="2" name="CustomShape 1"/>
        <xdr:cNvSpPr/>
      </xdr:nvSpPr>
      <xdr:spPr>
        <a:xfrm>
          <a:off x="13562640" y="1615680"/>
          <a:ext cx="104400" cy="171360"/>
        </a:xfrm>
        <a:prstGeom prst="rect">
          <a:avLst/>
        </a:prstGeom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442586</xdr:colOff>
      <xdr:row>9</xdr:row>
      <xdr:rowOff>234228</xdr:rowOff>
    </xdr:from>
    <xdr:to>
      <xdr:col>17</xdr:col>
      <xdr:colOff>601415</xdr:colOff>
      <xdr:row>12</xdr:row>
      <xdr:rowOff>136071</xdr:rowOff>
    </xdr:to>
    <xdr:sp macro="" textlink="">
      <xdr:nvSpPr>
        <xdr:cNvPr id="2" name="CustomShape 1"/>
        <xdr:cNvSpPr/>
      </xdr:nvSpPr>
      <xdr:spPr>
        <a:xfrm>
          <a:off x="12817440" y="1586520"/>
          <a:ext cx="104400" cy="159480"/>
        </a:xfrm>
        <a:prstGeom prst="rect">
          <a:avLst/>
        </a:prstGeom>
      </xdr:spPr>
    </xdr:sp>
    <xdr:clientData/>
  </xdr:twoCellAnchor>
  <xdr:twoCellAnchor editAs="absolute">
    <xdr:from>
      <xdr:col>17</xdr:col>
      <xdr:colOff>442586</xdr:colOff>
      <xdr:row>9</xdr:row>
      <xdr:rowOff>234228</xdr:rowOff>
    </xdr:from>
    <xdr:to>
      <xdr:col>17</xdr:col>
      <xdr:colOff>601415</xdr:colOff>
      <xdr:row>12</xdr:row>
      <xdr:rowOff>136071</xdr:rowOff>
    </xdr:to>
    <xdr:sp macro="" textlink="">
      <xdr:nvSpPr>
        <xdr:cNvPr id="3" name="CustomShape 1"/>
        <xdr:cNvSpPr/>
      </xdr:nvSpPr>
      <xdr:spPr>
        <a:xfrm>
          <a:off x="12817440" y="1586520"/>
          <a:ext cx="104400" cy="159480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-AIS/PAI/A&#241;o%202014/Programacion/Pobla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2013"/>
      <sheetName val="CHICLAYO"/>
      <sheetName val="LAMBAYEQUE"/>
      <sheetName val="FERREÑAFE"/>
      <sheetName val="Datos"/>
      <sheetName val="METAS"/>
      <sheetName val="OTROS"/>
      <sheetName val="Hoja1"/>
      <sheetName val="HI"/>
    </sheetNames>
    <sheetDataSet>
      <sheetData sheetId="0" refreshError="1"/>
      <sheetData sheetId="1">
        <row r="16">
          <cell r="D16">
            <v>60897</v>
          </cell>
        </row>
      </sheetData>
      <sheetData sheetId="2">
        <row r="1">
          <cell r="A1" t="str">
            <v>GOBIERNO REGIONAL DE LAMBAYEQUE</v>
          </cell>
        </row>
      </sheetData>
      <sheetData sheetId="3">
        <row r="1">
          <cell r="A1" t="str">
            <v>GOBIERNO REGIONAL DE LAMBAYEQUE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0.57999999999999996</v>
          </cell>
        </row>
        <row r="17">
          <cell r="C17">
            <v>0.23</v>
          </cell>
        </row>
        <row r="18">
          <cell r="C18">
            <v>0.19</v>
          </cell>
        </row>
        <row r="19">
          <cell r="C19">
            <v>1</v>
          </cell>
        </row>
        <row r="20">
          <cell r="C20">
            <v>0</v>
          </cell>
        </row>
        <row r="21">
          <cell r="C21">
            <v>13321</v>
          </cell>
        </row>
        <row r="22">
          <cell r="C22">
            <v>0.202826492005105</v>
          </cell>
        </row>
        <row r="23">
          <cell r="C23">
            <v>5.7191021695067901E-2</v>
          </cell>
        </row>
        <row r="24">
          <cell r="C24">
            <v>0.17157306508520401</v>
          </cell>
        </row>
        <row r="25">
          <cell r="C25">
            <v>7.5704781923278994E-2</v>
          </cell>
        </row>
        <row r="26">
          <cell r="C26">
            <v>7.8546002552360897E-2</v>
          </cell>
        </row>
        <row r="27">
          <cell r="C27">
            <v>0.109066211245402</v>
          </cell>
        </row>
        <row r="28">
          <cell r="C28">
            <v>8.2670355078447597E-2</v>
          </cell>
        </row>
        <row r="29">
          <cell r="C29">
            <v>7.1397124840477402E-2</v>
          </cell>
        </row>
        <row r="30">
          <cell r="C30">
            <v>6.7547729149463304E-2</v>
          </cell>
        </row>
        <row r="31">
          <cell r="C31">
            <v>8.3477216425193304E-2</v>
          </cell>
        </row>
        <row r="32">
          <cell r="C32">
            <v>1.0000000000000004</v>
          </cell>
        </row>
        <row r="33">
          <cell r="C33">
            <v>15390</v>
          </cell>
        </row>
        <row r="34">
          <cell r="C34">
            <v>0</v>
          </cell>
        </row>
        <row r="35">
          <cell r="C35">
            <v>0.20518776616337592</v>
          </cell>
        </row>
        <row r="36">
          <cell r="C36">
            <v>8.0139372822299645E-2</v>
          </cell>
        </row>
        <row r="37">
          <cell r="C37">
            <v>3.2649374112788745E-2</v>
          </cell>
        </row>
        <row r="38">
          <cell r="C38">
            <v>0.13711446638275906</v>
          </cell>
        </row>
        <row r="39">
          <cell r="C39">
            <v>9.6786682152535816E-2</v>
          </cell>
        </row>
        <row r="40">
          <cell r="C40">
            <v>4.7231900890437474E-2</v>
          </cell>
        </row>
        <row r="41">
          <cell r="C41">
            <v>5.8072009291521488E-2</v>
          </cell>
        </row>
        <row r="42">
          <cell r="C42">
            <v>6.4524454768357206E-2</v>
          </cell>
        </row>
        <row r="43">
          <cell r="C43">
            <v>5.3877919731578267E-2</v>
          </cell>
        </row>
        <row r="44">
          <cell r="C44">
            <v>5.032907471931862E-2</v>
          </cell>
        </row>
        <row r="45">
          <cell r="C45">
            <v>4.9232158988256551E-2</v>
          </cell>
        </row>
        <row r="46">
          <cell r="C46">
            <v>6.5492321589882566E-2</v>
          </cell>
        </row>
        <row r="47">
          <cell r="C47">
            <v>5.9362498386888632E-2</v>
          </cell>
        </row>
        <row r="48">
          <cell r="C48">
            <v>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0.12469866316020162</v>
          </cell>
        </row>
        <row r="52">
          <cell r="C52">
            <v>8.5250931404777561E-2</v>
          </cell>
        </row>
        <row r="53">
          <cell r="C53">
            <v>3.6379574841113302E-2</v>
          </cell>
        </row>
        <row r="54">
          <cell r="C54">
            <v>0.14718387026079333</v>
          </cell>
        </row>
        <row r="55">
          <cell r="C55">
            <v>5.6103440718825337E-2</v>
          </cell>
        </row>
        <row r="56">
          <cell r="C56">
            <v>5.9171597633136092E-2</v>
          </cell>
        </row>
        <row r="57">
          <cell r="C57">
            <v>0.28972167433705898</v>
          </cell>
        </row>
        <row r="58">
          <cell r="C58">
            <v>8.7661626123164582E-2</v>
          </cell>
        </row>
        <row r="59">
          <cell r="C59">
            <v>6.9647161954854264E-2</v>
          </cell>
        </row>
        <row r="60">
          <cell r="C60">
            <v>4.418145956607495E-2</v>
          </cell>
        </row>
        <row r="61">
          <cell r="C61">
            <v>1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0.83630000000000004</v>
          </cell>
        </row>
        <row r="65">
          <cell r="C65">
            <v>0.16370000000000001</v>
          </cell>
        </row>
        <row r="66">
          <cell r="C66">
            <v>1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</sheetData>
      <sheetData sheetId="4" refreshError="1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3"/>
  <sheetViews>
    <sheetView tabSelected="1" view="pageBreakPreview" zoomScale="85" zoomScaleNormal="115" zoomScaleSheetLayoutView="85" workbookViewId="0">
      <pane xSplit="5" ySplit="9" topLeftCell="U10" activePane="bottomRight" state="frozen"/>
      <selection pane="topRight" activeCell="F1" sqref="F1"/>
      <selection pane="bottomLeft" activeCell="A10" sqref="A10"/>
      <selection pane="bottomRight" activeCell="AI10" sqref="AI10"/>
    </sheetView>
  </sheetViews>
  <sheetFormatPr baseColWidth="10" defaultRowHeight="12.75"/>
  <cols>
    <col min="1" max="1" width="6.7109375" customWidth="1"/>
    <col min="2" max="2" width="10.5703125" style="245" bestFit="1" customWidth="1"/>
    <col min="3" max="3" width="25.7109375" bestFit="1" customWidth="1"/>
    <col min="4" max="4" width="5.7109375" hidden="1" customWidth="1"/>
    <col min="5" max="5" width="18.42578125" style="373" customWidth="1"/>
    <col min="6" max="28" width="10.5703125" customWidth="1"/>
    <col min="29" max="29" width="9.85546875" customWidth="1"/>
    <col min="30" max="30" width="10.42578125" customWidth="1"/>
    <col min="32" max="34" width="10.28515625" customWidth="1"/>
    <col min="35" max="35" width="8.28515625" bestFit="1" customWidth="1"/>
    <col min="36" max="36" width="9.7109375" hidden="1" customWidth="1"/>
  </cols>
  <sheetData>
    <row r="1" spans="1:36">
      <c r="A1" s="321" t="s">
        <v>22</v>
      </c>
      <c r="B1" s="441"/>
      <c r="C1" s="320"/>
      <c r="G1" s="1"/>
      <c r="H1" s="1"/>
      <c r="K1" s="1"/>
      <c r="L1" s="1"/>
      <c r="N1" s="3"/>
      <c r="P1" s="1"/>
      <c r="Q1" s="1"/>
      <c r="S1" s="1"/>
      <c r="T1" s="1"/>
      <c r="V1" s="1"/>
      <c r="W1" s="1"/>
      <c r="Y1" s="1"/>
      <c r="Z1" s="1"/>
      <c r="AB1" s="1"/>
    </row>
    <row r="2" spans="1:36" ht="20.25" customHeight="1">
      <c r="A2" s="387" t="s">
        <v>23</v>
      </c>
      <c r="B2" s="442"/>
      <c r="C2" s="388"/>
      <c r="D2" s="4"/>
      <c r="E2" s="420"/>
      <c r="F2" s="311" t="s">
        <v>275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311" t="s">
        <v>275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6" ht="18">
      <c r="A3" s="387" t="s">
        <v>24</v>
      </c>
      <c r="B3" s="442"/>
      <c r="C3" s="388"/>
      <c r="D3" s="4"/>
      <c r="E3" s="42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6" ht="18" thickBot="1">
      <c r="A4" s="389" t="s">
        <v>25</v>
      </c>
      <c r="B4" s="443"/>
      <c r="C4" s="390"/>
      <c r="D4" s="7"/>
      <c r="E4" s="386"/>
      <c r="F4" s="8" t="s">
        <v>26</v>
      </c>
      <c r="G4" s="3" t="s">
        <v>27</v>
      </c>
      <c r="H4" s="3"/>
      <c r="I4" s="3"/>
      <c r="K4" s="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6" ht="26.25" customHeight="1" thickBot="1">
      <c r="A5" s="473" t="s">
        <v>28</v>
      </c>
      <c r="B5" s="484" t="s">
        <v>277</v>
      </c>
      <c r="C5" s="473" t="s">
        <v>29</v>
      </c>
      <c r="D5" s="414"/>
      <c r="E5" s="476" t="s">
        <v>276</v>
      </c>
      <c r="F5" s="481" t="s">
        <v>30</v>
      </c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3"/>
      <c r="U5" s="481" t="s">
        <v>30</v>
      </c>
      <c r="V5" s="482"/>
      <c r="W5" s="482"/>
      <c r="X5" s="482"/>
      <c r="Y5" s="482"/>
      <c r="Z5" s="482"/>
      <c r="AA5" s="482"/>
      <c r="AB5" s="483"/>
      <c r="AC5" s="491" t="s">
        <v>15</v>
      </c>
      <c r="AD5" s="493" t="s">
        <v>16</v>
      </c>
      <c r="AE5" s="495" t="s">
        <v>17</v>
      </c>
      <c r="AF5" s="497" t="s">
        <v>18</v>
      </c>
      <c r="AG5" s="497"/>
      <c r="AH5" s="497"/>
      <c r="AI5" s="498"/>
    </row>
    <row r="6" spans="1:36" ht="13.5" thickBot="1">
      <c r="A6" s="474"/>
      <c r="B6" s="484"/>
      <c r="C6" s="474"/>
      <c r="D6" s="415"/>
      <c r="E6" s="477"/>
      <c r="F6" s="479" t="s">
        <v>0</v>
      </c>
      <c r="G6" s="480">
        <v>1</v>
      </c>
      <c r="H6" s="480">
        <v>2</v>
      </c>
      <c r="I6" s="480">
        <v>3</v>
      </c>
      <c r="J6" s="480">
        <v>4</v>
      </c>
      <c r="K6" s="480" t="s">
        <v>31</v>
      </c>
      <c r="L6" s="480" t="s">
        <v>256</v>
      </c>
      <c r="M6" s="480" t="s">
        <v>257</v>
      </c>
      <c r="N6" s="480" t="s">
        <v>258</v>
      </c>
      <c r="O6" s="480" t="s">
        <v>35</v>
      </c>
      <c r="P6" s="480" t="s">
        <v>259</v>
      </c>
      <c r="Q6" s="480" t="s">
        <v>260</v>
      </c>
      <c r="R6" s="480" t="s">
        <v>261</v>
      </c>
      <c r="S6" s="480" t="s">
        <v>262</v>
      </c>
      <c r="T6" s="480" t="s">
        <v>263</v>
      </c>
      <c r="U6" s="485" t="s">
        <v>264</v>
      </c>
      <c r="V6" s="485" t="s">
        <v>265</v>
      </c>
      <c r="W6" s="485" t="s">
        <v>266</v>
      </c>
      <c r="X6" s="485" t="s">
        <v>267</v>
      </c>
      <c r="Y6" s="485" t="s">
        <v>268</v>
      </c>
      <c r="Z6" s="485" t="s">
        <v>269</v>
      </c>
      <c r="AA6" s="485" t="s">
        <v>270</v>
      </c>
      <c r="AB6" s="485" t="s">
        <v>271</v>
      </c>
      <c r="AC6" s="492"/>
      <c r="AD6" s="494"/>
      <c r="AE6" s="496"/>
      <c r="AF6" s="487" t="s">
        <v>19</v>
      </c>
      <c r="AG6" s="489" t="s">
        <v>20</v>
      </c>
      <c r="AH6" s="487" t="s">
        <v>21</v>
      </c>
      <c r="AI6" s="489" t="s">
        <v>37</v>
      </c>
    </row>
    <row r="7" spans="1:36" ht="15.75" thickBot="1">
      <c r="A7" s="475"/>
      <c r="B7" s="484"/>
      <c r="C7" s="475"/>
      <c r="D7" s="416"/>
      <c r="E7" s="478">
        <v>2010</v>
      </c>
      <c r="F7" s="479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6"/>
      <c r="V7" s="486"/>
      <c r="W7" s="486"/>
      <c r="X7" s="486"/>
      <c r="Y7" s="486"/>
      <c r="Z7" s="486"/>
      <c r="AA7" s="486"/>
      <c r="AB7" s="486"/>
      <c r="AC7" s="492"/>
      <c r="AD7" s="494"/>
      <c r="AE7" s="496"/>
      <c r="AF7" s="488"/>
      <c r="AG7" s="490"/>
      <c r="AH7" s="488"/>
      <c r="AI7" s="490"/>
    </row>
    <row r="8" spans="1:36" ht="15" hidden="1">
      <c r="A8" s="322"/>
      <c r="B8" s="337"/>
      <c r="C8" s="323"/>
      <c r="D8" s="324"/>
      <c r="E8" s="421"/>
      <c r="F8" s="325"/>
      <c r="G8" s="326"/>
      <c r="H8" s="326"/>
      <c r="I8" s="326"/>
      <c r="J8" s="326"/>
      <c r="K8" s="326"/>
      <c r="L8" s="326"/>
      <c r="M8" s="326"/>
      <c r="N8" s="327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8"/>
      <c r="AC8" s="329"/>
      <c r="AD8" s="330"/>
      <c r="AE8" s="331"/>
      <c r="AF8" s="331"/>
      <c r="AG8" s="331"/>
      <c r="AH8" s="331"/>
      <c r="AI8" s="331"/>
    </row>
    <row r="9" spans="1:36" ht="17.25" hidden="1" thickBot="1">
      <c r="A9" s="332"/>
      <c r="B9" s="444"/>
      <c r="C9" s="333"/>
      <c r="D9" s="334"/>
      <c r="E9" s="422"/>
      <c r="F9" s="335">
        <f t="shared" ref="F9:AI9" si="0">+F10*100/$E$10</f>
        <v>1.6809582358307222</v>
      </c>
      <c r="G9" s="335">
        <f t="shared" si="0"/>
        <v>1.7008685995319874</v>
      </c>
      <c r="H9" s="335">
        <f t="shared" si="0"/>
        <v>1.7208582873914251</v>
      </c>
      <c r="I9" s="335">
        <f t="shared" si="0"/>
        <v>1.7408479752508625</v>
      </c>
      <c r="J9" s="335">
        <f t="shared" si="0"/>
        <v>1.7606790147939555</v>
      </c>
      <c r="K9" s="335">
        <f t="shared" si="0"/>
        <v>9.0800777376750084</v>
      </c>
      <c r="L9" s="335">
        <f t="shared" si="0"/>
        <v>3.7402133819854835</v>
      </c>
      <c r="M9" s="335">
        <f t="shared" si="0"/>
        <v>5.7019791377464006</v>
      </c>
      <c r="N9" s="335">
        <f t="shared" si="0"/>
        <v>5.7839209931384605</v>
      </c>
      <c r="O9" s="335">
        <f t="shared" si="0"/>
        <v>3.7991512315075555</v>
      </c>
      <c r="P9" s="335">
        <f t="shared" si="0"/>
        <v>8.9929004878435723</v>
      </c>
      <c r="Q9" s="335">
        <f t="shared" si="0"/>
        <v>8.2464601594415576</v>
      </c>
      <c r="R9" s="335">
        <f t="shared" si="0"/>
        <v>7.2974259310673064</v>
      </c>
      <c r="S9" s="335">
        <f t="shared" si="0"/>
        <v>6.8960456907151073</v>
      </c>
      <c r="T9" s="335">
        <f t="shared" si="0"/>
        <v>6.2912783088089475</v>
      </c>
      <c r="U9" s="335">
        <f t="shared" si="0"/>
        <v>5.7345020425970725</v>
      </c>
      <c r="V9" s="335">
        <f t="shared" si="0"/>
        <v>5.0606433189227777</v>
      </c>
      <c r="W9" s="335">
        <f t="shared" si="0"/>
        <v>4.1960893190021018</v>
      </c>
      <c r="X9" s="335">
        <f t="shared" si="0"/>
        <v>3.349621227144727</v>
      </c>
      <c r="Y9" s="335">
        <f t="shared" si="0"/>
        <v>2.5183833736564472</v>
      </c>
      <c r="Z9" s="335">
        <f t="shared" si="0"/>
        <v>1.8879149645024391</v>
      </c>
      <c r="AA9" s="335">
        <f t="shared" si="0"/>
        <v>1.4094316424066951</v>
      </c>
      <c r="AB9" s="335">
        <f t="shared" si="0"/>
        <v>1.4097489390393845</v>
      </c>
      <c r="AC9" s="335">
        <f t="shared" si="0"/>
        <v>1.7163368103755998</v>
      </c>
      <c r="AD9" s="335">
        <f t="shared" si="0"/>
        <v>0.12890175703010351</v>
      </c>
      <c r="AE9" s="335">
        <f t="shared" si="0"/>
        <v>51.429579978582474</v>
      </c>
      <c r="AF9" s="335">
        <f t="shared" si="0"/>
        <v>4.6506960694879629</v>
      </c>
      <c r="AG9" s="335">
        <f t="shared" si="0"/>
        <v>4.7696823067465193</v>
      </c>
      <c r="AH9" s="335">
        <f t="shared" si="0"/>
        <v>22.755879903224528</v>
      </c>
      <c r="AI9" s="335">
        <f t="shared" si="0"/>
        <v>2.1252528457541744</v>
      </c>
    </row>
    <row r="10" spans="1:36" s="373" customFormat="1" ht="21">
      <c r="A10" s="365">
        <f>A13+LAMBAYEQUE!A13+FERREÑAFE!A13</f>
        <v>175</v>
      </c>
      <c r="B10" s="445"/>
      <c r="C10" s="366" t="s">
        <v>38</v>
      </c>
      <c r="D10" s="367"/>
      <c r="E10" s="472">
        <f>E13+LAMBAYEQUE!E13+FERREÑAFE!E13</f>
        <v>1260650</v>
      </c>
      <c r="F10" s="369">
        <f>F13+LAMBAYEQUE!F13+FERREÑAFE!F13</f>
        <v>21191</v>
      </c>
      <c r="G10" s="369">
        <f>G13+LAMBAYEQUE!G13+FERREÑAFE!G13</f>
        <v>21442</v>
      </c>
      <c r="H10" s="369">
        <f>H13+LAMBAYEQUE!H13+FERREÑAFE!H13</f>
        <v>21694</v>
      </c>
      <c r="I10" s="369">
        <f>I13+LAMBAYEQUE!I13+FERREÑAFE!I13</f>
        <v>21946</v>
      </c>
      <c r="J10" s="369">
        <f>J13+LAMBAYEQUE!J13+FERREÑAFE!J13</f>
        <v>22196</v>
      </c>
      <c r="K10" s="369">
        <f>K13+LAMBAYEQUE!K13+FERREÑAFE!K13</f>
        <v>114468</v>
      </c>
      <c r="L10" s="369">
        <f>L13+LAMBAYEQUE!L13+FERREÑAFE!L13</f>
        <v>47151</v>
      </c>
      <c r="M10" s="369">
        <f>M13+LAMBAYEQUE!M13+FERREÑAFE!M13</f>
        <v>71882</v>
      </c>
      <c r="N10" s="369">
        <f>N13+LAMBAYEQUE!N13+FERREÑAFE!N13</f>
        <v>72915</v>
      </c>
      <c r="O10" s="369">
        <f>O13+LAMBAYEQUE!O13+FERREÑAFE!O13</f>
        <v>47894</v>
      </c>
      <c r="P10" s="369">
        <f>P13+LAMBAYEQUE!P13+FERREÑAFE!P13</f>
        <v>113369</v>
      </c>
      <c r="Q10" s="369">
        <f>Q13+LAMBAYEQUE!Q13+FERREÑAFE!Q13</f>
        <v>103959</v>
      </c>
      <c r="R10" s="369">
        <f>R13+LAMBAYEQUE!R13+FERREÑAFE!R13</f>
        <v>91995</v>
      </c>
      <c r="S10" s="369">
        <f>S13+LAMBAYEQUE!S13+FERREÑAFE!S13</f>
        <v>86935</v>
      </c>
      <c r="T10" s="369">
        <f>T13+LAMBAYEQUE!T13+FERREÑAFE!T13</f>
        <v>79311</v>
      </c>
      <c r="U10" s="369">
        <f>U13+LAMBAYEQUE!U13+FERREÑAFE!U13</f>
        <v>72292</v>
      </c>
      <c r="V10" s="369">
        <f>V13+LAMBAYEQUE!V13+FERREÑAFE!V13</f>
        <v>63797</v>
      </c>
      <c r="W10" s="369">
        <f>W13+LAMBAYEQUE!W13+FERREÑAFE!W13</f>
        <v>52898</v>
      </c>
      <c r="X10" s="369">
        <f>X13+LAMBAYEQUE!X13+FERREÑAFE!X13</f>
        <v>42227</v>
      </c>
      <c r="Y10" s="369">
        <f>Y13+LAMBAYEQUE!Y13+FERREÑAFE!Y13</f>
        <v>31748</v>
      </c>
      <c r="Z10" s="369">
        <f>Z13+LAMBAYEQUE!Z13+FERREÑAFE!Z13</f>
        <v>23800</v>
      </c>
      <c r="AA10" s="369">
        <f>AA13+LAMBAYEQUE!AA13+FERREÑAFE!AA13</f>
        <v>17768</v>
      </c>
      <c r="AB10" s="370">
        <f>AB13+LAMBAYEQUE!AB13+FERREÑAFE!AB13</f>
        <v>17772</v>
      </c>
      <c r="AC10" s="368">
        <f>AC13+LAMBAYEQUE!AC13+FERREÑAFE!AC13</f>
        <v>21637</v>
      </c>
      <c r="AD10" s="371">
        <f>AD13+LAMBAYEQUE!AD13+FERREÑAFE!AD13</f>
        <v>1625</v>
      </c>
      <c r="AE10" s="368">
        <f>AE13+LAMBAYEQUE!AE13+FERREÑAFE!AE13</f>
        <v>648347</v>
      </c>
      <c r="AF10" s="368">
        <f>AF13+LAMBAYEQUE!AF13+FERREÑAFE!AF13</f>
        <v>58629</v>
      </c>
      <c r="AG10" s="368">
        <f>AG13+LAMBAYEQUE!AG13+FERREÑAFE!AG13</f>
        <v>60129</v>
      </c>
      <c r="AH10" s="368">
        <f>AH13+LAMBAYEQUE!AH13+FERREÑAFE!AH13</f>
        <v>286872</v>
      </c>
      <c r="AI10" s="368">
        <f>AI13+LAMBAYEQUE!AI13+FERREÑAFE!AI13</f>
        <v>26792</v>
      </c>
      <c r="AJ10" s="372">
        <f t="shared" ref="AJ10:AJ24" si="1">E10-SUM(F10:AB10)</f>
        <v>0</v>
      </c>
    </row>
    <row r="11" spans="1:36" ht="16.5" hidden="1">
      <c r="A11" s="20"/>
      <c r="B11" s="249"/>
      <c r="C11" s="14"/>
      <c r="D11" s="15"/>
      <c r="E11" s="423"/>
      <c r="F11" s="22"/>
      <c r="G11" s="23"/>
      <c r="H11" s="23"/>
      <c r="I11" s="23"/>
      <c r="J11" s="23"/>
      <c r="K11" s="24"/>
      <c r="L11" s="25">
        <f>L10*0.51</f>
        <v>24047.010000000002</v>
      </c>
      <c r="M11" s="25">
        <f t="shared" ref="M11:U11" si="2">M10*0.51</f>
        <v>36659.82</v>
      </c>
      <c r="N11" s="25">
        <f t="shared" si="2"/>
        <v>37186.65</v>
      </c>
      <c r="O11" s="25">
        <f t="shared" si="2"/>
        <v>24425.94</v>
      </c>
      <c r="P11" s="25">
        <f t="shared" si="2"/>
        <v>57818.19</v>
      </c>
      <c r="Q11" s="25">
        <f t="shared" si="2"/>
        <v>53019.090000000004</v>
      </c>
      <c r="R11" s="25">
        <f t="shared" si="2"/>
        <v>46917.450000000004</v>
      </c>
      <c r="S11" s="25">
        <f t="shared" si="2"/>
        <v>44336.85</v>
      </c>
      <c r="T11" s="25">
        <f t="shared" si="2"/>
        <v>40448.61</v>
      </c>
      <c r="U11" s="25">
        <f t="shared" si="2"/>
        <v>36868.92</v>
      </c>
      <c r="V11" s="24"/>
      <c r="W11" s="24"/>
      <c r="X11" s="24"/>
      <c r="Y11" s="24"/>
      <c r="Z11" s="24"/>
      <c r="AA11" s="24"/>
      <c r="AB11" s="26"/>
      <c r="AC11" s="12"/>
      <c r="AD11" s="11"/>
      <c r="AE11" s="12"/>
      <c r="AF11" s="12"/>
      <c r="AG11" s="12"/>
      <c r="AH11" s="12"/>
      <c r="AI11" s="12"/>
      <c r="AJ11" s="19">
        <f t="shared" si="1"/>
        <v>-401728.52999999997</v>
      </c>
    </row>
    <row r="12" spans="1:36" ht="16.5" hidden="1">
      <c r="A12" s="13"/>
      <c r="B12" s="446"/>
      <c r="C12" s="14"/>
      <c r="D12" s="15"/>
      <c r="E12" s="422"/>
      <c r="F12" s="27">
        <f t="shared" ref="F12:M12" si="3">+F13*100/$E$13</f>
        <v>1.544077769548813</v>
      </c>
      <c r="G12" s="28">
        <f t="shared" si="3"/>
        <v>1.5705530058723707</v>
      </c>
      <c r="H12" s="28">
        <f t="shared" si="3"/>
        <v>1.5939958362734064</v>
      </c>
      <c r="I12" s="28">
        <f t="shared" si="3"/>
        <v>1.6152226777310605</v>
      </c>
      <c r="J12" s="28">
        <f t="shared" si="3"/>
        <v>1.6347000542334136</v>
      </c>
      <c r="K12" s="28">
        <f t="shared" si="3"/>
        <v>8.4253065937334171</v>
      </c>
      <c r="L12" s="28">
        <f t="shared" si="3"/>
        <v>3.4721047812877228</v>
      </c>
      <c r="M12" s="28">
        <f t="shared" si="3"/>
        <v>5.3840367154378619</v>
      </c>
      <c r="N12" s="10"/>
      <c r="O12" s="28">
        <f t="shared" ref="O12:AI12" si="4">+O13*100/$E$13</f>
        <v>3.8133670785684712</v>
      </c>
      <c r="P12" s="28">
        <f t="shared" si="4"/>
        <v>9.1399047124754347</v>
      </c>
      <c r="Q12" s="28">
        <f t="shared" si="4"/>
        <v>8.5306243840425466</v>
      </c>
      <c r="R12" s="28">
        <f t="shared" si="4"/>
        <v>7.5644532047282205</v>
      </c>
      <c r="S12" s="28">
        <f t="shared" si="4"/>
        <v>7.1857523574040272</v>
      </c>
      <c r="T12" s="28">
        <f t="shared" si="4"/>
        <v>6.5543121395373252</v>
      </c>
      <c r="U12" s="28">
        <f t="shared" si="4"/>
        <v>5.9241548626378435</v>
      </c>
      <c r="V12" s="28">
        <f t="shared" si="4"/>
        <v>5.2298505373773185</v>
      </c>
      <c r="W12" s="28">
        <f t="shared" si="4"/>
        <v>4.3777444731486286</v>
      </c>
      <c r="X12" s="28">
        <f t="shared" si="4"/>
        <v>3.4429470320327034</v>
      </c>
      <c r="Y12" s="28">
        <f t="shared" si="4"/>
        <v>2.5999381855715793</v>
      </c>
      <c r="Z12" s="28">
        <f t="shared" si="4"/>
        <v>1.8943206536001074</v>
      </c>
      <c r="AA12" s="28">
        <f t="shared" si="4"/>
        <v>1.4047037281098198</v>
      </c>
      <c r="AB12" s="29">
        <f t="shared" si="4"/>
        <v>1.4070363480502213</v>
      </c>
      <c r="AC12" s="30">
        <f t="shared" si="4"/>
        <v>1.5678704929409089</v>
      </c>
      <c r="AD12" s="31">
        <f t="shared" si="4"/>
        <v>0.11849709297239927</v>
      </c>
      <c r="AE12" s="30">
        <f t="shared" si="4"/>
        <v>51.887031216286353</v>
      </c>
      <c r="AF12" s="30">
        <f t="shared" si="4"/>
        <v>4.4034032924930457</v>
      </c>
      <c r="AG12" s="30">
        <f t="shared" si="4"/>
        <v>4.8011149923315122</v>
      </c>
      <c r="AH12" s="30">
        <f t="shared" si="4"/>
        <v>23.628273686297607</v>
      </c>
      <c r="AI12" s="30">
        <f t="shared" si="4"/>
        <v>1.9416728383902591</v>
      </c>
      <c r="AJ12" s="19">
        <f t="shared" si="1"/>
        <v>-94.309107131402314</v>
      </c>
    </row>
    <row r="13" spans="1:36" ht="16.5">
      <c r="A13" s="32">
        <f>+A15+A26+A38+A33+A42+A51+A58+A63+A71+A76+A81+A87+A91+A99+A109+A118+A122+A125+A132+A138</f>
        <v>58</v>
      </c>
      <c r="B13" s="447"/>
      <c r="C13" s="33" t="s">
        <v>39</v>
      </c>
      <c r="D13" s="34"/>
      <c r="E13" s="424">
        <f t="shared" ref="E13:AI13" si="5">+E15+E26+E38+E33+E42+E51+E58+E63+E71+E76+E81+E87+E91+E99+E109+E118+E122+E125+E132+E138</f>
        <v>857405</v>
      </c>
      <c r="F13" s="22">
        <f t="shared" si="5"/>
        <v>13239</v>
      </c>
      <c r="G13" s="22">
        <f t="shared" si="5"/>
        <v>13466</v>
      </c>
      <c r="H13" s="22">
        <f t="shared" si="5"/>
        <v>13667</v>
      </c>
      <c r="I13" s="22">
        <f t="shared" si="5"/>
        <v>13849</v>
      </c>
      <c r="J13" s="22">
        <f t="shared" si="5"/>
        <v>14016</v>
      </c>
      <c r="K13" s="22">
        <f t="shared" si="5"/>
        <v>72239</v>
      </c>
      <c r="L13" s="22">
        <f t="shared" si="5"/>
        <v>29770</v>
      </c>
      <c r="M13" s="22">
        <f t="shared" si="5"/>
        <v>46163</v>
      </c>
      <c r="N13" s="22">
        <f t="shared" si="5"/>
        <v>48794</v>
      </c>
      <c r="O13" s="22">
        <f t="shared" si="5"/>
        <v>32696</v>
      </c>
      <c r="P13" s="22">
        <f t="shared" si="5"/>
        <v>78366</v>
      </c>
      <c r="Q13" s="22">
        <f t="shared" si="5"/>
        <v>73142</v>
      </c>
      <c r="R13" s="22">
        <f t="shared" si="5"/>
        <v>64858</v>
      </c>
      <c r="S13" s="22">
        <f t="shared" si="5"/>
        <v>61611</v>
      </c>
      <c r="T13" s="22">
        <f t="shared" si="5"/>
        <v>56197</v>
      </c>
      <c r="U13" s="22">
        <f t="shared" si="5"/>
        <v>50794</v>
      </c>
      <c r="V13" s="22">
        <f t="shared" si="5"/>
        <v>44841</v>
      </c>
      <c r="W13" s="22">
        <f t="shared" si="5"/>
        <v>37535</v>
      </c>
      <c r="X13" s="22">
        <f t="shared" si="5"/>
        <v>29520</v>
      </c>
      <c r="Y13" s="22">
        <f t="shared" si="5"/>
        <v>22292</v>
      </c>
      <c r="Z13" s="22">
        <f t="shared" si="5"/>
        <v>16242</v>
      </c>
      <c r="AA13" s="22">
        <f t="shared" si="5"/>
        <v>12044</v>
      </c>
      <c r="AB13" s="36">
        <f t="shared" si="5"/>
        <v>12064</v>
      </c>
      <c r="AC13" s="35">
        <f t="shared" si="5"/>
        <v>13443</v>
      </c>
      <c r="AD13" s="37">
        <f t="shared" si="5"/>
        <v>1016</v>
      </c>
      <c r="AE13" s="35">
        <f t="shared" si="5"/>
        <v>444882</v>
      </c>
      <c r="AF13" s="35">
        <f t="shared" si="5"/>
        <v>37755</v>
      </c>
      <c r="AG13" s="35">
        <f t="shared" si="5"/>
        <v>41165</v>
      </c>
      <c r="AH13" s="35">
        <f t="shared" si="5"/>
        <v>202590</v>
      </c>
      <c r="AI13" s="35">
        <f t="shared" si="5"/>
        <v>16648</v>
      </c>
      <c r="AJ13" s="19">
        <f t="shared" si="1"/>
        <v>0</v>
      </c>
    </row>
    <row r="14" spans="1:36" ht="16.5" hidden="1">
      <c r="A14" s="13"/>
      <c r="B14" s="448"/>
      <c r="C14" s="14"/>
      <c r="D14" s="15"/>
      <c r="E14" s="423"/>
      <c r="F14" s="38">
        <f t="shared" ref="F14:AI14" si="6">+F15*100/$E$15</f>
        <v>1.367139973335801</v>
      </c>
      <c r="G14" s="39">
        <f t="shared" si="6"/>
        <v>1.4099809100785874</v>
      </c>
      <c r="H14" s="39">
        <f t="shared" si="6"/>
        <v>1.4442536594728166</v>
      </c>
      <c r="I14" s="39">
        <f t="shared" si="6"/>
        <v>1.4696154940245461</v>
      </c>
      <c r="J14" s="39">
        <f t="shared" si="6"/>
        <v>1.4908645986489681</v>
      </c>
      <c r="K14" s="39">
        <f t="shared" si="6"/>
        <v>7.6644149470314655</v>
      </c>
      <c r="L14" s="39">
        <f t="shared" si="6"/>
        <v>3.1404120269932174</v>
      </c>
      <c r="M14" s="39">
        <f t="shared" si="6"/>
        <v>4.9637222947662085</v>
      </c>
      <c r="N14" s="39">
        <f t="shared" si="6"/>
        <v>5.5066026451707986</v>
      </c>
      <c r="O14" s="39">
        <f t="shared" si="6"/>
        <v>3.8354633847081847</v>
      </c>
      <c r="P14" s="39">
        <f t="shared" si="6"/>
        <v>9.5442752513049349</v>
      </c>
      <c r="Q14" s="39">
        <f t="shared" si="6"/>
        <v>8.5095809470931574</v>
      </c>
      <c r="R14" s="39">
        <f t="shared" si="6"/>
        <v>7.5088166647816657</v>
      </c>
      <c r="S14" s="39">
        <f t="shared" si="6"/>
        <v>7.1126236817843767</v>
      </c>
      <c r="T14" s="39">
        <f t="shared" si="6"/>
        <v>6.6495988374683401</v>
      </c>
      <c r="U14" s="39">
        <f t="shared" si="6"/>
        <v>6.2201612875586489</v>
      </c>
      <c r="V14" s="39">
        <f t="shared" si="6"/>
        <v>5.6731682072267517</v>
      </c>
      <c r="W14" s="39">
        <f t="shared" si="6"/>
        <v>4.8297158446347721</v>
      </c>
      <c r="X14" s="39">
        <f t="shared" si="6"/>
        <v>3.8351206572142424</v>
      </c>
      <c r="Y14" s="39">
        <f t="shared" si="6"/>
        <v>2.8052245379176561</v>
      </c>
      <c r="Z14" s="39">
        <f t="shared" si="6"/>
        <v>1.9943312872501946</v>
      </c>
      <c r="AA14" s="39">
        <f t="shared" si="6"/>
        <v>1.4833245937822379</v>
      </c>
      <c r="AB14" s="40">
        <f t="shared" si="6"/>
        <v>1.5415882677524273</v>
      </c>
      <c r="AC14" s="41">
        <f t="shared" si="6"/>
        <v>1.3808490730934926</v>
      </c>
      <c r="AD14" s="42">
        <f t="shared" si="6"/>
        <v>0.10487461314634121</v>
      </c>
      <c r="AE14" s="41">
        <f t="shared" si="6"/>
        <v>53.115907011176347</v>
      </c>
      <c r="AF14" s="41">
        <f t="shared" si="6"/>
        <v>4.0236207788825027</v>
      </c>
      <c r="AG14" s="41">
        <f t="shared" si="6"/>
        <v>4.8605613190895784</v>
      </c>
      <c r="AH14" s="41">
        <f t="shared" si="6"/>
        <v>24.444695777940002</v>
      </c>
      <c r="AI14" s="41">
        <f t="shared" si="6"/>
        <v>1.7102101947720347</v>
      </c>
      <c r="AJ14" s="19">
        <f t="shared" si="1"/>
        <v>-100.00000000000001</v>
      </c>
    </row>
    <row r="15" spans="1:36" ht="15.75">
      <c r="A15" s="43">
        <v>7</v>
      </c>
      <c r="B15" s="449"/>
      <c r="C15" s="404" t="s">
        <v>40</v>
      </c>
      <c r="D15" s="44"/>
      <c r="E15" s="424">
        <v>291777</v>
      </c>
      <c r="F15" s="23">
        <v>3989</v>
      </c>
      <c r="G15" s="23">
        <v>4114</v>
      </c>
      <c r="H15" s="23">
        <v>4214</v>
      </c>
      <c r="I15" s="23">
        <v>4288</v>
      </c>
      <c r="J15" s="23">
        <v>4350</v>
      </c>
      <c r="K15" s="23">
        <v>22363</v>
      </c>
      <c r="L15" s="23">
        <v>9163</v>
      </c>
      <c r="M15" s="23">
        <v>14483</v>
      </c>
      <c r="N15" s="23">
        <v>16067</v>
      </c>
      <c r="O15" s="23">
        <v>11191</v>
      </c>
      <c r="P15" s="23">
        <v>27848</v>
      </c>
      <c r="Q15" s="23">
        <v>24829</v>
      </c>
      <c r="R15" s="23">
        <v>21909</v>
      </c>
      <c r="S15" s="23">
        <v>20753</v>
      </c>
      <c r="T15" s="23">
        <v>19402</v>
      </c>
      <c r="U15" s="23">
        <v>18149</v>
      </c>
      <c r="V15" s="23">
        <v>16553</v>
      </c>
      <c r="W15" s="23">
        <v>14092</v>
      </c>
      <c r="X15" s="23">
        <v>11190</v>
      </c>
      <c r="Y15" s="23">
        <v>8185</v>
      </c>
      <c r="Z15" s="23">
        <v>5819</v>
      </c>
      <c r="AA15" s="23">
        <v>4328</v>
      </c>
      <c r="AB15" s="45">
        <v>4498</v>
      </c>
      <c r="AC15" s="35">
        <v>4029</v>
      </c>
      <c r="AD15" s="37">
        <v>306</v>
      </c>
      <c r="AE15" s="35">
        <v>154980</v>
      </c>
      <c r="AF15" s="35">
        <v>11740</v>
      </c>
      <c r="AG15" s="35">
        <v>14182</v>
      </c>
      <c r="AH15" s="35">
        <v>71324</v>
      </c>
      <c r="AI15" s="35">
        <v>4990</v>
      </c>
      <c r="AJ15" s="19">
        <f t="shared" si="1"/>
        <v>0</v>
      </c>
    </row>
    <row r="16" spans="1:36" ht="17.25">
      <c r="A16" s="46">
        <v>1</v>
      </c>
      <c r="B16" s="453" t="s">
        <v>450</v>
      </c>
      <c r="C16" s="405" t="s">
        <v>41</v>
      </c>
      <c r="D16" s="48">
        <v>0.21001975511294768</v>
      </c>
      <c r="E16" s="423">
        <f>ROUND($E$15*D16,0)-1</f>
        <v>61278</v>
      </c>
      <c r="F16" s="49">
        <f>ROUND((F14*$E$16)/100,0)</f>
        <v>838</v>
      </c>
      <c r="G16" s="49">
        <f t="shared" ref="G16:AI16" si="7">ROUND((G14*$E$16)/100,0)</f>
        <v>864</v>
      </c>
      <c r="H16" s="49">
        <f>ROUND((H14*$E$16)/100,0)-1</f>
        <v>884</v>
      </c>
      <c r="I16" s="49">
        <f>ROUND((I14*$E$16)/100,0)-1</f>
        <v>900</v>
      </c>
      <c r="J16" s="49">
        <f t="shared" si="7"/>
        <v>914</v>
      </c>
      <c r="K16" s="49">
        <f t="shared" si="7"/>
        <v>4697</v>
      </c>
      <c r="L16" s="49">
        <f t="shared" si="7"/>
        <v>1924</v>
      </c>
      <c r="M16" s="49">
        <f t="shared" si="7"/>
        <v>3042</v>
      </c>
      <c r="N16" s="49">
        <f t="shared" si="7"/>
        <v>3374</v>
      </c>
      <c r="O16" s="49">
        <f>ROUND((O14*$E$16)/100,0)+1</f>
        <v>2351</v>
      </c>
      <c r="P16" s="49">
        <f>ROUND((P14*$E$16)/100,0)-1</f>
        <v>5848</v>
      </c>
      <c r="Q16" s="49">
        <f t="shared" si="7"/>
        <v>5215</v>
      </c>
      <c r="R16" s="49">
        <f>ROUND((R14*$E$16)/100,0)+1</f>
        <v>4602</v>
      </c>
      <c r="S16" s="49">
        <f>ROUND((S14*$E$16)/100,0)-1</f>
        <v>4357</v>
      </c>
      <c r="T16" s="49">
        <f t="shared" si="7"/>
        <v>4075</v>
      </c>
      <c r="U16" s="49">
        <f t="shared" si="7"/>
        <v>3812</v>
      </c>
      <c r="V16" s="49">
        <f t="shared" si="7"/>
        <v>3476</v>
      </c>
      <c r="W16" s="49">
        <f>ROUND((W14*$E$16)/100,0)-1</f>
        <v>2959</v>
      </c>
      <c r="X16" s="49">
        <f>ROUND((X14*$E$16)/100,0)+1</f>
        <v>2351</v>
      </c>
      <c r="Y16" s="49">
        <f t="shared" si="7"/>
        <v>1719</v>
      </c>
      <c r="Z16" s="49">
        <f t="shared" si="7"/>
        <v>1222</v>
      </c>
      <c r="AA16" s="49">
        <f t="shared" si="7"/>
        <v>909</v>
      </c>
      <c r="AB16" s="49">
        <f t="shared" si="7"/>
        <v>945</v>
      </c>
      <c r="AC16" s="49">
        <f>ROUND((AC14*$E$16)/100,0)-1</f>
        <v>845</v>
      </c>
      <c r="AD16" s="49">
        <f t="shared" si="7"/>
        <v>64</v>
      </c>
      <c r="AE16" s="49">
        <f t="shared" si="7"/>
        <v>32548</v>
      </c>
      <c r="AF16" s="49">
        <f>ROUND((AF14*$E$16)/100,0)-1</f>
        <v>2465</v>
      </c>
      <c r="AG16" s="49">
        <f t="shared" si="7"/>
        <v>2978</v>
      </c>
      <c r="AH16" s="49">
        <f t="shared" si="7"/>
        <v>14979</v>
      </c>
      <c r="AI16" s="49">
        <f t="shared" si="7"/>
        <v>1048</v>
      </c>
      <c r="AJ16" s="19">
        <f t="shared" si="1"/>
        <v>0</v>
      </c>
    </row>
    <row r="17" spans="1:36" ht="17.25">
      <c r="A17" s="46">
        <f t="shared" ref="A17:A22" si="8">1+A16</f>
        <v>2</v>
      </c>
      <c r="B17" s="453" t="s">
        <v>451</v>
      </c>
      <c r="C17" s="405" t="s">
        <v>42</v>
      </c>
      <c r="D17" s="48">
        <v>0.18973974785986272</v>
      </c>
      <c r="E17" s="423">
        <f t="shared" ref="E17:E22" si="9">ROUND($E$15*D17,0)</f>
        <v>55362</v>
      </c>
      <c r="F17" s="49">
        <f t="shared" ref="F17" si="10">ROUND((F14*$E$17)/100,0)</f>
        <v>757</v>
      </c>
      <c r="G17" s="49">
        <f t="shared" ref="G17:AI17" si="11">ROUND((G14*$E$17)/100,0)</f>
        <v>781</v>
      </c>
      <c r="H17" s="49">
        <f t="shared" si="11"/>
        <v>800</v>
      </c>
      <c r="I17" s="49">
        <f t="shared" si="11"/>
        <v>814</v>
      </c>
      <c r="J17" s="49">
        <f t="shared" si="11"/>
        <v>825</v>
      </c>
      <c r="K17" s="49">
        <f t="shared" si="11"/>
        <v>4243</v>
      </c>
      <c r="L17" s="49">
        <f t="shared" si="11"/>
        <v>1739</v>
      </c>
      <c r="M17" s="49">
        <f t="shared" si="11"/>
        <v>2748</v>
      </c>
      <c r="N17" s="49">
        <f t="shared" si="11"/>
        <v>3049</v>
      </c>
      <c r="O17" s="49">
        <f t="shared" si="11"/>
        <v>2123</v>
      </c>
      <c r="P17" s="49">
        <f t="shared" si="11"/>
        <v>5284</v>
      </c>
      <c r="Q17" s="49">
        <f>ROUND((Q14*$E$17)/100,0)-1</f>
        <v>4710</v>
      </c>
      <c r="R17" s="49">
        <f t="shared" si="11"/>
        <v>4157</v>
      </c>
      <c r="S17" s="49">
        <f t="shared" si="11"/>
        <v>3938</v>
      </c>
      <c r="T17" s="49">
        <f t="shared" si="11"/>
        <v>3681</v>
      </c>
      <c r="U17" s="49">
        <f t="shared" si="11"/>
        <v>3444</v>
      </c>
      <c r="V17" s="49">
        <f t="shared" si="11"/>
        <v>3141</v>
      </c>
      <c r="W17" s="49">
        <f t="shared" si="11"/>
        <v>2674</v>
      </c>
      <c r="X17" s="49">
        <f t="shared" si="11"/>
        <v>2123</v>
      </c>
      <c r="Y17" s="49">
        <f t="shared" si="11"/>
        <v>1553</v>
      </c>
      <c r="Z17" s="49">
        <f t="shared" si="11"/>
        <v>1104</v>
      </c>
      <c r="AA17" s="49">
        <f t="shared" si="11"/>
        <v>821</v>
      </c>
      <c r="AB17" s="49">
        <f t="shared" si="11"/>
        <v>853</v>
      </c>
      <c r="AC17" s="49">
        <f t="shared" si="11"/>
        <v>764</v>
      </c>
      <c r="AD17" s="49">
        <f t="shared" si="11"/>
        <v>58</v>
      </c>
      <c r="AE17" s="49">
        <f t="shared" si="11"/>
        <v>29406</v>
      </c>
      <c r="AF17" s="49">
        <f t="shared" si="11"/>
        <v>2228</v>
      </c>
      <c r="AG17" s="49">
        <f t="shared" si="11"/>
        <v>2691</v>
      </c>
      <c r="AH17" s="49">
        <f t="shared" si="11"/>
        <v>13533</v>
      </c>
      <c r="AI17" s="49">
        <f t="shared" si="11"/>
        <v>947</v>
      </c>
      <c r="AJ17" s="19">
        <f t="shared" si="1"/>
        <v>0</v>
      </c>
    </row>
    <row r="18" spans="1:36" ht="17.25">
      <c r="A18" s="46">
        <f t="shared" si="8"/>
        <v>3</v>
      </c>
      <c r="B18" s="453" t="s">
        <v>449</v>
      </c>
      <c r="C18" s="405" t="s">
        <v>43</v>
      </c>
      <c r="D18" s="48">
        <v>7.8066098508345796E-2</v>
      </c>
      <c r="E18" s="423">
        <f t="shared" si="9"/>
        <v>22778</v>
      </c>
      <c r="F18" s="49">
        <f t="shared" ref="F18" si="12">ROUND((F14*$E$18)/100,0)</f>
        <v>311</v>
      </c>
      <c r="G18" s="49">
        <f t="shared" ref="G18:AI18" si="13">ROUND((G14*$E$18)/100,0)</f>
        <v>321</v>
      </c>
      <c r="H18" s="49">
        <f t="shared" si="13"/>
        <v>329</v>
      </c>
      <c r="I18" s="49">
        <f t="shared" si="13"/>
        <v>335</v>
      </c>
      <c r="J18" s="49">
        <f t="shared" si="13"/>
        <v>340</v>
      </c>
      <c r="K18" s="49">
        <f t="shared" si="13"/>
        <v>1746</v>
      </c>
      <c r="L18" s="49">
        <f t="shared" si="13"/>
        <v>715</v>
      </c>
      <c r="M18" s="49">
        <f t="shared" si="13"/>
        <v>1131</v>
      </c>
      <c r="N18" s="49">
        <f t="shared" si="13"/>
        <v>1254</v>
      </c>
      <c r="O18" s="49">
        <f t="shared" si="13"/>
        <v>874</v>
      </c>
      <c r="P18" s="49">
        <f t="shared" si="13"/>
        <v>2174</v>
      </c>
      <c r="Q18" s="49">
        <f t="shared" si="13"/>
        <v>1938</v>
      </c>
      <c r="R18" s="49">
        <f t="shared" si="13"/>
        <v>1710</v>
      </c>
      <c r="S18" s="49">
        <f t="shared" si="13"/>
        <v>1620</v>
      </c>
      <c r="T18" s="49">
        <f t="shared" si="13"/>
        <v>1515</v>
      </c>
      <c r="U18" s="49">
        <f t="shared" si="13"/>
        <v>1417</v>
      </c>
      <c r="V18" s="49">
        <f t="shared" si="13"/>
        <v>1292</v>
      </c>
      <c r="W18" s="49">
        <f t="shared" si="13"/>
        <v>1100</v>
      </c>
      <c r="X18" s="49">
        <f t="shared" si="13"/>
        <v>874</v>
      </c>
      <c r="Y18" s="49">
        <f t="shared" si="13"/>
        <v>639</v>
      </c>
      <c r="Z18" s="49">
        <f t="shared" si="13"/>
        <v>454</v>
      </c>
      <c r="AA18" s="49">
        <f t="shared" si="13"/>
        <v>338</v>
      </c>
      <c r="AB18" s="49">
        <f t="shared" si="13"/>
        <v>351</v>
      </c>
      <c r="AC18" s="49">
        <f t="shared" si="13"/>
        <v>315</v>
      </c>
      <c r="AD18" s="49">
        <f t="shared" si="13"/>
        <v>24</v>
      </c>
      <c r="AE18" s="49">
        <f t="shared" si="13"/>
        <v>12099</v>
      </c>
      <c r="AF18" s="49">
        <f t="shared" si="13"/>
        <v>917</v>
      </c>
      <c r="AG18" s="49">
        <f t="shared" si="13"/>
        <v>1107</v>
      </c>
      <c r="AH18" s="49">
        <f t="shared" si="13"/>
        <v>5568</v>
      </c>
      <c r="AI18" s="49">
        <f t="shared" si="13"/>
        <v>390</v>
      </c>
      <c r="AJ18" s="19">
        <f t="shared" si="1"/>
        <v>0</v>
      </c>
    </row>
    <row r="19" spans="1:36" ht="17.25">
      <c r="A19" s="46">
        <f t="shared" si="8"/>
        <v>4</v>
      </c>
      <c r="B19" s="453" t="s">
        <v>448</v>
      </c>
      <c r="C19" s="405" t="s">
        <v>44</v>
      </c>
      <c r="D19" s="48">
        <v>0.11663628642050712</v>
      </c>
      <c r="E19" s="423">
        <f t="shared" si="9"/>
        <v>34032</v>
      </c>
      <c r="F19" s="49">
        <f>ROUND((F14*$E$19)/100,0)</f>
        <v>465</v>
      </c>
      <c r="G19" s="49">
        <f t="shared" ref="G19:AI19" si="14">ROUND((G14*$E$19)/100,0)</f>
        <v>480</v>
      </c>
      <c r="H19" s="49">
        <f t="shared" si="14"/>
        <v>492</v>
      </c>
      <c r="I19" s="49">
        <f t="shared" si="14"/>
        <v>500</v>
      </c>
      <c r="J19" s="49">
        <f t="shared" si="14"/>
        <v>507</v>
      </c>
      <c r="K19" s="49">
        <f t="shared" si="14"/>
        <v>2608</v>
      </c>
      <c r="L19" s="49">
        <f t="shared" si="14"/>
        <v>1069</v>
      </c>
      <c r="M19" s="49">
        <f t="shared" si="14"/>
        <v>1689</v>
      </c>
      <c r="N19" s="49">
        <f t="shared" si="14"/>
        <v>1874</v>
      </c>
      <c r="O19" s="49">
        <f t="shared" si="14"/>
        <v>1305</v>
      </c>
      <c r="P19" s="49">
        <f t="shared" si="14"/>
        <v>3248</v>
      </c>
      <c r="Q19" s="49">
        <f t="shared" si="14"/>
        <v>2896</v>
      </c>
      <c r="R19" s="49">
        <f t="shared" si="14"/>
        <v>2555</v>
      </c>
      <c r="S19" s="49">
        <f t="shared" si="14"/>
        <v>2421</v>
      </c>
      <c r="T19" s="49">
        <f>ROUND((T14*$E$19)/100,0)-1</f>
        <v>2262</v>
      </c>
      <c r="U19" s="49">
        <f t="shared" si="14"/>
        <v>2117</v>
      </c>
      <c r="V19" s="49">
        <f t="shared" si="14"/>
        <v>1931</v>
      </c>
      <c r="W19" s="49">
        <f t="shared" si="14"/>
        <v>1644</v>
      </c>
      <c r="X19" s="49">
        <f t="shared" si="14"/>
        <v>1305</v>
      </c>
      <c r="Y19" s="49">
        <f t="shared" si="14"/>
        <v>955</v>
      </c>
      <c r="Z19" s="49">
        <f t="shared" si="14"/>
        <v>679</v>
      </c>
      <c r="AA19" s="49">
        <f t="shared" si="14"/>
        <v>505</v>
      </c>
      <c r="AB19" s="49">
        <f t="shared" si="14"/>
        <v>525</v>
      </c>
      <c r="AC19" s="49">
        <f t="shared" si="14"/>
        <v>470</v>
      </c>
      <c r="AD19" s="49">
        <f t="shared" si="14"/>
        <v>36</v>
      </c>
      <c r="AE19" s="49">
        <f t="shared" si="14"/>
        <v>18076</v>
      </c>
      <c r="AF19" s="49">
        <f t="shared" si="14"/>
        <v>1369</v>
      </c>
      <c r="AG19" s="49">
        <f t="shared" si="14"/>
        <v>1654</v>
      </c>
      <c r="AH19" s="49">
        <f t="shared" si="14"/>
        <v>8319</v>
      </c>
      <c r="AI19" s="49">
        <f t="shared" si="14"/>
        <v>582</v>
      </c>
      <c r="AJ19" s="19">
        <f t="shared" si="1"/>
        <v>0</v>
      </c>
    </row>
    <row r="20" spans="1:36" ht="17.25">
      <c r="A20" s="46">
        <f t="shared" si="8"/>
        <v>5</v>
      </c>
      <c r="B20" s="453" t="s">
        <v>447</v>
      </c>
      <c r="C20" s="405" t="s">
        <v>45</v>
      </c>
      <c r="D20" s="48">
        <v>0.13591422272696904</v>
      </c>
      <c r="E20" s="423">
        <f t="shared" si="9"/>
        <v>39657</v>
      </c>
      <c r="F20" s="49">
        <f t="shared" ref="F20" si="15">ROUND((F14*$E$20)/100,0)</f>
        <v>542</v>
      </c>
      <c r="G20" s="49">
        <f t="shared" ref="G20:AI20" si="16">ROUND((G14*$E$20)/100,0)</f>
        <v>559</v>
      </c>
      <c r="H20" s="49">
        <f t="shared" si="16"/>
        <v>573</v>
      </c>
      <c r="I20" s="49">
        <f t="shared" si="16"/>
        <v>583</v>
      </c>
      <c r="J20" s="49">
        <f t="shared" si="16"/>
        <v>591</v>
      </c>
      <c r="K20" s="49">
        <f t="shared" si="16"/>
        <v>3039</v>
      </c>
      <c r="L20" s="49">
        <f>ROUND((L14*$E$20)/100,0)+1</f>
        <v>1246</v>
      </c>
      <c r="M20" s="49">
        <f t="shared" si="16"/>
        <v>1968</v>
      </c>
      <c r="N20" s="49">
        <f t="shared" si="16"/>
        <v>2184</v>
      </c>
      <c r="O20" s="49">
        <f t="shared" si="16"/>
        <v>1521</v>
      </c>
      <c r="P20" s="49">
        <f t="shared" si="16"/>
        <v>3785</v>
      </c>
      <c r="Q20" s="49">
        <f t="shared" si="16"/>
        <v>3375</v>
      </c>
      <c r="R20" s="49">
        <f t="shared" si="16"/>
        <v>2978</v>
      </c>
      <c r="S20" s="49">
        <f t="shared" si="16"/>
        <v>2821</v>
      </c>
      <c r="T20" s="49">
        <f t="shared" si="16"/>
        <v>2637</v>
      </c>
      <c r="U20" s="49">
        <f t="shared" si="16"/>
        <v>2467</v>
      </c>
      <c r="V20" s="49">
        <f t="shared" si="16"/>
        <v>2250</v>
      </c>
      <c r="W20" s="49">
        <f t="shared" si="16"/>
        <v>1915</v>
      </c>
      <c r="X20" s="49">
        <f t="shared" si="16"/>
        <v>1521</v>
      </c>
      <c r="Y20" s="49">
        <f t="shared" si="16"/>
        <v>1112</v>
      </c>
      <c r="Z20" s="49">
        <f t="shared" si="16"/>
        <v>791</v>
      </c>
      <c r="AA20" s="49">
        <f t="shared" si="16"/>
        <v>588</v>
      </c>
      <c r="AB20" s="49">
        <f t="shared" si="16"/>
        <v>611</v>
      </c>
      <c r="AC20" s="49">
        <f t="shared" si="16"/>
        <v>548</v>
      </c>
      <c r="AD20" s="49">
        <f t="shared" si="16"/>
        <v>42</v>
      </c>
      <c r="AE20" s="49">
        <f t="shared" si="16"/>
        <v>21064</v>
      </c>
      <c r="AF20" s="49">
        <f t="shared" si="16"/>
        <v>1596</v>
      </c>
      <c r="AG20" s="49">
        <f t="shared" si="16"/>
        <v>1928</v>
      </c>
      <c r="AH20" s="49">
        <f t="shared" si="16"/>
        <v>9694</v>
      </c>
      <c r="AI20" s="49">
        <f t="shared" si="16"/>
        <v>678</v>
      </c>
      <c r="AJ20" s="19">
        <f t="shared" si="1"/>
        <v>0</v>
      </c>
    </row>
    <row r="21" spans="1:36" ht="17.25">
      <c r="A21" s="46">
        <f t="shared" si="8"/>
        <v>6</v>
      </c>
      <c r="B21" s="453" t="s">
        <v>445</v>
      </c>
      <c r="C21" s="405" t="s">
        <v>46</v>
      </c>
      <c r="D21" s="48">
        <v>0.10522699292824216</v>
      </c>
      <c r="E21" s="423">
        <f t="shared" si="9"/>
        <v>30703</v>
      </c>
      <c r="F21" s="49">
        <f t="shared" ref="F21" si="17">ROUND((F14*$E$21)/100,0)</f>
        <v>420</v>
      </c>
      <c r="G21" s="49">
        <f t="shared" ref="G21:AI21" si="18">ROUND((G14*$E$21)/100,0)</f>
        <v>433</v>
      </c>
      <c r="H21" s="49">
        <f t="shared" si="18"/>
        <v>443</v>
      </c>
      <c r="I21" s="49">
        <f t="shared" si="18"/>
        <v>451</v>
      </c>
      <c r="J21" s="49">
        <f t="shared" si="18"/>
        <v>458</v>
      </c>
      <c r="K21" s="49">
        <f>ROUND((K14*$E$21)/100,0)+1</f>
        <v>2354</v>
      </c>
      <c r="L21" s="49">
        <f t="shared" si="18"/>
        <v>964</v>
      </c>
      <c r="M21" s="49">
        <f t="shared" si="18"/>
        <v>1524</v>
      </c>
      <c r="N21" s="49">
        <f t="shared" si="18"/>
        <v>1691</v>
      </c>
      <c r="O21" s="49">
        <f t="shared" si="18"/>
        <v>1178</v>
      </c>
      <c r="P21" s="49">
        <f t="shared" si="18"/>
        <v>2930</v>
      </c>
      <c r="Q21" s="49">
        <f t="shared" si="18"/>
        <v>2613</v>
      </c>
      <c r="R21" s="49">
        <f t="shared" si="18"/>
        <v>2305</v>
      </c>
      <c r="S21" s="49">
        <f t="shared" si="18"/>
        <v>2184</v>
      </c>
      <c r="T21" s="49">
        <f t="shared" si="18"/>
        <v>2042</v>
      </c>
      <c r="U21" s="49">
        <f t="shared" si="18"/>
        <v>1910</v>
      </c>
      <c r="V21" s="49">
        <f t="shared" si="18"/>
        <v>1742</v>
      </c>
      <c r="W21" s="49">
        <f t="shared" si="18"/>
        <v>1483</v>
      </c>
      <c r="X21" s="49">
        <f t="shared" si="18"/>
        <v>1177</v>
      </c>
      <c r="Y21" s="49">
        <f t="shared" si="18"/>
        <v>861</v>
      </c>
      <c r="Z21" s="49">
        <f t="shared" si="18"/>
        <v>612</v>
      </c>
      <c r="AA21" s="49">
        <f t="shared" si="18"/>
        <v>455</v>
      </c>
      <c r="AB21" s="49">
        <f t="shared" si="18"/>
        <v>473</v>
      </c>
      <c r="AC21" s="49">
        <f t="shared" si="18"/>
        <v>424</v>
      </c>
      <c r="AD21" s="49">
        <f t="shared" si="18"/>
        <v>32</v>
      </c>
      <c r="AE21" s="49">
        <f>ROUND((AE14*$E$21)/100,0)+1</f>
        <v>16309</v>
      </c>
      <c r="AF21" s="49">
        <f t="shared" si="18"/>
        <v>1235</v>
      </c>
      <c r="AG21" s="49">
        <f>ROUND((AG14*$E$21)/100,0)+1</f>
        <v>1493</v>
      </c>
      <c r="AH21" s="49">
        <f t="shared" si="18"/>
        <v>7505</v>
      </c>
      <c r="AI21" s="49">
        <f t="shared" si="18"/>
        <v>525</v>
      </c>
      <c r="AJ21" s="19">
        <f t="shared" si="1"/>
        <v>0</v>
      </c>
    </row>
    <row r="22" spans="1:36" ht="17.25">
      <c r="A22" s="46">
        <f t="shared" si="8"/>
        <v>7</v>
      </c>
      <c r="B22" s="453" t="s">
        <v>446</v>
      </c>
      <c r="C22" s="405" t="s">
        <v>47</v>
      </c>
      <c r="D22" s="48">
        <v>7.3132092037830554E-2</v>
      </c>
      <c r="E22" s="423">
        <f t="shared" si="9"/>
        <v>21338</v>
      </c>
      <c r="F22" s="49">
        <f>ROUND((F14*$E$22)/100,0)</f>
        <v>292</v>
      </c>
      <c r="G22" s="49">
        <f t="shared" ref="G22:AI22" si="19">ROUND((G14*$E$22)/100,0)</f>
        <v>301</v>
      </c>
      <c r="H22" s="49">
        <f t="shared" si="19"/>
        <v>308</v>
      </c>
      <c r="I22" s="49">
        <f t="shared" si="19"/>
        <v>314</v>
      </c>
      <c r="J22" s="49">
        <f t="shared" si="19"/>
        <v>318</v>
      </c>
      <c r="K22" s="49">
        <f t="shared" si="19"/>
        <v>1635</v>
      </c>
      <c r="L22" s="49">
        <f t="shared" si="19"/>
        <v>670</v>
      </c>
      <c r="M22" s="49">
        <f t="shared" si="19"/>
        <v>1059</v>
      </c>
      <c r="N22" s="49">
        <f t="shared" si="19"/>
        <v>1175</v>
      </c>
      <c r="O22" s="49">
        <f t="shared" si="19"/>
        <v>818</v>
      </c>
      <c r="P22" s="49">
        <f t="shared" si="19"/>
        <v>2037</v>
      </c>
      <c r="Q22" s="49">
        <f t="shared" si="19"/>
        <v>1816</v>
      </c>
      <c r="R22" s="49">
        <f t="shared" si="19"/>
        <v>1602</v>
      </c>
      <c r="S22" s="49">
        <f t="shared" si="19"/>
        <v>1518</v>
      </c>
      <c r="T22" s="49">
        <f t="shared" si="19"/>
        <v>1419</v>
      </c>
      <c r="U22" s="49">
        <f>ROUND((U14*$E$22)/100,0)-1</f>
        <v>1326</v>
      </c>
      <c r="V22" s="49">
        <f>ROUND((V14*$E$22)/100,0)-1</f>
        <v>1210</v>
      </c>
      <c r="W22" s="49">
        <f t="shared" si="19"/>
        <v>1031</v>
      </c>
      <c r="X22" s="49">
        <f t="shared" si="19"/>
        <v>818</v>
      </c>
      <c r="Y22" s="49">
        <f t="shared" si="19"/>
        <v>599</v>
      </c>
      <c r="Z22" s="49">
        <f t="shared" si="19"/>
        <v>426</v>
      </c>
      <c r="AA22" s="49">
        <f t="shared" si="19"/>
        <v>317</v>
      </c>
      <c r="AB22" s="49">
        <f t="shared" si="19"/>
        <v>329</v>
      </c>
      <c r="AC22" s="49">
        <f t="shared" si="19"/>
        <v>295</v>
      </c>
      <c r="AD22" s="49">
        <f t="shared" si="19"/>
        <v>22</v>
      </c>
      <c r="AE22" s="49">
        <f t="shared" si="19"/>
        <v>11334</v>
      </c>
      <c r="AF22" s="49">
        <f t="shared" si="19"/>
        <v>859</v>
      </c>
      <c r="AG22" s="49">
        <f t="shared" si="19"/>
        <v>1037</v>
      </c>
      <c r="AH22" s="49">
        <f>ROUND((AH14*$E$22)/100,0)+1</f>
        <v>5217</v>
      </c>
      <c r="AI22" s="49">
        <f t="shared" si="19"/>
        <v>365</v>
      </c>
      <c r="AJ22" s="19">
        <f t="shared" si="1"/>
        <v>0</v>
      </c>
    </row>
    <row r="23" spans="1:36" ht="17.25">
      <c r="A23" s="13"/>
      <c r="B23" s="453" t="s">
        <v>462</v>
      </c>
      <c r="C23" s="405" t="s">
        <v>48</v>
      </c>
      <c r="D23" s="48">
        <v>9.1264804405294733E-2</v>
      </c>
      <c r="E23" s="423">
        <f>ROUND($E$15*D23,0)</f>
        <v>26629</v>
      </c>
      <c r="F23" s="49">
        <f t="shared" ref="F23" si="20">ROUND((F14*$E$23)/100,0)</f>
        <v>364</v>
      </c>
      <c r="G23" s="49">
        <f t="shared" ref="G23:AI23" si="21">ROUND((G14*$E$23)/100,0)</f>
        <v>375</v>
      </c>
      <c r="H23" s="49">
        <f t="shared" si="21"/>
        <v>385</v>
      </c>
      <c r="I23" s="49">
        <f t="shared" si="21"/>
        <v>391</v>
      </c>
      <c r="J23" s="49">
        <f t="shared" si="21"/>
        <v>397</v>
      </c>
      <c r="K23" s="49">
        <f t="shared" si="21"/>
        <v>2041</v>
      </c>
      <c r="L23" s="49">
        <f t="shared" si="21"/>
        <v>836</v>
      </c>
      <c r="M23" s="49">
        <f t="shared" si="21"/>
        <v>1322</v>
      </c>
      <c r="N23" s="49">
        <f t="shared" si="21"/>
        <v>1466</v>
      </c>
      <c r="O23" s="49">
        <f t="shared" si="21"/>
        <v>1021</v>
      </c>
      <c r="P23" s="49">
        <f t="shared" si="21"/>
        <v>2542</v>
      </c>
      <c r="Q23" s="49">
        <f t="shared" si="21"/>
        <v>2266</v>
      </c>
      <c r="R23" s="49">
        <f t="shared" si="21"/>
        <v>2000</v>
      </c>
      <c r="S23" s="49">
        <f t="shared" si="21"/>
        <v>1894</v>
      </c>
      <c r="T23" s="49">
        <f t="shared" si="21"/>
        <v>1771</v>
      </c>
      <c r="U23" s="49">
        <f t="shared" si="21"/>
        <v>1656</v>
      </c>
      <c r="V23" s="49">
        <f t="shared" si="21"/>
        <v>1511</v>
      </c>
      <c r="W23" s="49">
        <f t="shared" si="21"/>
        <v>1286</v>
      </c>
      <c r="X23" s="49">
        <f t="shared" si="21"/>
        <v>1021</v>
      </c>
      <c r="Y23" s="49">
        <f t="shared" si="21"/>
        <v>747</v>
      </c>
      <c r="Z23" s="49">
        <f t="shared" si="21"/>
        <v>531</v>
      </c>
      <c r="AA23" s="49">
        <f t="shared" si="21"/>
        <v>395</v>
      </c>
      <c r="AB23" s="49">
        <f t="shared" si="21"/>
        <v>411</v>
      </c>
      <c r="AC23" s="49">
        <f t="shared" si="21"/>
        <v>368</v>
      </c>
      <c r="AD23" s="49">
        <f t="shared" si="21"/>
        <v>28</v>
      </c>
      <c r="AE23" s="49">
        <f t="shared" si="21"/>
        <v>14144</v>
      </c>
      <c r="AF23" s="49">
        <f t="shared" si="21"/>
        <v>1071</v>
      </c>
      <c r="AG23" s="49">
        <f t="shared" si="21"/>
        <v>1294</v>
      </c>
      <c r="AH23" s="49">
        <f t="shared" si="21"/>
        <v>6509</v>
      </c>
      <c r="AI23" s="49">
        <f t="shared" si="21"/>
        <v>455</v>
      </c>
      <c r="AJ23" s="19">
        <f t="shared" si="1"/>
        <v>0</v>
      </c>
    </row>
    <row r="24" spans="1:36" ht="16.5" hidden="1">
      <c r="A24" s="13"/>
      <c r="B24" s="450"/>
      <c r="C24" s="406"/>
      <c r="D24" s="50">
        <f t="shared" ref="D24:AI24" si="22">SUM(D16:D23)</f>
        <v>0.99999999999999978</v>
      </c>
      <c r="E24" s="425">
        <f>SUM(E16:E23)</f>
        <v>291777</v>
      </c>
      <c r="F24" s="52">
        <f t="shared" si="22"/>
        <v>3989</v>
      </c>
      <c r="G24" s="52">
        <f t="shared" si="22"/>
        <v>4114</v>
      </c>
      <c r="H24" s="52">
        <f t="shared" si="22"/>
        <v>4214</v>
      </c>
      <c r="I24" s="52">
        <f t="shared" si="22"/>
        <v>4288</v>
      </c>
      <c r="J24" s="52">
        <f t="shared" si="22"/>
        <v>4350</v>
      </c>
      <c r="K24" s="52">
        <f t="shared" si="22"/>
        <v>22363</v>
      </c>
      <c r="L24" s="52">
        <f t="shared" si="22"/>
        <v>9163</v>
      </c>
      <c r="M24" s="52">
        <f t="shared" si="22"/>
        <v>14483</v>
      </c>
      <c r="N24" s="52">
        <f t="shared" si="22"/>
        <v>16067</v>
      </c>
      <c r="O24" s="52">
        <f t="shared" si="22"/>
        <v>11191</v>
      </c>
      <c r="P24" s="52">
        <f t="shared" si="22"/>
        <v>27848</v>
      </c>
      <c r="Q24" s="52">
        <f t="shared" si="22"/>
        <v>24829</v>
      </c>
      <c r="R24" s="52">
        <f t="shared" si="22"/>
        <v>21909</v>
      </c>
      <c r="S24" s="52">
        <f t="shared" si="22"/>
        <v>20753</v>
      </c>
      <c r="T24" s="52">
        <f t="shared" si="22"/>
        <v>19402</v>
      </c>
      <c r="U24" s="52">
        <f t="shared" si="22"/>
        <v>18149</v>
      </c>
      <c r="V24" s="52">
        <f t="shared" si="22"/>
        <v>16553</v>
      </c>
      <c r="W24" s="52">
        <f t="shared" si="22"/>
        <v>14092</v>
      </c>
      <c r="X24" s="52">
        <f t="shared" si="22"/>
        <v>11190</v>
      </c>
      <c r="Y24" s="52">
        <f t="shared" si="22"/>
        <v>8185</v>
      </c>
      <c r="Z24" s="52">
        <f t="shared" si="22"/>
        <v>5819</v>
      </c>
      <c r="AA24" s="52">
        <f t="shared" si="22"/>
        <v>4328</v>
      </c>
      <c r="AB24" s="53">
        <f t="shared" si="22"/>
        <v>4498</v>
      </c>
      <c r="AC24" s="51">
        <f t="shared" si="22"/>
        <v>4029</v>
      </c>
      <c r="AD24" s="54">
        <f t="shared" si="22"/>
        <v>306</v>
      </c>
      <c r="AE24" s="51">
        <f t="shared" si="22"/>
        <v>154980</v>
      </c>
      <c r="AF24" s="51">
        <f t="shared" si="22"/>
        <v>11740</v>
      </c>
      <c r="AG24" s="51">
        <f t="shared" si="22"/>
        <v>14182</v>
      </c>
      <c r="AH24" s="51">
        <f t="shared" si="22"/>
        <v>71324</v>
      </c>
      <c r="AI24" s="51">
        <f t="shared" si="22"/>
        <v>4990</v>
      </c>
      <c r="AJ24" s="19">
        <f t="shared" si="1"/>
        <v>0</v>
      </c>
    </row>
    <row r="25" spans="1:36" ht="17.25" hidden="1">
      <c r="A25" s="13"/>
      <c r="B25" s="450"/>
      <c r="C25" s="406"/>
      <c r="D25" s="15"/>
      <c r="E25" s="423"/>
      <c r="F25" s="55">
        <f>+F26*100/$E$26</f>
        <v>1.7781493868450391</v>
      </c>
      <c r="G25" s="56">
        <f t="shared" ref="G25:AI25" si="23">+G26*100/$E$26</f>
        <v>1.6387959866220736</v>
      </c>
      <c r="H25" s="56">
        <f t="shared" si="23"/>
        <v>1.5384615384615385</v>
      </c>
      <c r="I25" s="56">
        <f t="shared" si="23"/>
        <v>1.4827201783723523</v>
      </c>
      <c r="J25" s="56">
        <f t="shared" si="23"/>
        <v>1.4659977703455964</v>
      </c>
      <c r="K25" s="56">
        <f t="shared" si="23"/>
        <v>7.8372352285395763</v>
      </c>
      <c r="L25" s="56">
        <f t="shared" si="23"/>
        <v>3.6231884057971016</v>
      </c>
      <c r="M25" s="56">
        <f t="shared" si="23"/>
        <v>5.7190635451505019</v>
      </c>
      <c r="N25" s="56">
        <f t="shared" si="23"/>
        <v>5.4793756967670015</v>
      </c>
      <c r="O25" s="56">
        <f t="shared" si="23"/>
        <v>3.4002229654403568</v>
      </c>
      <c r="P25" s="56">
        <f t="shared" si="23"/>
        <v>7.5195094760312156</v>
      </c>
      <c r="Q25" s="56">
        <f t="shared" si="23"/>
        <v>7.4693422519509474</v>
      </c>
      <c r="R25" s="56">
        <f t="shared" si="23"/>
        <v>7.1293199554069115</v>
      </c>
      <c r="S25" s="56">
        <f t="shared" si="23"/>
        <v>7.408026755852843</v>
      </c>
      <c r="T25" s="56">
        <f t="shared" si="23"/>
        <v>6.6164994425863988</v>
      </c>
      <c r="U25" s="56">
        <f t="shared" si="23"/>
        <v>5.9643255295429212</v>
      </c>
      <c r="V25" s="56">
        <f t="shared" si="23"/>
        <v>5.4124860646599773</v>
      </c>
      <c r="W25" s="56">
        <f t="shared" si="23"/>
        <v>4.5986622073578598</v>
      </c>
      <c r="X25" s="56">
        <f t="shared" si="23"/>
        <v>4.1248606465997772</v>
      </c>
      <c r="Y25" s="56">
        <f t="shared" si="23"/>
        <v>3.2608695652173911</v>
      </c>
      <c r="Z25" s="56">
        <f t="shared" si="23"/>
        <v>2.5585284280936453</v>
      </c>
      <c r="AA25" s="56">
        <f t="shared" si="23"/>
        <v>1.8338907469342252</v>
      </c>
      <c r="AB25" s="57">
        <f t="shared" si="23"/>
        <v>2.1404682274247491</v>
      </c>
      <c r="AC25" s="58">
        <f t="shared" si="23"/>
        <v>1.8171683389074693</v>
      </c>
      <c r="AD25" s="59">
        <f t="shared" si="23"/>
        <v>0.13377926421404682</v>
      </c>
      <c r="AE25" s="58">
        <f t="shared" si="23"/>
        <v>49.726867335562986</v>
      </c>
      <c r="AF25" s="58">
        <f t="shared" si="23"/>
        <v>4.7993311036789299</v>
      </c>
      <c r="AG25" s="58">
        <f t="shared" si="23"/>
        <v>4.1806020066889635</v>
      </c>
      <c r="AH25" s="58">
        <f t="shared" si="23"/>
        <v>21.131549609810481</v>
      </c>
      <c r="AI25" s="58">
        <f t="shared" si="23"/>
        <v>2.2519509476031216</v>
      </c>
      <c r="AJ25" s="19">
        <f>SUM(F25:AB25)</f>
        <v>100</v>
      </c>
    </row>
    <row r="26" spans="1:36" ht="15.75">
      <c r="A26" s="43">
        <v>3</v>
      </c>
      <c r="B26" s="450"/>
      <c r="C26" s="404" t="s">
        <v>49</v>
      </c>
      <c r="D26" s="44">
        <v>1</v>
      </c>
      <c r="E26" s="424">
        <v>17940</v>
      </c>
      <c r="F26" s="22">
        <v>319</v>
      </c>
      <c r="G26" s="23">
        <v>294</v>
      </c>
      <c r="H26" s="23">
        <v>276</v>
      </c>
      <c r="I26" s="23">
        <v>266</v>
      </c>
      <c r="J26" s="23">
        <v>263</v>
      </c>
      <c r="K26" s="23">
        <v>1406</v>
      </c>
      <c r="L26" s="23">
        <v>650</v>
      </c>
      <c r="M26" s="23">
        <v>1026</v>
      </c>
      <c r="N26" s="23">
        <v>983</v>
      </c>
      <c r="O26" s="23">
        <v>610</v>
      </c>
      <c r="P26" s="23">
        <v>1349</v>
      </c>
      <c r="Q26" s="23">
        <v>1340</v>
      </c>
      <c r="R26" s="23">
        <v>1279</v>
      </c>
      <c r="S26" s="23">
        <v>1329</v>
      </c>
      <c r="T26" s="23">
        <v>1187</v>
      </c>
      <c r="U26" s="23">
        <v>1070</v>
      </c>
      <c r="V26" s="23">
        <v>971</v>
      </c>
      <c r="W26" s="23">
        <v>825</v>
      </c>
      <c r="X26" s="23">
        <v>740</v>
      </c>
      <c r="Y26" s="23">
        <v>585</v>
      </c>
      <c r="Z26" s="23">
        <v>459</v>
      </c>
      <c r="AA26" s="23">
        <v>329</v>
      </c>
      <c r="AB26" s="45">
        <v>384</v>
      </c>
      <c r="AC26" s="35">
        <v>326</v>
      </c>
      <c r="AD26" s="37">
        <v>24</v>
      </c>
      <c r="AE26" s="35">
        <v>8921</v>
      </c>
      <c r="AF26" s="35">
        <v>861</v>
      </c>
      <c r="AG26" s="35">
        <v>750</v>
      </c>
      <c r="AH26" s="35">
        <v>3791</v>
      </c>
      <c r="AI26" s="35">
        <v>404</v>
      </c>
      <c r="AJ26" s="19">
        <f t="shared" ref="AJ26:AJ31" si="24">E26-SUM(F26:AB26)</f>
        <v>0</v>
      </c>
    </row>
    <row r="27" spans="1:36" ht="17.25">
      <c r="A27" s="46">
        <v>1</v>
      </c>
      <c r="B27" s="453" t="s">
        <v>444</v>
      </c>
      <c r="C27" s="405" t="s">
        <v>50</v>
      </c>
      <c r="D27" s="48">
        <v>0.56000000000000005</v>
      </c>
      <c r="E27" s="423">
        <f>ROUND($E$26*D27,0)+1</f>
        <v>10047</v>
      </c>
      <c r="F27" s="49">
        <f>ROUND(($E$27*F25)/100,0)</f>
        <v>179</v>
      </c>
      <c r="G27" s="49">
        <f>ROUND(($E$27*G25)/100,0)</f>
        <v>165</v>
      </c>
      <c r="H27" s="49">
        <f t="shared" ref="H27:AI27" si="25">ROUND(($E$27*H25)/100,0)</f>
        <v>155</v>
      </c>
      <c r="I27" s="49">
        <f t="shared" si="25"/>
        <v>149</v>
      </c>
      <c r="J27" s="49">
        <f t="shared" si="25"/>
        <v>147</v>
      </c>
      <c r="K27" s="49">
        <f t="shared" si="25"/>
        <v>787</v>
      </c>
      <c r="L27" s="49">
        <f t="shared" si="25"/>
        <v>364</v>
      </c>
      <c r="M27" s="49">
        <f t="shared" si="25"/>
        <v>575</v>
      </c>
      <c r="N27" s="49">
        <f t="shared" si="25"/>
        <v>551</v>
      </c>
      <c r="O27" s="49">
        <f>ROUND(($E$27*O25)/100,0)-1</f>
        <v>341</v>
      </c>
      <c r="P27" s="49">
        <f t="shared" si="25"/>
        <v>755</v>
      </c>
      <c r="Q27" s="49">
        <f t="shared" si="25"/>
        <v>750</v>
      </c>
      <c r="R27" s="49">
        <f t="shared" si="25"/>
        <v>716</v>
      </c>
      <c r="S27" s="49">
        <f t="shared" si="25"/>
        <v>744</v>
      </c>
      <c r="T27" s="49">
        <f t="shared" si="25"/>
        <v>665</v>
      </c>
      <c r="U27" s="49">
        <f t="shared" si="25"/>
        <v>599</v>
      </c>
      <c r="V27" s="49">
        <f t="shared" si="25"/>
        <v>544</v>
      </c>
      <c r="W27" s="49">
        <f>ROUND(($E$27*W25)/100,0)+1</f>
        <v>463</v>
      </c>
      <c r="X27" s="49">
        <f t="shared" si="25"/>
        <v>414</v>
      </c>
      <c r="Y27" s="49">
        <f t="shared" si="25"/>
        <v>328</v>
      </c>
      <c r="Z27" s="49">
        <f t="shared" si="25"/>
        <v>257</v>
      </c>
      <c r="AA27" s="49">
        <f t="shared" si="25"/>
        <v>184</v>
      </c>
      <c r="AB27" s="49">
        <f t="shared" si="25"/>
        <v>215</v>
      </c>
      <c r="AC27" s="49">
        <f>ROUND(($E$27*AC25)/100,0)-1</f>
        <v>182</v>
      </c>
      <c r="AD27" s="49">
        <f t="shared" si="25"/>
        <v>13</v>
      </c>
      <c r="AE27" s="49">
        <f t="shared" si="25"/>
        <v>4996</v>
      </c>
      <c r="AF27" s="49">
        <f t="shared" si="25"/>
        <v>482</v>
      </c>
      <c r="AG27" s="49">
        <f t="shared" si="25"/>
        <v>420</v>
      </c>
      <c r="AH27" s="49">
        <f t="shared" si="25"/>
        <v>2123</v>
      </c>
      <c r="AI27" s="49">
        <f t="shared" si="25"/>
        <v>226</v>
      </c>
      <c r="AJ27" s="19">
        <f t="shared" si="24"/>
        <v>0</v>
      </c>
    </row>
    <row r="28" spans="1:36" ht="17.25">
      <c r="A28" s="46">
        <f>1+A27</f>
        <v>2</v>
      </c>
      <c r="B28" s="453" t="s">
        <v>443</v>
      </c>
      <c r="C28" s="405" t="s">
        <v>51</v>
      </c>
      <c r="D28" s="48">
        <v>0.25</v>
      </c>
      <c r="E28" s="423">
        <f>ROUND($E$26*D28,0)</f>
        <v>4485</v>
      </c>
      <c r="F28" s="49">
        <f>ROUND(($E$28*F25)/100,0)</f>
        <v>80</v>
      </c>
      <c r="G28" s="49">
        <f>ROUND(($E$28*G25)/100,0)-1</f>
        <v>73</v>
      </c>
      <c r="H28" s="49">
        <f>ROUND(($E$28*H25)/100,0)-1</f>
        <v>68</v>
      </c>
      <c r="I28" s="49">
        <f t="shared" ref="I28:AI28" si="26">ROUND(($E$28*I25)/100,0)</f>
        <v>67</v>
      </c>
      <c r="J28" s="49">
        <f t="shared" si="26"/>
        <v>66</v>
      </c>
      <c r="K28" s="49">
        <f t="shared" si="26"/>
        <v>352</v>
      </c>
      <c r="L28" s="49">
        <f t="shared" si="26"/>
        <v>163</v>
      </c>
      <c r="M28" s="49">
        <f>ROUND(($E$28*M25)/100,0)-1</f>
        <v>256</v>
      </c>
      <c r="N28" s="49">
        <f>ROUND(($E$28*N25)/100,0)-1</f>
        <v>245</v>
      </c>
      <c r="O28" s="49">
        <f t="shared" si="26"/>
        <v>153</v>
      </c>
      <c r="P28" s="49">
        <f t="shared" si="26"/>
        <v>337</v>
      </c>
      <c r="Q28" s="49">
        <f t="shared" si="26"/>
        <v>335</v>
      </c>
      <c r="R28" s="49">
        <f t="shared" si="26"/>
        <v>320</v>
      </c>
      <c r="S28" s="49">
        <f t="shared" si="26"/>
        <v>332</v>
      </c>
      <c r="T28" s="49">
        <f t="shared" si="26"/>
        <v>297</v>
      </c>
      <c r="U28" s="49">
        <f t="shared" si="26"/>
        <v>268</v>
      </c>
      <c r="V28" s="49">
        <f t="shared" si="26"/>
        <v>243</v>
      </c>
      <c r="W28" s="49">
        <f t="shared" si="26"/>
        <v>206</v>
      </c>
      <c r="X28" s="49">
        <f t="shared" si="26"/>
        <v>185</v>
      </c>
      <c r="Y28" s="49">
        <f t="shared" si="26"/>
        <v>146</v>
      </c>
      <c r="Z28" s="49">
        <f t="shared" si="26"/>
        <v>115</v>
      </c>
      <c r="AA28" s="49">
        <f t="shared" si="26"/>
        <v>82</v>
      </c>
      <c r="AB28" s="49">
        <f t="shared" si="26"/>
        <v>96</v>
      </c>
      <c r="AC28" s="49">
        <f t="shared" si="26"/>
        <v>82</v>
      </c>
      <c r="AD28" s="49">
        <f t="shared" si="26"/>
        <v>6</v>
      </c>
      <c r="AE28" s="49">
        <f t="shared" si="26"/>
        <v>2230</v>
      </c>
      <c r="AF28" s="49">
        <f t="shared" si="26"/>
        <v>215</v>
      </c>
      <c r="AG28" s="49">
        <f t="shared" si="26"/>
        <v>188</v>
      </c>
      <c r="AH28" s="49">
        <f t="shared" si="26"/>
        <v>948</v>
      </c>
      <c r="AI28" s="49">
        <f t="shared" si="26"/>
        <v>101</v>
      </c>
      <c r="AJ28" s="19">
        <f t="shared" si="24"/>
        <v>0</v>
      </c>
    </row>
    <row r="29" spans="1:36" ht="17.25">
      <c r="A29" s="60">
        <v>3</v>
      </c>
      <c r="B29" s="453" t="s">
        <v>293</v>
      </c>
      <c r="C29" s="405" t="s">
        <v>52</v>
      </c>
      <c r="D29" s="48">
        <v>0.06</v>
      </c>
      <c r="E29" s="423">
        <f>ROUND($E$26*D29,0)</f>
        <v>1076</v>
      </c>
      <c r="F29" s="49">
        <f t="shared" ref="F29:AI29" si="27">ROUND(($E$29*F25)/100,0)</f>
        <v>19</v>
      </c>
      <c r="G29" s="49">
        <f t="shared" si="27"/>
        <v>18</v>
      </c>
      <c r="H29" s="49">
        <f t="shared" si="27"/>
        <v>17</v>
      </c>
      <c r="I29" s="49">
        <f>ROUND(($E$29*I25)/100,0)-1</f>
        <v>15</v>
      </c>
      <c r="J29" s="49">
        <f t="shared" si="27"/>
        <v>16</v>
      </c>
      <c r="K29" s="49">
        <f t="shared" si="27"/>
        <v>84</v>
      </c>
      <c r="L29" s="49">
        <f t="shared" si="27"/>
        <v>39</v>
      </c>
      <c r="M29" s="49">
        <f t="shared" si="27"/>
        <v>62</v>
      </c>
      <c r="N29" s="49">
        <f t="shared" si="27"/>
        <v>59</v>
      </c>
      <c r="O29" s="49">
        <f t="shared" si="27"/>
        <v>37</v>
      </c>
      <c r="P29" s="49">
        <f t="shared" si="27"/>
        <v>81</v>
      </c>
      <c r="Q29" s="49">
        <f t="shared" si="27"/>
        <v>80</v>
      </c>
      <c r="R29" s="49">
        <f t="shared" si="27"/>
        <v>77</v>
      </c>
      <c r="S29" s="49">
        <f t="shared" si="27"/>
        <v>80</v>
      </c>
      <c r="T29" s="49">
        <f t="shared" si="27"/>
        <v>71</v>
      </c>
      <c r="U29" s="49">
        <f t="shared" si="27"/>
        <v>64</v>
      </c>
      <c r="V29" s="49">
        <f t="shared" si="27"/>
        <v>58</v>
      </c>
      <c r="W29" s="49">
        <f t="shared" si="27"/>
        <v>49</v>
      </c>
      <c r="X29" s="49">
        <f t="shared" si="27"/>
        <v>44</v>
      </c>
      <c r="Y29" s="49">
        <f t="shared" si="27"/>
        <v>35</v>
      </c>
      <c r="Z29" s="49">
        <f t="shared" si="27"/>
        <v>28</v>
      </c>
      <c r="AA29" s="49">
        <f t="shared" si="27"/>
        <v>20</v>
      </c>
      <c r="AB29" s="49">
        <f t="shared" si="27"/>
        <v>23</v>
      </c>
      <c r="AC29" s="49">
        <f t="shared" si="27"/>
        <v>20</v>
      </c>
      <c r="AD29" s="49">
        <f>ROUND(($E$29*AD25)/100,0)+1</f>
        <v>2</v>
      </c>
      <c r="AE29" s="49">
        <f t="shared" si="27"/>
        <v>535</v>
      </c>
      <c r="AF29" s="49">
        <f t="shared" si="27"/>
        <v>52</v>
      </c>
      <c r="AG29" s="49">
        <f t="shared" si="27"/>
        <v>45</v>
      </c>
      <c r="AH29" s="49">
        <f t="shared" si="27"/>
        <v>227</v>
      </c>
      <c r="AI29" s="49">
        <f t="shared" si="27"/>
        <v>24</v>
      </c>
      <c r="AJ29" s="19">
        <f t="shared" si="24"/>
        <v>0</v>
      </c>
    </row>
    <row r="30" spans="1:36" ht="17.25">
      <c r="A30" s="46"/>
      <c r="B30" s="453" t="s">
        <v>463</v>
      </c>
      <c r="C30" s="405" t="s">
        <v>53</v>
      </c>
      <c r="D30" s="48">
        <v>0.13</v>
      </c>
      <c r="E30" s="423">
        <f>ROUND($E$26*D30,0)</f>
        <v>2332</v>
      </c>
      <c r="F30" s="49">
        <f>ROUND(($E$30*F25)/100,0)</f>
        <v>41</v>
      </c>
      <c r="G30" s="49">
        <f t="shared" ref="G30:AI30" si="28">ROUND(($E$30*G25)/100,0)</f>
        <v>38</v>
      </c>
      <c r="H30" s="49">
        <f t="shared" si="28"/>
        <v>36</v>
      </c>
      <c r="I30" s="49">
        <f t="shared" si="28"/>
        <v>35</v>
      </c>
      <c r="J30" s="49">
        <f t="shared" si="28"/>
        <v>34</v>
      </c>
      <c r="K30" s="49">
        <f t="shared" si="28"/>
        <v>183</v>
      </c>
      <c r="L30" s="49">
        <f t="shared" si="28"/>
        <v>84</v>
      </c>
      <c r="M30" s="49">
        <f t="shared" si="28"/>
        <v>133</v>
      </c>
      <c r="N30" s="49">
        <f t="shared" si="28"/>
        <v>128</v>
      </c>
      <c r="O30" s="49">
        <f t="shared" si="28"/>
        <v>79</v>
      </c>
      <c r="P30" s="49">
        <f>ROUND(($E$30*P25)/100,0)+1</f>
        <v>176</v>
      </c>
      <c r="Q30" s="49">
        <f>ROUND(($E$30*Q25)/100,0)+1</f>
        <v>175</v>
      </c>
      <c r="R30" s="49">
        <f t="shared" si="28"/>
        <v>166</v>
      </c>
      <c r="S30" s="49">
        <f t="shared" si="28"/>
        <v>173</v>
      </c>
      <c r="T30" s="49">
        <f t="shared" si="28"/>
        <v>154</v>
      </c>
      <c r="U30" s="49">
        <f t="shared" si="28"/>
        <v>139</v>
      </c>
      <c r="V30" s="49">
        <f t="shared" si="28"/>
        <v>126</v>
      </c>
      <c r="W30" s="49">
        <f t="shared" si="28"/>
        <v>107</v>
      </c>
      <c r="X30" s="49">
        <f>ROUND(($E$30*X25)/100,0)+1</f>
        <v>97</v>
      </c>
      <c r="Y30" s="49">
        <f t="shared" si="28"/>
        <v>76</v>
      </c>
      <c r="Z30" s="49">
        <f>ROUND(($E$30*Z25)/100,0)-1</f>
        <v>59</v>
      </c>
      <c r="AA30" s="49">
        <f t="shared" si="28"/>
        <v>43</v>
      </c>
      <c r="AB30" s="49">
        <f t="shared" si="28"/>
        <v>50</v>
      </c>
      <c r="AC30" s="49">
        <f t="shared" si="28"/>
        <v>42</v>
      </c>
      <c r="AD30" s="49">
        <f t="shared" si="28"/>
        <v>3</v>
      </c>
      <c r="AE30" s="49">
        <f t="shared" si="28"/>
        <v>1160</v>
      </c>
      <c r="AF30" s="49">
        <f t="shared" si="28"/>
        <v>112</v>
      </c>
      <c r="AG30" s="49">
        <f t="shared" si="28"/>
        <v>97</v>
      </c>
      <c r="AH30" s="49">
        <f t="shared" si="28"/>
        <v>493</v>
      </c>
      <c r="AI30" s="49">
        <f t="shared" si="28"/>
        <v>53</v>
      </c>
      <c r="AJ30" s="19">
        <f t="shared" si="24"/>
        <v>0</v>
      </c>
    </row>
    <row r="31" spans="1:36" ht="16.5" hidden="1">
      <c r="A31" s="61"/>
      <c r="B31" s="450"/>
      <c r="C31" s="407"/>
      <c r="D31" s="50">
        <f t="shared" ref="D31:F31" si="29">SUM(D27:D30)</f>
        <v>1</v>
      </c>
      <c r="E31" s="425">
        <f t="shared" si="29"/>
        <v>17940</v>
      </c>
      <c r="F31" s="62">
        <f t="shared" si="29"/>
        <v>319</v>
      </c>
      <c r="G31" s="62">
        <f t="shared" ref="G31:AI31" si="30">SUM(G27:G30)</f>
        <v>294</v>
      </c>
      <c r="H31" s="62">
        <f t="shared" si="30"/>
        <v>276</v>
      </c>
      <c r="I31" s="62">
        <f t="shared" si="30"/>
        <v>266</v>
      </c>
      <c r="J31" s="62">
        <f t="shared" si="30"/>
        <v>263</v>
      </c>
      <c r="K31" s="62">
        <f t="shared" si="30"/>
        <v>1406</v>
      </c>
      <c r="L31" s="62">
        <f t="shared" si="30"/>
        <v>650</v>
      </c>
      <c r="M31" s="62">
        <f t="shared" si="30"/>
        <v>1026</v>
      </c>
      <c r="N31" s="62">
        <f t="shared" si="30"/>
        <v>983</v>
      </c>
      <c r="O31" s="62">
        <f t="shared" si="30"/>
        <v>610</v>
      </c>
      <c r="P31" s="62">
        <f t="shared" si="30"/>
        <v>1349</v>
      </c>
      <c r="Q31" s="62">
        <f t="shared" si="30"/>
        <v>1340</v>
      </c>
      <c r="R31" s="62">
        <f t="shared" si="30"/>
        <v>1279</v>
      </c>
      <c r="S31" s="62">
        <f t="shared" si="30"/>
        <v>1329</v>
      </c>
      <c r="T31" s="62">
        <f t="shared" si="30"/>
        <v>1187</v>
      </c>
      <c r="U31" s="62">
        <f t="shared" si="30"/>
        <v>1070</v>
      </c>
      <c r="V31" s="62">
        <f t="shared" si="30"/>
        <v>971</v>
      </c>
      <c r="W31" s="62">
        <f t="shared" si="30"/>
        <v>825</v>
      </c>
      <c r="X31" s="62">
        <f t="shared" si="30"/>
        <v>740</v>
      </c>
      <c r="Y31" s="62">
        <f t="shared" si="30"/>
        <v>585</v>
      </c>
      <c r="Z31" s="62">
        <f t="shared" si="30"/>
        <v>459</v>
      </c>
      <c r="AA31" s="62">
        <f t="shared" si="30"/>
        <v>329</v>
      </c>
      <c r="AB31" s="62">
        <f t="shared" si="30"/>
        <v>384</v>
      </c>
      <c r="AC31" s="62">
        <f t="shared" si="30"/>
        <v>326</v>
      </c>
      <c r="AD31" s="62">
        <f t="shared" si="30"/>
        <v>24</v>
      </c>
      <c r="AE31" s="62">
        <f t="shared" si="30"/>
        <v>8921</v>
      </c>
      <c r="AF31" s="62">
        <f t="shared" si="30"/>
        <v>861</v>
      </c>
      <c r="AG31" s="62">
        <f t="shared" si="30"/>
        <v>750</v>
      </c>
      <c r="AH31" s="62">
        <f t="shared" si="30"/>
        <v>3791</v>
      </c>
      <c r="AI31" s="62">
        <f t="shared" si="30"/>
        <v>404</v>
      </c>
      <c r="AJ31" s="19">
        <f t="shared" si="24"/>
        <v>0</v>
      </c>
    </row>
    <row r="32" spans="1:36" ht="17.25" hidden="1">
      <c r="A32" s="13"/>
      <c r="B32" s="448"/>
      <c r="C32" s="405"/>
      <c r="D32" s="15"/>
      <c r="E32" s="422"/>
      <c r="F32" s="55">
        <f t="shared" ref="F32:AI32" si="31">+F33*100/$E$33</f>
        <v>1.6838520480560022</v>
      </c>
      <c r="G32" s="55">
        <f t="shared" si="31"/>
        <v>1.6838520480560022</v>
      </c>
      <c r="H32" s="55">
        <f t="shared" si="31"/>
        <v>1.7027717339892159</v>
      </c>
      <c r="I32" s="55">
        <f t="shared" si="31"/>
        <v>1.7406111058556428</v>
      </c>
      <c r="J32" s="55">
        <f t="shared" si="31"/>
        <v>1.7879103206886766</v>
      </c>
      <c r="K32" s="55">
        <f t="shared" si="31"/>
        <v>9.7057988837385292</v>
      </c>
      <c r="L32" s="55">
        <f t="shared" si="31"/>
        <v>4.228549806073219</v>
      </c>
      <c r="M32" s="55">
        <f t="shared" si="31"/>
        <v>6.319175101693312</v>
      </c>
      <c r="N32" s="55">
        <f t="shared" si="31"/>
        <v>5.7894238955633339</v>
      </c>
      <c r="O32" s="55">
        <f t="shared" si="31"/>
        <v>3.5096017406111057</v>
      </c>
      <c r="P32" s="55">
        <f t="shared" si="31"/>
        <v>7.6435531170182571</v>
      </c>
      <c r="Q32" s="55">
        <f t="shared" si="31"/>
        <v>7.1705609686879201</v>
      </c>
      <c r="R32" s="55">
        <f t="shared" si="31"/>
        <v>6.8110869359568635</v>
      </c>
      <c r="S32" s="55">
        <f t="shared" si="31"/>
        <v>6.319175101693312</v>
      </c>
      <c r="T32" s="55">
        <f t="shared" si="31"/>
        <v>5.7799640525967266</v>
      </c>
      <c r="U32" s="55">
        <f t="shared" si="31"/>
        <v>5.7705042096301202</v>
      </c>
      <c r="V32" s="55">
        <f t="shared" si="31"/>
        <v>4.6731624255037367</v>
      </c>
      <c r="W32" s="55">
        <f t="shared" si="31"/>
        <v>4.9947970863683659</v>
      </c>
      <c r="X32" s="55">
        <f t="shared" si="31"/>
        <v>3.7366379718096678</v>
      </c>
      <c r="Y32" s="55">
        <f t="shared" si="31"/>
        <v>2.8663324188818464</v>
      </c>
      <c r="Z32" s="55">
        <f t="shared" si="31"/>
        <v>2.3649607416516885</v>
      </c>
      <c r="AA32" s="55">
        <f t="shared" si="31"/>
        <v>1.731151262889036</v>
      </c>
      <c r="AB32" s="55">
        <f t="shared" si="31"/>
        <v>1.9865670229874184</v>
      </c>
      <c r="AC32" s="55">
        <f t="shared" si="31"/>
        <v>1.731151262889036</v>
      </c>
      <c r="AD32" s="55">
        <f t="shared" si="31"/>
        <v>0.13243780153249457</v>
      </c>
      <c r="AE32" s="55">
        <f t="shared" si="31"/>
        <v>53.060259199697285</v>
      </c>
      <c r="AF32" s="55">
        <f t="shared" si="31"/>
        <v>5.2502128464667486</v>
      </c>
      <c r="AG32" s="55">
        <f t="shared" si="31"/>
        <v>4.4461261943051742</v>
      </c>
      <c r="AH32" s="55">
        <f t="shared" si="31"/>
        <v>21.199508088165736</v>
      </c>
      <c r="AI32" s="55">
        <f t="shared" si="31"/>
        <v>2.1473843534197332</v>
      </c>
      <c r="AJ32" s="19"/>
    </row>
    <row r="33" spans="1:36" ht="15.75">
      <c r="A33" s="43">
        <v>1</v>
      </c>
      <c r="B33" s="448"/>
      <c r="C33" s="404" t="s">
        <v>54</v>
      </c>
      <c r="D33" s="44">
        <v>1</v>
      </c>
      <c r="E33" s="424">
        <v>10571</v>
      </c>
      <c r="F33" s="22">
        <v>178</v>
      </c>
      <c r="G33" s="23">
        <v>178</v>
      </c>
      <c r="H33" s="23">
        <v>180</v>
      </c>
      <c r="I33" s="23">
        <v>184</v>
      </c>
      <c r="J33" s="23">
        <v>189</v>
      </c>
      <c r="K33" s="23">
        <v>1026</v>
      </c>
      <c r="L33" s="23">
        <v>447</v>
      </c>
      <c r="M33" s="23">
        <v>668</v>
      </c>
      <c r="N33" s="63">
        <v>612</v>
      </c>
      <c r="O33" s="23">
        <v>371</v>
      </c>
      <c r="P33" s="23">
        <v>808</v>
      </c>
      <c r="Q33" s="23">
        <v>758</v>
      </c>
      <c r="R33" s="23">
        <v>720</v>
      </c>
      <c r="S33" s="23">
        <v>668</v>
      </c>
      <c r="T33" s="23">
        <v>611</v>
      </c>
      <c r="U33" s="23">
        <v>610</v>
      </c>
      <c r="V33" s="23">
        <v>494</v>
      </c>
      <c r="W33" s="23">
        <v>528</v>
      </c>
      <c r="X33" s="23">
        <v>395</v>
      </c>
      <c r="Y33" s="23">
        <v>303</v>
      </c>
      <c r="Z33" s="23">
        <v>250</v>
      </c>
      <c r="AA33" s="23">
        <v>183</v>
      </c>
      <c r="AB33" s="45">
        <v>210</v>
      </c>
      <c r="AC33" s="64">
        <v>183</v>
      </c>
      <c r="AD33" s="65">
        <v>14</v>
      </c>
      <c r="AE33" s="66">
        <v>5609</v>
      </c>
      <c r="AF33" s="67">
        <v>555</v>
      </c>
      <c r="AG33" s="67">
        <v>470</v>
      </c>
      <c r="AH33" s="68">
        <v>2241</v>
      </c>
      <c r="AI33" s="69">
        <v>227</v>
      </c>
      <c r="AJ33" s="19">
        <f t="shared" ref="AJ33:AJ50" si="32">E33-SUM(F33:AB33)</f>
        <v>0</v>
      </c>
    </row>
    <row r="34" spans="1:36" ht="17.25">
      <c r="A34" s="46">
        <v>1</v>
      </c>
      <c r="B34" s="453" t="s">
        <v>416</v>
      </c>
      <c r="C34" s="405" t="s">
        <v>55</v>
      </c>
      <c r="D34" s="48">
        <v>0.8</v>
      </c>
      <c r="E34" s="423">
        <f>ROUND($E$33*D34,0)</f>
        <v>8457</v>
      </c>
      <c r="F34" s="49">
        <f>ROUND(($E$34*F32)/100,0)</f>
        <v>142</v>
      </c>
      <c r="G34" s="49">
        <f t="shared" ref="G34:AI34" si="33">ROUND(($E$34*G32)/100,0)</f>
        <v>142</v>
      </c>
      <c r="H34" s="49">
        <f t="shared" si="33"/>
        <v>144</v>
      </c>
      <c r="I34" s="49">
        <f t="shared" si="33"/>
        <v>147</v>
      </c>
      <c r="J34" s="49">
        <f t="shared" si="33"/>
        <v>151</v>
      </c>
      <c r="K34" s="49">
        <f>ROUND(($E$34*K32)/100,0)+3</f>
        <v>824</v>
      </c>
      <c r="L34" s="49">
        <f>ROUND(($E$34*L32)/100,0)</f>
        <v>358</v>
      </c>
      <c r="M34" s="49">
        <f t="shared" si="33"/>
        <v>534</v>
      </c>
      <c r="N34" s="49">
        <f t="shared" si="33"/>
        <v>490</v>
      </c>
      <c r="O34" s="49">
        <f t="shared" si="33"/>
        <v>297</v>
      </c>
      <c r="P34" s="49">
        <f t="shared" si="33"/>
        <v>646</v>
      </c>
      <c r="Q34" s="49">
        <f t="shared" si="33"/>
        <v>606</v>
      </c>
      <c r="R34" s="49">
        <f t="shared" si="33"/>
        <v>576</v>
      </c>
      <c r="S34" s="49">
        <f t="shared" si="33"/>
        <v>534</v>
      </c>
      <c r="T34" s="49">
        <f t="shared" si="33"/>
        <v>489</v>
      </c>
      <c r="U34" s="49">
        <f t="shared" si="33"/>
        <v>488</v>
      </c>
      <c r="V34" s="49">
        <f t="shared" si="33"/>
        <v>395</v>
      </c>
      <c r="W34" s="49">
        <f t="shared" si="33"/>
        <v>422</v>
      </c>
      <c r="X34" s="49">
        <f t="shared" si="33"/>
        <v>316</v>
      </c>
      <c r="Y34" s="49">
        <f t="shared" si="33"/>
        <v>242</v>
      </c>
      <c r="Z34" s="49">
        <f t="shared" si="33"/>
        <v>200</v>
      </c>
      <c r="AA34" s="49">
        <f t="shared" si="33"/>
        <v>146</v>
      </c>
      <c r="AB34" s="49">
        <f t="shared" si="33"/>
        <v>168</v>
      </c>
      <c r="AC34" s="49">
        <f t="shared" si="33"/>
        <v>146</v>
      </c>
      <c r="AD34" s="49">
        <f t="shared" si="33"/>
        <v>11</v>
      </c>
      <c r="AE34" s="49">
        <f t="shared" si="33"/>
        <v>4487</v>
      </c>
      <c r="AF34" s="49">
        <f t="shared" si="33"/>
        <v>444</v>
      </c>
      <c r="AG34" s="49">
        <f t="shared" si="33"/>
        <v>376</v>
      </c>
      <c r="AH34" s="49">
        <f t="shared" si="33"/>
        <v>1793</v>
      </c>
      <c r="AI34" s="49">
        <f t="shared" si="33"/>
        <v>182</v>
      </c>
      <c r="AJ34" s="19">
        <f t="shared" si="32"/>
        <v>0</v>
      </c>
    </row>
    <row r="35" spans="1:36" ht="17.25">
      <c r="A35" s="13"/>
      <c r="B35" s="453" t="s">
        <v>464</v>
      </c>
      <c r="C35" s="405" t="s">
        <v>53</v>
      </c>
      <c r="D35" s="48">
        <v>0.2</v>
      </c>
      <c r="E35" s="423">
        <f>ROUND($E$33*D35,0)</f>
        <v>2114</v>
      </c>
      <c r="F35" s="49">
        <f>ROUND(($E$35*F32)/100,0)</f>
        <v>36</v>
      </c>
      <c r="G35" s="49">
        <f t="shared" ref="G35:AI35" si="34">ROUND(($E$35*G32)/100,0)</f>
        <v>36</v>
      </c>
      <c r="H35" s="49">
        <f t="shared" si="34"/>
        <v>36</v>
      </c>
      <c r="I35" s="49">
        <f t="shared" si="34"/>
        <v>37</v>
      </c>
      <c r="J35" s="49">
        <f t="shared" si="34"/>
        <v>38</v>
      </c>
      <c r="K35" s="49">
        <f>ROUND(($E$35*K32)/100,0)-3</f>
        <v>202</v>
      </c>
      <c r="L35" s="49">
        <f t="shared" si="34"/>
        <v>89</v>
      </c>
      <c r="M35" s="49">
        <f t="shared" si="34"/>
        <v>134</v>
      </c>
      <c r="N35" s="49">
        <f t="shared" si="34"/>
        <v>122</v>
      </c>
      <c r="O35" s="49">
        <f t="shared" si="34"/>
        <v>74</v>
      </c>
      <c r="P35" s="49">
        <f t="shared" si="34"/>
        <v>162</v>
      </c>
      <c r="Q35" s="49">
        <f t="shared" si="34"/>
        <v>152</v>
      </c>
      <c r="R35" s="49">
        <f t="shared" si="34"/>
        <v>144</v>
      </c>
      <c r="S35" s="49">
        <f t="shared" si="34"/>
        <v>134</v>
      </c>
      <c r="T35" s="49">
        <f t="shared" si="34"/>
        <v>122</v>
      </c>
      <c r="U35" s="49">
        <f t="shared" si="34"/>
        <v>122</v>
      </c>
      <c r="V35" s="49">
        <f t="shared" si="34"/>
        <v>99</v>
      </c>
      <c r="W35" s="49">
        <f t="shared" si="34"/>
        <v>106</v>
      </c>
      <c r="X35" s="49">
        <f t="shared" si="34"/>
        <v>79</v>
      </c>
      <c r="Y35" s="49">
        <f t="shared" si="34"/>
        <v>61</v>
      </c>
      <c r="Z35" s="49">
        <f t="shared" si="34"/>
        <v>50</v>
      </c>
      <c r="AA35" s="49">
        <f t="shared" si="34"/>
        <v>37</v>
      </c>
      <c r="AB35" s="49">
        <f t="shared" si="34"/>
        <v>42</v>
      </c>
      <c r="AC35" s="49">
        <f t="shared" si="34"/>
        <v>37</v>
      </c>
      <c r="AD35" s="49">
        <f t="shared" si="34"/>
        <v>3</v>
      </c>
      <c r="AE35" s="49">
        <f t="shared" si="34"/>
        <v>1122</v>
      </c>
      <c r="AF35" s="49">
        <f t="shared" si="34"/>
        <v>111</v>
      </c>
      <c r="AG35" s="49">
        <f t="shared" si="34"/>
        <v>94</v>
      </c>
      <c r="AH35" s="49">
        <f t="shared" si="34"/>
        <v>448</v>
      </c>
      <c r="AI35" s="49">
        <f t="shared" si="34"/>
        <v>45</v>
      </c>
      <c r="AJ35" s="19">
        <f t="shared" si="32"/>
        <v>0</v>
      </c>
    </row>
    <row r="36" spans="1:36" ht="16.5" hidden="1">
      <c r="A36" s="13"/>
      <c r="B36" s="450"/>
      <c r="C36" s="405"/>
      <c r="D36" s="50">
        <f t="shared" ref="D36:F36" si="35">SUM(D34:D35)</f>
        <v>1</v>
      </c>
      <c r="E36" s="425">
        <f t="shared" si="35"/>
        <v>10571</v>
      </c>
      <c r="F36" s="62">
        <f t="shared" si="35"/>
        <v>178</v>
      </c>
      <c r="G36" s="62">
        <f t="shared" ref="G36:AI36" si="36">SUM(G34:G35)</f>
        <v>178</v>
      </c>
      <c r="H36" s="62">
        <f t="shared" si="36"/>
        <v>180</v>
      </c>
      <c r="I36" s="62">
        <f t="shared" si="36"/>
        <v>184</v>
      </c>
      <c r="J36" s="62">
        <f t="shared" si="36"/>
        <v>189</v>
      </c>
      <c r="K36" s="62">
        <f t="shared" si="36"/>
        <v>1026</v>
      </c>
      <c r="L36" s="62">
        <f t="shared" si="36"/>
        <v>447</v>
      </c>
      <c r="M36" s="62">
        <f t="shared" si="36"/>
        <v>668</v>
      </c>
      <c r="N36" s="62">
        <f t="shared" si="36"/>
        <v>612</v>
      </c>
      <c r="O36" s="62">
        <f t="shared" si="36"/>
        <v>371</v>
      </c>
      <c r="P36" s="62">
        <f t="shared" si="36"/>
        <v>808</v>
      </c>
      <c r="Q36" s="62">
        <f t="shared" si="36"/>
        <v>758</v>
      </c>
      <c r="R36" s="62">
        <f t="shared" si="36"/>
        <v>720</v>
      </c>
      <c r="S36" s="62">
        <f t="shared" si="36"/>
        <v>668</v>
      </c>
      <c r="T36" s="62">
        <f t="shared" si="36"/>
        <v>611</v>
      </c>
      <c r="U36" s="62">
        <f t="shared" si="36"/>
        <v>610</v>
      </c>
      <c r="V36" s="62">
        <f t="shared" si="36"/>
        <v>494</v>
      </c>
      <c r="W36" s="62">
        <f t="shared" si="36"/>
        <v>528</v>
      </c>
      <c r="X36" s="62">
        <f t="shared" si="36"/>
        <v>395</v>
      </c>
      <c r="Y36" s="62">
        <f t="shared" si="36"/>
        <v>303</v>
      </c>
      <c r="Z36" s="62">
        <f t="shared" si="36"/>
        <v>250</v>
      </c>
      <c r="AA36" s="62">
        <f t="shared" si="36"/>
        <v>183</v>
      </c>
      <c r="AB36" s="62">
        <f t="shared" si="36"/>
        <v>210</v>
      </c>
      <c r="AC36" s="62">
        <f t="shared" si="36"/>
        <v>183</v>
      </c>
      <c r="AD36" s="62">
        <f t="shared" si="36"/>
        <v>14</v>
      </c>
      <c r="AE36" s="62">
        <f t="shared" si="36"/>
        <v>5609</v>
      </c>
      <c r="AF36" s="62">
        <f t="shared" si="36"/>
        <v>555</v>
      </c>
      <c r="AG36" s="62">
        <f t="shared" si="36"/>
        <v>470</v>
      </c>
      <c r="AH36" s="62">
        <f t="shared" si="36"/>
        <v>2241</v>
      </c>
      <c r="AI36" s="62">
        <f t="shared" si="36"/>
        <v>227</v>
      </c>
      <c r="AJ36" s="19">
        <f t="shared" si="32"/>
        <v>0</v>
      </c>
    </row>
    <row r="37" spans="1:36" ht="17.25" hidden="1">
      <c r="A37" s="13"/>
      <c r="B37" s="450"/>
      <c r="C37" s="405"/>
      <c r="D37" s="15"/>
      <c r="E37" s="422"/>
      <c r="F37" s="55">
        <f t="shared" ref="F37:AI37" si="37">+F38*100/$E$38</f>
        <v>1.3844023996308261</v>
      </c>
      <c r="G37" s="56">
        <f t="shared" si="37"/>
        <v>1.4305491462851869</v>
      </c>
      <c r="H37" s="56">
        <f t="shared" si="37"/>
        <v>1.4305491462851869</v>
      </c>
      <c r="I37" s="56">
        <f t="shared" si="37"/>
        <v>1.4766958929395477</v>
      </c>
      <c r="J37" s="56">
        <f t="shared" si="37"/>
        <v>1.4305491462851869</v>
      </c>
      <c r="K37" s="56">
        <f t="shared" si="37"/>
        <v>7.2911859713890168</v>
      </c>
      <c r="L37" s="56">
        <f t="shared" si="37"/>
        <v>2.8610982925703738</v>
      </c>
      <c r="M37" s="56">
        <f t="shared" si="37"/>
        <v>4.3839409321642826</v>
      </c>
      <c r="N37" s="56">
        <f t="shared" si="37"/>
        <v>4.8454083987078915</v>
      </c>
      <c r="O37" s="56">
        <f t="shared" si="37"/>
        <v>3.2302722658052607</v>
      </c>
      <c r="P37" s="56">
        <f t="shared" si="37"/>
        <v>7.3834794646977384</v>
      </c>
      <c r="Q37" s="56">
        <f t="shared" si="37"/>
        <v>6.6912782648823255</v>
      </c>
      <c r="R37" s="56">
        <f t="shared" si="37"/>
        <v>5.7683433317951085</v>
      </c>
      <c r="S37" s="56">
        <f t="shared" si="37"/>
        <v>6.9220119981541304</v>
      </c>
      <c r="T37" s="56">
        <f t="shared" si="37"/>
        <v>7.1527457314259344</v>
      </c>
      <c r="U37" s="56">
        <f t="shared" si="37"/>
        <v>6.0913705583756341</v>
      </c>
      <c r="V37" s="56">
        <f t="shared" si="37"/>
        <v>5.3991693585602212</v>
      </c>
      <c r="W37" s="56">
        <f t="shared" si="37"/>
        <v>5.3530226119058604</v>
      </c>
      <c r="X37" s="56">
        <f t="shared" si="37"/>
        <v>5.6299030918320261</v>
      </c>
      <c r="Y37" s="56">
        <f t="shared" si="37"/>
        <v>4.8454083987078915</v>
      </c>
      <c r="Z37" s="56">
        <f t="shared" si="37"/>
        <v>3.3225657591139823</v>
      </c>
      <c r="AA37" s="56">
        <f t="shared" si="37"/>
        <v>2.491924319335487</v>
      </c>
      <c r="AB37" s="57">
        <f t="shared" si="37"/>
        <v>3.1841255191508999</v>
      </c>
      <c r="AC37" s="58">
        <f t="shared" si="37"/>
        <v>1.5689893862482696</v>
      </c>
      <c r="AD37" s="59">
        <f t="shared" si="37"/>
        <v>9.2293493308721733E-2</v>
      </c>
      <c r="AE37" s="58">
        <f t="shared" si="37"/>
        <v>55.191508998615596</v>
      </c>
      <c r="AF37" s="58">
        <f t="shared" si="37"/>
        <v>3.5532994923857868</v>
      </c>
      <c r="AG37" s="58">
        <f t="shared" si="37"/>
        <v>4.1993539455468394</v>
      </c>
      <c r="AH37" s="58">
        <f t="shared" si="37"/>
        <v>22.658052607291186</v>
      </c>
      <c r="AI37" s="58">
        <f t="shared" si="37"/>
        <v>1.9381633594831564</v>
      </c>
      <c r="AJ37" s="19">
        <f t="shared" si="32"/>
        <v>-99.999999999999972</v>
      </c>
    </row>
    <row r="38" spans="1:36" ht="15.75">
      <c r="A38" s="43">
        <v>1</v>
      </c>
      <c r="B38" s="450"/>
      <c r="C38" s="404" t="s">
        <v>56</v>
      </c>
      <c r="D38" s="44">
        <v>0</v>
      </c>
      <c r="E38" s="424">
        <v>2167</v>
      </c>
      <c r="F38" s="22">
        <v>30</v>
      </c>
      <c r="G38" s="23">
        <v>31</v>
      </c>
      <c r="H38" s="23">
        <v>31</v>
      </c>
      <c r="I38" s="23">
        <v>32</v>
      </c>
      <c r="J38" s="23">
        <v>31</v>
      </c>
      <c r="K38" s="23">
        <v>158</v>
      </c>
      <c r="L38" s="23">
        <v>62</v>
      </c>
      <c r="M38" s="23">
        <v>95</v>
      </c>
      <c r="N38" s="10">
        <v>105</v>
      </c>
      <c r="O38" s="23">
        <v>70</v>
      </c>
      <c r="P38" s="23">
        <v>160</v>
      </c>
      <c r="Q38" s="23">
        <v>145</v>
      </c>
      <c r="R38" s="23">
        <v>125</v>
      </c>
      <c r="S38" s="23">
        <v>150</v>
      </c>
      <c r="T38" s="23">
        <v>155</v>
      </c>
      <c r="U38" s="23">
        <v>132</v>
      </c>
      <c r="V38" s="23">
        <v>117</v>
      </c>
      <c r="W38" s="23">
        <v>116</v>
      </c>
      <c r="X38" s="23">
        <v>122</v>
      </c>
      <c r="Y38" s="23">
        <v>105</v>
      </c>
      <c r="Z38" s="23">
        <v>72</v>
      </c>
      <c r="AA38" s="23">
        <v>54</v>
      </c>
      <c r="AB38" s="45">
        <v>69</v>
      </c>
      <c r="AC38" s="35">
        <v>34</v>
      </c>
      <c r="AD38" s="37">
        <v>2</v>
      </c>
      <c r="AE38" s="35">
        <v>1196</v>
      </c>
      <c r="AF38" s="35">
        <v>77</v>
      </c>
      <c r="AG38" s="35">
        <v>91</v>
      </c>
      <c r="AH38" s="35">
        <v>491</v>
      </c>
      <c r="AI38" s="35">
        <v>42</v>
      </c>
      <c r="AJ38" s="19">
        <f t="shared" si="32"/>
        <v>0</v>
      </c>
    </row>
    <row r="39" spans="1:36" ht="17.25">
      <c r="A39" s="46">
        <v>1</v>
      </c>
      <c r="B39" s="454" t="s">
        <v>415</v>
      </c>
      <c r="C39" s="405" t="s">
        <v>57</v>
      </c>
      <c r="D39" s="70">
        <v>0</v>
      </c>
      <c r="E39" s="426">
        <f>+E38</f>
        <v>2167</v>
      </c>
      <c r="F39" s="71">
        <f t="shared" ref="F39:AI39" si="38">F38</f>
        <v>30</v>
      </c>
      <c r="G39" s="72">
        <f t="shared" si="38"/>
        <v>31</v>
      </c>
      <c r="H39" s="72">
        <f t="shared" si="38"/>
        <v>31</v>
      </c>
      <c r="I39" s="72">
        <f t="shared" si="38"/>
        <v>32</v>
      </c>
      <c r="J39" s="72">
        <f t="shared" si="38"/>
        <v>31</v>
      </c>
      <c r="K39" s="72">
        <f t="shared" si="38"/>
        <v>158</v>
      </c>
      <c r="L39" s="72">
        <f t="shared" si="38"/>
        <v>62</v>
      </c>
      <c r="M39" s="72">
        <f t="shared" si="38"/>
        <v>95</v>
      </c>
      <c r="N39" s="72">
        <f t="shared" si="38"/>
        <v>105</v>
      </c>
      <c r="O39" s="72">
        <f t="shared" si="38"/>
        <v>70</v>
      </c>
      <c r="P39" s="72">
        <f t="shared" si="38"/>
        <v>160</v>
      </c>
      <c r="Q39" s="72">
        <f t="shared" si="38"/>
        <v>145</v>
      </c>
      <c r="R39" s="72">
        <f t="shared" si="38"/>
        <v>125</v>
      </c>
      <c r="S39" s="72">
        <f t="shared" si="38"/>
        <v>150</v>
      </c>
      <c r="T39" s="72">
        <f t="shared" si="38"/>
        <v>155</v>
      </c>
      <c r="U39" s="72">
        <f t="shared" si="38"/>
        <v>132</v>
      </c>
      <c r="V39" s="72">
        <f t="shared" si="38"/>
        <v>117</v>
      </c>
      <c r="W39" s="72">
        <f t="shared" si="38"/>
        <v>116</v>
      </c>
      <c r="X39" s="72">
        <f t="shared" si="38"/>
        <v>122</v>
      </c>
      <c r="Y39" s="72">
        <f t="shared" si="38"/>
        <v>105</v>
      </c>
      <c r="Z39" s="72">
        <f t="shared" si="38"/>
        <v>72</v>
      </c>
      <c r="AA39" s="72">
        <f t="shared" si="38"/>
        <v>54</v>
      </c>
      <c r="AB39" s="73">
        <f t="shared" si="38"/>
        <v>69</v>
      </c>
      <c r="AC39" s="74">
        <f t="shared" si="38"/>
        <v>34</v>
      </c>
      <c r="AD39" s="75">
        <f t="shared" si="38"/>
        <v>2</v>
      </c>
      <c r="AE39" s="74">
        <f t="shared" si="38"/>
        <v>1196</v>
      </c>
      <c r="AF39" s="74">
        <f t="shared" si="38"/>
        <v>77</v>
      </c>
      <c r="AG39" s="74">
        <f t="shared" si="38"/>
        <v>91</v>
      </c>
      <c r="AH39" s="74">
        <f t="shared" si="38"/>
        <v>491</v>
      </c>
      <c r="AI39" s="74">
        <f t="shared" si="38"/>
        <v>42</v>
      </c>
      <c r="AJ39" s="19">
        <f t="shared" si="32"/>
        <v>0</v>
      </c>
    </row>
    <row r="40" spans="1:36" ht="17.25" hidden="1">
      <c r="A40" s="13"/>
      <c r="B40" s="450"/>
      <c r="C40" s="405"/>
      <c r="D40" s="15"/>
      <c r="E40" s="423"/>
      <c r="F40" s="49"/>
      <c r="G40" s="76"/>
      <c r="H40" s="76"/>
      <c r="I40" s="76"/>
      <c r="J40" s="76"/>
      <c r="K40" s="76"/>
      <c r="L40" s="76"/>
      <c r="M40" s="76"/>
      <c r="N40" s="10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7"/>
      <c r="AC40" s="78"/>
      <c r="AD40" s="79"/>
      <c r="AE40" s="78"/>
      <c r="AF40" s="78"/>
      <c r="AG40" s="78"/>
      <c r="AH40" s="78"/>
      <c r="AI40" s="78"/>
      <c r="AJ40" s="19">
        <f t="shared" si="32"/>
        <v>0</v>
      </c>
    </row>
    <row r="41" spans="1:36" ht="17.25" hidden="1">
      <c r="A41" s="13"/>
      <c r="B41" s="450"/>
      <c r="C41" s="405"/>
      <c r="D41" s="15"/>
      <c r="E41" s="422"/>
      <c r="F41" s="55">
        <f>+F42*100/$E$42</f>
        <v>1.6318155169044362</v>
      </c>
      <c r="G41" s="56">
        <f t="shared" ref="G41:AI41" si="39">+G42*100/$E$42</f>
        <v>1.6415868673050615</v>
      </c>
      <c r="H41" s="56">
        <f t="shared" si="39"/>
        <v>1.6611295681063123</v>
      </c>
      <c r="I41" s="56">
        <f t="shared" si="39"/>
        <v>1.680672268907563</v>
      </c>
      <c r="J41" s="56">
        <f t="shared" si="39"/>
        <v>1.7002149697088138</v>
      </c>
      <c r="K41" s="56">
        <f t="shared" si="39"/>
        <v>8.8528434629665824</v>
      </c>
      <c r="L41" s="56">
        <f t="shared" si="39"/>
        <v>3.6935704514363885</v>
      </c>
      <c r="M41" s="56">
        <f t="shared" si="39"/>
        <v>5.6771545827633378</v>
      </c>
      <c r="N41" s="56">
        <f t="shared" si="39"/>
        <v>5.8139534883720927</v>
      </c>
      <c r="O41" s="56">
        <f t="shared" si="39"/>
        <v>3.576314246628884</v>
      </c>
      <c r="P41" s="56">
        <f t="shared" si="39"/>
        <v>7.4848544068790304</v>
      </c>
      <c r="Q41" s="56">
        <f t="shared" si="39"/>
        <v>8.6476451045534493</v>
      </c>
      <c r="R41" s="56">
        <f t="shared" si="39"/>
        <v>7.3187414500683996</v>
      </c>
      <c r="S41" s="56">
        <f t="shared" si="39"/>
        <v>6.1070940003908536</v>
      </c>
      <c r="T41" s="56">
        <f t="shared" si="39"/>
        <v>6.0386945475864762</v>
      </c>
      <c r="U41" s="56">
        <f t="shared" si="39"/>
        <v>5.4914989251514559</v>
      </c>
      <c r="V41" s="56">
        <f t="shared" si="39"/>
        <v>5.9312096931795972</v>
      </c>
      <c r="W41" s="56">
        <f t="shared" si="39"/>
        <v>4.7293335939026777</v>
      </c>
      <c r="X41" s="56">
        <f t="shared" si="39"/>
        <v>3.468829392222005</v>
      </c>
      <c r="Y41" s="56">
        <f t="shared" si="39"/>
        <v>2.9216337697869847</v>
      </c>
      <c r="Z41" s="56">
        <f t="shared" si="39"/>
        <v>2.1496970881375805</v>
      </c>
      <c r="AA41" s="56">
        <f t="shared" si="39"/>
        <v>1.8174711745163181</v>
      </c>
      <c r="AB41" s="57">
        <f t="shared" si="39"/>
        <v>1.9640414305256986</v>
      </c>
      <c r="AC41" s="58">
        <f t="shared" si="39"/>
        <v>1.6904436193081884</v>
      </c>
      <c r="AD41" s="59">
        <f t="shared" si="39"/>
        <v>0.12702755520812975</v>
      </c>
      <c r="AE41" s="58">
        <f t="shared" si="39"/>
        <v>48.348641782294315</v>
      </c>
      <c r="AF41" s="58">
        <f t="shared" si="39"/>
        <v>4.5241352354895445</v>
      </c>
      <c r="AG41" s="58">
        <f t="shared" si="39"/>
        <v>4.328708227477037</v>
      </c>
      <c r="AH41" s="58">
        <f t="shared" si="39"/>
        <v>20.53937854211452</v>
      </c>
      <c r="AI41" s="58">
        <f t="shared" si="39"/>
        <v>2.0910689857338283</v>
      </c>
      <c r="AJ41" s="19">
        <f t="shared" si="32"/>
        <v>-100</v>
      </c>
    </row>
    <row r="42" spans="1:36" ht="15.75">
      <c r="A42" s="43">
        <v>5</v>
      </c>
      <c r="B42" s="450"/>
      <c r="C42" s="404" t="s">
        <v>58</v>
      </c>
      <c r="D42" s="44">
        <v>1</v>
      </c>
      <c r="E42" s="424">
        <v>10234</v>
      </c>
      <c r="F42" s="22">
        <v>167</v>
      </c>
      <c r="G42" s="23">
        <v>168</v>
      </c>
      <c r="H42" s="23">
        <v>170</v>
      </c>
      <c r="I42" s="23">
        <v>172</v>
      </c>
      <c r="J42" s="23">
        <v>174</v>
      </c>
      <c r="K42" s="23">
        <v>906</v>
      </c>
      <c r="L42" s="23">
        <v>378</v>
      </c>
      <c r="M42" s="23">
        <v>581</v>
      </c>
      <c r="N42" s="63">
        <v>595</v>
      </c>
      <c r="O42" s="23">
        <v>366</v>
      </c>
      <c r="P42" s="23">
        <v>766</v>
      </c>
      <c r="Q42" s="23">
        <v>885</v>
      </c>
      <c r="R42" s="23">
        <v>749</v>
      </c>
      <c r="S42" s="23">
        <v>625</v>
      </c>
      <c r="T42" s="23">
        <v>618</v>
      </c>
      <c r="U42" s="23">
        <v>562</v>
      </c>
      <c r="V42" s="23">
        <v>607</v>
      </c>
      <c r="W42" s="23">
        <v>484</v>
      </c>
      <c r="X42" s="23">
        <v>355</v>
      </c>
      <c r="Y42" s="23">
        <v>299</v>
      </c>
      <c r="Z42" s="23">
        <v>220</v>
      </c>
      <c r="AA42" s="23">
        <v>186</v>
      </c>
      <c r="AB42" s="45">
        <v>201</v>
      </c>
      <c r="AC42" s="35">
        <v>173</v>
      </c>
      <c r="AD42" s="37">
        <v>13</v>
      </c>
      <c r="AE42" s="35">
        <v>4948</v>
      </c>
      <c r="AF42" s="35">
        <v>463</v>
      </c>
      <c r="AG42" s="35">
        <v>443</v>
      </c>
      <c r="AH42" s="35">
        <v>2102</v>
      </c>
      <c r="AI42" s="35">
        <v>214</v>
      </c>
      <c r="AJ42" s="19">
        <f t="shared" si="32"/>
        <v>0</v>
      </c>
    </row>
    <row r="43" spans="1:36" ht="17.25">
      <c r="A43" s="46">
        <v>1</v>
      </c>
      <c r="B43" s="453" t="s">
        <v>410</v>
      </c>
      <c r="C43" s="405" t="s">
        <v>59</v>
      </c>
      <c r="D43" s="48">
        <v>0.36</v>
      </c>
      <c r="E43" s="423">
        <f>ROUND($E$42*D43,0)</f>
        <v>3684</v>
      </c>
      <c r="F43" s="49">
        <f>ROUND(($E$43*F41)/100,0)</f>
        <v>60</v>
      </c>
      <c r="G43" s="49">
        <f t="shared" ref="G43:AI43" si="40">ROUND(($E$43*G41)/100,0)</f>
        <v>60</v>
      </c>
      <c r="H43" s="49">
        <f t="shared" si="40"/>
        <v>61</v>
      </c>
      <c r="I43" s="49">
        <f t="shared" si="40"/>
        <v>62</v>
      </c>
      <c r="J43" s="49">
        <f t="shared" si="40"/>
        <v>63</v>
      </c>
      <c r="K43" s="49">
        <f t="shared" si="40"/>
        <v>326</v>
      </c>
      <c r="L43" s="49">
        <f t="shared" si="40"/>
        <v>136</v>
      </c>
      <c r="M43" s="49">
        <f t="shared" si="40"/>
        <v>209</v>
      </c>
      <c r="N43" s="49">
        <f t="shared" si="40"/>
        <v>214</v>
      </c>
      <c r="O43" s="49">
        <f t="shared" si="40"/>
        <v>132</v>
      </c>
      <c r="P43" s="49">
        <f t="shared" si="40"/>
        <v>276</v>
      </c>
      <c r="Q43" s="49">
        <f t="shared" si="40"/>
        <v>319</v>
      </c>
      <c r="R43" s="49">
        <f t="shared" si="40"/>
        <v>270</v>
      </c>
      <c r="S43" s="49">
        <f t="shared" si="40"/>
        <v>225</v>
      </c>
      <c r="T43" s="49">
        <f t="shared" si="40"/>
        <v>222</v>
      </c>
      <c r="U43" s="49">
        <f t="shared" si="40"/>
        <v>202</v>
      </c>
      <c r="V43" s="49">
        <f>ROUND(($E$43*V41)/100,0)-1</f>
        <v>218</v>
      </c>
      <c r="W43" s="49">
        <f>ROUND(($E$43*W41)/100,0)+1</f>
        <v>175</v>
      </c>
      <c r="X43" s="49">
        <f t="shared" si="40"/>
        <v>128</v>
      </c>
      <c r="Y43" s="49">
        <f>ROUND(($E$43*Y41)/100,0)-1</f>
        <v>107</v>
      </c>
      <c r="Z43" s="49">
        <f>ROUND(($E$43*Z41)/100,0)+1</f>
        <v>80</v>
      </c>
      <c r="AA43" s="49">
        <f>ROUND(($E$43*AA41)/100,0)-1</f>
        <v>66</v>
      </c>
      <c r="AB43" s="49">
        <f>ROUND(($E$43*AB41)/100,0)+1</f>
        <v>73</v>
      </c>
      <c r="AC43" s="49">
        <f t="shared" si="40"/>
        <v>62</v>
      </c>
      <c r="AD43" s="49">
        <f t="shared" si="40"/>
        <v>5</v>
      </c>
      <c r="AE43" s="49">
        <f t="shared" si="40"/>
        <v>1781</v>
      </c>
      <c r="AF43" s="49">
        <f t="shared" si="40"/>
        <v>167</v>
      </c>
      <c r="AG43" s="49">
        <f t="shared" si="40"/>
        <v>159</v>
      </c>
      <c r="AH43" s="49">
        <f t="shared" si="40"/>
        <v>757</v>
      </c>
      <c r="AI43" s="49">
        <f t="shared" si="40"/>
        <v>77</v>
      </c>
      <c r="AJ43" s="19">
        <f t="shared" si="32"/>
        <v>0</v>
      </c>
    </row>
    <row r="44" spans="1:36" ht="17.25">
      <c r="A44" s="46">
        <f>1+A43</f>
        <v>2</v>
      </c>
      <c r="B44" s="453" t="s">
        <v>409</v>
      </c>
      <c r="C44" s="405" t="s">
        <v>60</v>
      </c>
      <c r="D44" s="48">
        <v>0.16</v>
      </c>
      <c r="E44" s="423">
        <f t="shared" ref="E44:E48" si="41">ROUND($E$42*D44,0)</f>
        <v>1637</v>
      </c>
      <c r="F44" s="49">
        <f>ROUND(($E$44*F41)/100,0)</f>
        <v>27</v>
      </c>
      <c r="G44" s="49">
        <f>ROUND(($E$44*G41)/100,0)-1</f>
        <v>26</v>
      </c>
      <c r="H44" s="49">
        <f t="shared" ref="H44:AI44" si="42">ROUND(($E$44*H41)/100,0)</f>
        <v>27</v>
      </c>
      <c r="I44" s="49">
        <f t="shared" si="42"/>
        <v>28</v>
      </c>
      <c r="J44" s="49">
        <f t="shared" si="42"/>
        <v>28</v>
      </c>
      <c r="K44" s="49">
        <f t="shared" si="42"/>
        <v>145</v>
      </c>
      <c r="L44" s="49">
        <f t="shared" si="42"/>
        <v>60</v>
      </c>
      <c r="M44" s="49">
        <f t="shared" si="42"/>
        <v>93</v>
      </c>
      <c r="N44" s="49">
        <f t="shared" si="42"/>
        <v>95</v>
      </c>
      <c r="O44" s="49">
        <f t="shared" si="42"/>
        <v>59</v>
      </c>
      <c r="P44" s="49">
        <f>ROUND(($E$44*P41)/100,0)-1</f>
        <v>122</v>
      </c>
      <c r="Q44" s="49">
        <f t="shared" si="42"/>
        <v>142</v>
      </c>
      <c r="R44" s="49">
        <f t="shared" si="42"/>
        <v>120</v>
      </c>
      <c r="S44" s="49">
        <f t="shared" si="42"/>
        <v>100</v>
      </c>
      <c r="T44" s="49">
        <f t="shared" si="42"/>
        <v>99</v>
      </c>
      <c r="U44" s="49">
        <f t="shared" si="42"/>
        <v>90</v>
      </c>
      <c r="V44" s="49">
        <f t="shared" si="42"/>
        <v>97</v>
      </c>
      <c r="W44" s="49">
        <f t="shared" si="42"/>
        <v>77</v>
      </c>
      <c r="X44" s="49">
        <f t="shared" si="42"/>
        <v>57</v>
      </c>
      <c r="Y44" s="49">
        <f t="shared" si="42"/>
        <v>48</v>
      </c>
      <c r="Z44" s="49">
        <f t="shared" si="42"/>
        <v>35</v>
      </c>
      <c r="AA44" s="49">
        <f t="shared" si="42"/>
        <v>30</v>
      </c>
      <c r="AB44" s="49">
        <f t="shared" si="42"/>
        <v>32</v>
      </c>
      <c r="AC44" s="49">
        <f t="shared" si="42"/>
        <v>28</v>
      </c>
      <c r="AD44" s="49">
        <f t="shared" si="42"/>
        <v>2</v>
      </c>
      <c r="AE44" s="49">
        <f t="shared" si="42"/>
        <v>791</v>
      </c>
      <c r="AF44" s="49">
        <f t="shared" si="42"/>
        <v>74</v>
      </c>
      <c r="AG44" s="49">
        <f t="shared" si="42"/>
        <v>71</v>
      </c>
      <c r="AH44" s="49">
        <f t="shared" si="42"/>
        <v>336</v>
      </c>
      <c r="AI44" s="49">
        <f t="shared" si="42"/>
        <v>34</v>
      </c>
      <c r="AJ44" s="19">
        <f t="shared" si="32"/>
        <v>0</v>
      </c>
    </row>
    <row r="45" spans="1:36" ht="17.25">
      <c r="A45" s="46">
        <f>1+A44</f>
        <v>3</v>
      </c>
      <c r="B45" s="453" t="s">
        <v>408</v>
      </c>
      <c r="C45" s="405" t="s">
        <v>61</v>
      </c>
      <c r="D45" s="48">
        <v>0.1</v>
      </c>
      <c r="E45" s="423">
        <f t="shared" si="41"/>
        <v>1023</v>
      </c>
      <c r="F45" s="49">
        <f t="shared" ref="F45" si="43">ROUND(($E$45*F41)/100,0)</f>
        <v>17</v>
      </c>
      <c r="G45" s="49">
        <f t="shared" ref="G45:AI45" si="44">ROUND(($E$45*G41)/100,0)</f>
        <v>17</v>
      </c>
      <c r="H45" s="49">
        <f t="shared" si="44"/>
        <v>17</v>
      </c>
      <c r="I45" s="49">
        <f t="shared" si="44"/>
        <v>17</v>
      </c>
      <c r="J45" s="49">
        <f t="shared" si="44"/>
        <v>17</v>
      </c>
      <c r="K45" s="49">
        <f t="shared" si="44"/>
        <v>91</v>
      </c>
      <c r="L45" s="49">
        <f t="shared" si="44"/>
        <v>38</v>
      </c>
      <c r="M45" s="49">
        <f t="shared" si="44"/>
        <v>58</v>
      </c>
      <c r="N45" s="49">
        <f t="shared" si="44"/>
        <v>59</v>
      </c>
      <c r="O45" s="49">
        <f t="shared" si="44"/>
        <v>37</v>
      </c>
      <c r="P45" s="49">
        <f t="shared" si="44"/>
        <v>77</v>
      </c>
      <c r="Q45" s="49">
        <f t="shared" si="44"/>
        <v>88</v>
      </c>
      <c r="R45" s="49">
        <f t="shared" si="44"/>
        <v>75</v>
      </c>
      <c r="S45" s="49">
        <f t="shared" si="44"/>
        <v>62</v>
      </c>
      <c r="T45" s="49">
        <f t="shared" si="44"/>
        <v>62</v>
      </c>
      <c r="U45" s="49">
        <f t="shared" si="44"/>
        <v>56</v>
      </c>
      <c r="V45" s="49">
        <f t="shared" si="44"/>
        <v>61</v>
      </c>
      <c r="W45" s="49">
        <f t="shared" si="44"/>
        <v>48</v>
      </c>
      <c r="X45" s="49">
        <f t="shared" si="44"/>
        <v>35</v>
      </c>
      <c r="Y45" s="49">
        <f t="shared" si="44"/>
        <v>30</v>
      </c>
      <c r="Z45" s="49">
        <f t="shared" si="44"/>
        <v>22</v>
      </c>
      <c r="AA45" s="49">
        <f t="shared" si="44"/>
        <v>19</v>
      </c>
      <c r="AB45" s="49">
        <f t="shared" si="44"/>
        <v>20</v>
      </c>
      <c r="AC45" s="49">
        <f t="shared" si="44"/>
        <v>17</v>
      </c>
      <c r="AD45" s="49">
        <f t="shared" si="44"/>
        <v>1</v>
      </c>
      <c r="AE45" s="49">
        <f t="shared" si="44"/>
        <v>495</v>
      </c>
      <c r="AF45" s="49">
        <f t="shared" si="44"/>
        <v>46</v>
      </c>
      <c r="AG45" s="49">
        <f t="shared" si="44"/>
        <v>44</v>
      </c>
      <c r="AH45" s="49">
        <f t="shared" si="44"/>
        <v>210</v>
      </c>
      <c r="AI45" s="49">
        <f t="shared" si="44"/>
        <v>21</v>
      </c>
      <c r="AJ45" s="19">
        <f t="shared" si="32"/>
        <v>0</v>
      </c>
    </row>
    <row r="46" spans="1:36" ht="17.25">
      <c r="A46" s="46">
        <f>1+A45</f>
        <v>4</v>
      </c>
      <c r="B46" s="453" t="s">
        <v>407</v>
      </c>
      <c r="C46" s="405" t="s">
        <v>62</v>
      </c>
      <c r="D46" s="48">
        <v>0.14000000000000001</v>
      </c>
      <c r="E46" s="423">
        <f t="shared" si="41"/>
        <v>1433</v>
      </c>
      <c r="F46" s="49">
        <f t="shared" ref="F46" si="45">ROUND(($E$46*F41)/100,0)</f>
        <v>23</v>
      </c>
      <c r="G46" s="49">
        <f t="shared" ref="G46:AI46" si="46">ROUND(($E$46*G41)/100,0)</f>
        <v>24</v>
      </c>
      <c r="H46" s="49">
        <f t="shared" si="46"/>
        <v>24</v>
      </c>
      <c r="I46" s="49">
        <f t="shared" si="46"/>
        <v>24</v>
      </c>
      <c r="J46" s="49">
        <f t="shared" si="46"/>
        <v>24</v>
      </c>
      <c r="K46" s="49">
        <f t="shared" si="46"/>
        <v>127</v>
      </c>
      <c r="L46" s="49">
        <f t="shared" si="46"/>
        <v>53</v>
      </c>
      <c r="M46" s="49">
        <f t="shared" si="46"/>
        <v>81</v>
      </c>
      <c r="N46" s="49">
        <f t="shared" si="46"/>
        <v>83</v>
      </c>
      <c r="O46" s="49">
        <f>ROUND(($E$46*O41)/100,0)-1</f>
        <v>50</v>
      </c>
      <c r="P46" s="49">
        <f t="shared" si="46"/>
        <v>107</v>
      </c>
      <c r="Q46" s="49">
        <f t="shared" si="46"/>
        <v>124</v>
      </c>
      <c r="R46" s="49">
        <f t="shared" si="46"/>
        <v>105</v>
      </c>
      <c r="S46" s="49">
        <f t="shared" si="46"/>
        <v>88</v>
      </c>
      <c r="T46" s="49">
        <f t="shared" si="46"/>
        <v>87</v>
      </c>
      <c r="U46" s="49">
        <f t="shared" si="46"/>
        <v>79</v>
      </c>
      <c r="V46" s="49">
        <f t="shared" si="46"/>
        <v>85</v>
      </c>
      <c r="W46" s="49">
        <f t="shared" si="46"/>
        <v>68</v>
      </c>
      <c r="X46" s="49">
        <f t="shared" si="46"/>
        <v>50</v>
      </c>
      <c r="Y46" s="49">
        <f t="shared" si="46"/>
        <v>42</v>
      </c>
      <c r="Z46" s="49">
        <f t="shared" si="46"/>
        <v>31</v>
      </c>
      <c r="AA46" s="49">
        <f t="shared" si="46"/>
        <v>26</v>
      </c>
      <c r="AB46" s="49">
        <f t="shared" si="46"/>
        <v>28</v>
      </c>
      <c r="AC46" s="49">
        <f t="shared" si="46"/>
        <v>24</v>
      </c>
      <c r="AD46" s="49">
        <f t="shared" si="46"/>
        <v>2</v>
      </c>
      <c r="AE46" s="49">
        <f t="shared" si="46"/>
        <v>693</v>
      </c>
      <c r="AF46" s="49">
        <f t="shared" si="46"/>
        <v>65</v>
      </c>
      <c r="AG46" s="49">
        <f t="shared" si="46"/>
        <v>62</v>
      </c>
      <c r="AH46" s="49">
        <f t="shared" si="46"/>
        <v>294</v>
      </c>
      <c r="AI46" s="49">
        <f t="shared" si="46"/>
        <v>30</v>
      </c>
      <c r="AJ46" s="19">
        <f t="shared" si="32"/>
        <v>0</v>
      </c>
    </row>
    <row r="47" spans="1:36" ht="17.25">
      <c r="A47" s="46">
        <f>1+A46</f>
        <v>5</v>
      </c>
      <c r="B47" s="453" t="s">
        <v>406</v>
      </c>
      <c r="C47" s="405" t="s">
        <v>63</v>
      </c>
      <c r="D47" s="48">
        <v>7.0000000000000007E-2</v>
      </c>
      <c r="E47" s="423">
        <f>ROUND($E$42*D47,0)+1</f>
        <v>717</v>
      </c>
      <c r="F47" s="49">
        <f t="shared" ref="F47" si="47">ROUND(($E$47*F41)/100,0)</f>
        <v>12</v>
      </c>
      <c r="G47" s="49">
        <f t="shared" ref="G47:AH47" si="48">ROUND(($E$47*G41)/100,0)</f>
        <v>12</v>
      </c>
      <c r="H47" s="49">
        <f t="shared" si="48"/>
        <v>12</v>
      </c>
      <c r="I47" s="49">
        <f t="shared" si="48"/>
        <v>12</v>
      </c>
      <c r="J47" s="49">
        <f t="shared" si="48"/>
        <v>12</v>
      </c>
      <c r="K47" s="49">
        <f t="shared" si="48"/>
        <v>63</v>
      </c>
      <c r="L47" s="49">
        <f t="shared" si="48"/>
        <v>26</v>
      </c>
      <c r="M47" s="49">
        <f t="shared" si="48"/>
        <v>41</v>
      </c>
      <c r="N47" s="49">
        <f t="shared" si="48"/>
        <v>42</v>
      </c>
      <c r="O47" s="49">
        <f t="shared" si="48"/>
        <v>26</v>
      </c>
      <c r="P47" s="49">
        <f t="shared" si="48"/>
        <v>54</v>
      </c>
      <c r="Q47" s="49">
        <f t="shared" si="48"/>
        <v>62</v>
      </c>
      <c r="R47" s="49">
        <f t="shared" si="48"/>
        <v>52</v>
      </c>
      <c r="S47" s="49">
        <f t="shared" si="48"/>
        <v>44</v>
      </c>
      <c r="T47" s="49">
        <f t="shared" si="48"/>
        <v>43</v>
      </c>
      <c r="U47" s="49">
        <f t="shared" si="48"/>
        <v>39</v>
      </c>
      <c r="V47" s="49">
        <f t="shared" si="48"/>
        <v>43</v>
      </c>
      <c r="W47" s="49">
        <f t="shared" si="48"/>
        <v>34</v>
      </c>
      <c r="X47" s="49">
        <f t="shared" si="48"/>
        <v>25</v>
      </c>
      <c r="Y47" s="49">
        <f t="shared" si="48"/>
        <v>21</v>
      </c>
      <c r="Z47" s="49">
        <f t="shared" si="48"/>
        <v>15</v>
      </c>
      <c r="AA47" s="49">
        <f t="shared" si="48"/>
        <v>13</v>
      </c>
      <c r="AB47" s="49">
        <f t="shared" si="48"/>
        <v>14</v>
      </c>
      <c r="AC47" s="49">
        <f>ROUND(($E$47*AC41)/100,0)+1</f>
        <v>13</v>
      </c>
      <c r="AD47" s="49">
        <f t="shared" si="48"/>
        <v>1</v>
      </c>
      <c r="AE47" s="49">
        <f t="shared" si="48"/>
        <v>347</v>
      </c>
      <c r="AF47" s="49">
        <f t="shared" si="48"/>
        <v>32</v>
      </c>
      <c r="AG47" s="49">
        <f t="shared" si="48"/>
        <v>31</v>
      </c>
      <c r="AH47" s="49">
        <f t="shared" si="48"/>
        <v>147</v>
      </c>
      <c r="AI47" s="49">
        <f>ROUND(($E$47*AI41)/100,0)+1</f>
        <v>16</v>
      </c>
      <c r="AJ47" s="19">
        <f t="shared" si="32"/>
        <v>0</v>
      </c>
    </row>
    <row r="48" spans="1:36" ht="18" thickBot="1">
      <c r="A48" s="80"/>
      <c r="B48" s="453" t="s">
        <v>465</v>
      </c>
      <c r="C48" s="408" t="s">
        <v>53</v>
      </c>
      <c r="D48" s="81">
        <v>0.17</v>
      </c>
      <c r="E48" s="427">
        <f t="shared" si="41"/>
        <v>1740</v>
      </c>
      <c r="F48" s="82">
        <f>ROUND(($E$48*F41)/100,0)</f>
        <v>28</v>
      </c>
      <c r="G48" s="82">
        <f t="shared" ref="G48:AI48" si="49">ROUND(($E$48*G41)/100,0)</f>
        <v>29</v>
      </c>
      <c r="H48" s="82">
        <f t="shared" si="49"/>
        <v>29</v>
      </c>
      <c r="I48" s="82">
        <f t="shared" si="49"/>
        <v>29</v>
      </c>
      <c r="J48" s="82">
        <f t="shared" si="49"/>
        <v>30</v>
      </c>
      <c r="K48" s="82">
        <f t="shared" si="49"/>
        <v>154</v>
      </c>
      <c r="L48" s="82">
        <f>ROUND(($E$48*L41)/100,0)+1</f>
        <v>65</v>
      </c>
      <c r="M48" s="82">
        <f t="shared" si="49"/>
        <v>99</v>
      </c>
      <c r="N48" s="82">
        <f>ROUND(($E$48*N41)/100,0)+1</f>
        <v>102</v>
      </c>
      <c r="O48" s="82">
        <f t="shared" si="49"/>
        <v>62</v>
      </c>
      <c r="P48" s="82">
        <f t="shared" si="49"/>
        <v>130</v>
      </c>
      <c r="Q48" s="82">
        <f t="shared" si="49"/>
        <v>150</v>
      </c>
      <c r="R48" s="82">
        <f t="shared" si="49"/>
        <v>127</v>
      </c>
      <c r="S48" s="82">
        <f t="shared" si="49"/>
        <v>106</v>
      </c>
      <c r="T48" s="82">
        <f t="shared" si="49"/>
        <v>105</v>
      </c>
      <c r="U48" s="82">
        <f t="shared" si="49"/>
        <v>96</v>
      </c>
      <c r="V48" s="82">
        <f t="shared" si="49"/>
        <v>103</v>
      </c>
      <c r="W48" s="82">
        <f t="shared" si="49"/>
        <v>82</v>
      </c>
      <c r="X48" s="82">
        <f t="shared" si="49"/>
        <v>60</v>
      </c>
      <c r="Y48" s="82">
        <f t="shared" si="49"/>
        <v>51</v>
      </c>
      <c r="Z48" s="82">
        <f t="shared" si="49"/>
        <v>37</v>
      </c>
      <c r="AA48" s="82">
        <f t="shared" si="49"/>
        <v>32</v>
      </c>
      <c r="AB48" s="82">
        <f t="shared" si="49"/>
        <v>34</v>
      </c>
      <c r="AC48" s="82">
        <f t="shared" si="49"/>
        <v>29</v>
      </c>
      <c r="AD48" s="82">
        <f t="shared" si="49"/>
        <v>2</v>
      </c>
      <c r="AE48" s="82">
        <f t="shared" si="49"/>
        <v>841</v>
      </c>
      <c r="AF48" s="82">
        <f t="shared" si="49"/>
        <v>79</v>
      </c>
      <c r="AG48" s="82">
        <f>ROUND(($E$48*AG41)/100,0)+1</f>
        <v>76</v>
      </c>
      <c r="AH48" s="82">
        <f>ROUND(($E$48*AH41)/100,0)+1</f>
        <v>358</v>
      </c>
      <c r="AI48" s="82">
        <f t="shared" si="49"/>
        <v>36</v>
      </c>
      <c r="AJ48" s="19">
        <f t="shared" si="32"/>
        <v>0</v>
      </c>
    </row>
    <row r="49" spans="1:36" ht="16.5" hidden="1">
      <c r="A49" s="46"/>
      <c r="B49" s="448"/>
      <c r="C49" s="406"/>
      <c r="D49" s="50">
        <f t="shared" ref="D49:AI49" si="50">SUM(D43:D48)</f>
        <v>1</v>
      </c>
      <c r="E49" s="425">
        <f t="shared" si="50"/>
        <v>10234</v>
      </c>
      <c r="F49" s="62">
        <f t="shared" si="50"/>
        <v>167</v>
      </c>
      <c r="G49" s="52">
        <f t="shared" si="50"/>
        <v>168</v>
      </c>
      <c r="H49" s="52">
        <f t="shared" si="50"/>
        <v>170</v>
      </c>
      <c r="I49" s="52">
        <f t="shared" si="50"/>
        <v>172</v>
      </c>
      <c r="J49" s="52">
        <f t="shared" si="50"/>
        <v>174</v>
      </c>
      <c r="K49" s="52">
        <f t="shared" si="50"/>
        <v>906</v>
      </c>
      <c r="L49" s="52">
        <f t="shared" si="50"/>
        <v>378</v>
      </c>
      <c r="M49" s="52">
        <f t="shared" si="50"/>
        <v>581</v>
      </c>
      <c r="N49" s="52">
        <f t="shared" si="50"/>
        <v>595</v>
      </c>
      <c r="O49" s="52">
        <f t="shared" si="50"/>
        <v>366</v>
      </c>
      <c r="P49" s="52">
        <f t="shared" si="50"/>
        <v>766</v>
      </c>
      <c r="Q49" s="52">
        <f t="shared" si="50"/>
        <v>885</v>
      </c>
      <c r="R49" s="52">
        <f t="shared" si="50"/>
        <v>749</v>
      </c>
      <c r="S49" s="52">
        <f t="shared" si="50"/>
        <v>625</v>
      </c>
      <c r="T49" s="52">
        <f t="shared" si="50"/>
        <v>618</v>
      </c>
      <c r="U49" s="52">
        <f t="shared" si="50"/>
        <v>562</v>
      </c>
      <c r="V49" s="52">
        <f t="shared" si="50"/>
        <v>607</v>
      </c>
      <c r="W49" s="52">
        <f t="shared" si="50"/>
        <v>484</v>
      </c>
      <c r="X49" s="52">
        <f t="shared" si="50"/>
        <v>355</v>
      </c>
      <c r="Y49" s="52">
        <f t="shared" si="50"/>
        <v>299</v>
      </c>
      <c r="Z49" s="52">
        <f t="shared" si="50"/>
        <v>220</v>
      </c>
      <c r="AA49" s="52">
        <f t="shared" si="50"/>
        <v>186</v>
      </c>
      <c r="AB49" s="53">
        <f t="shared" si="50"/>
        <v>201</v>
      </c>
      <c r="AC49" s="51">
        <f t="shared" si="50"/>
        <v>173</v>
      </c>
      <c r="AD49" s="54">
        <f t="shared" si="50"/>
        <v>13</v>
      </c>
      <c r="AE49" s="51">
        <f t="shared" si="50"/>
        <v>4948</v>
      </c>
      <c r="AF49" s="51">
        <f t="shared" si="50"/>
        <v>463</v>
      </c>
      <c r="AG49" s="51">
        <f t="shared" si="50"/>
        <v>443</v>
      </c>
      <c r="AH49" s="51">
        <f t="shared" si="50"/>
        <v>2102</v>
      </c>
      <c r="AI49" s="51">
        <f t="shared" si="50"/>
        <v>214</v>
      </c>
      <c r="AJ49" s="19">
        <f t="shared" si="32"/>
        <v>0</v>
      </c>
    </row>
    <row r="50" spans="1:36" ht="18" hidden="1" thickBot="1">
      <c r="A50" s="46"/>
      <c r="B50" s="449"/>
      <c r="C50" s="405"/>
      <c r="D50" s="15"/>
      <c r="E50" s="422"/>
      <c r="F50" s="83">
        <f t="shared" ref="F50:AI50" si="51">+F51*100/$E$51</f>
        <v>1.9059880051496216</v>
      </c>
      <c r="G50" s="84">
        <f t="shared" si="51"/>
        <v>1.8651678337049016</v>
      </c>
      <c r="H50" s="84">
        <f t="shared" si="51"/>
        <v>1.8400477282004584</v>
      </c>
      <c r="I50" s="84">
        <f t="shared" si="51"/>
        <v>1.8306276886362922</v>
      </c>
      <c r="J50" s="84">
        <f t="shared" si="51"/>
        <v>1.8369077150124031</v>
      </c>
      <c r="K50" s="84">
        <f t="shared" si="51"/>
        <v>9.479699814739222</v>
      </c>
      <c r="L50" s="84">
        <f t="shared" si="51"/>
        <v>3.9940967752064558</v>
      </c>
      <c r="M50" s="84">
        <f t="shared" si="51"/>
        <v>6.0570854397588469</v>
      </c>
      <c r="N50" s="84">
        <f t="shared" si="51"/>
        <v>5.8624046220994126</v>
      </c>
      <c r="O50" s="84">
        <f t="shared" si="51"/>
        <v>3.7114955882814709</v>
      </c>
      <c r="P50" s="84">
        <f t="shared" si="51"/>
        <v>8.4717555813734418</v>
      </c>
      <c r="Q50" s="84">
        <f t="shared" si="51"/>
        <v>7.7526925613087574</v>
      </c>
      <c r="R50" s="84">
        <f t="shared" si="51"/>
        <v>7.0995698181932365</v>
      </c>
      <c r="S50" s="84">
        <f t="shared" si="51"/>
        <v>7.1529500423901782</v>
      </c>
      <c r="T50" s="84">
        <f t="shared" si="51"/>
        <v>6.0194052815021823</v>
      </c>
      <c r="U50" s="84">
        <f t="shared" si="51"/>
        <v>5.4008226834552708</v>
      </c>
      <c r="V50" s="84">
        <f t="shared" si="51"/>
        <v>4.9894809558200146</v>
      </c>
      <c r="W50" s="84">
        <f t="shared" si="51"/>
        <v>4.1699375137375574</v>
      </c>
      <c r="X50" s="84">
        <f t="shared" si="51"/>
        <v>3.1902533990642761</v>
      </c>
      <c r="Y50" s="84">
        <f t="shared" si="51"/>
        <v>2.512010550444312</v>
      </c>
      <c r="Z50" s="84">
        <f t="shared" si="51"/>
        <v>1.8400477282004584</v>
      </c>
      <c r="AA50" s="84">
        <f t="shared" si="51"/>
        <v>1.5574465412754734</v>
      </c>
      <c r="AB50" s="85">
        <f t="shared" si="51"/>
        <v>1.4601061324457563</v>
      </c>
      <c r="AC50" s="86">
        <f t="shared" si="51"/>
        <v>1.9373881370301755</v>
      </c>
      <c r="AD50" s="87">
        <f t="shared" si="51"/>
        <v>0.14758061983860332</v>
      </c>
      <c r="AE50" s="86">
        <f t="shared" si="51"/>
        <v>51.910698024931705</v>
      </c>
      <c r="AF50" s="86">
        <f t="shared" si="51"/>
        <v>4.9706408766916823</v>
      </c>
      <c r="AG50" s="86">
        <f t="shared" si="51"/>
        <v>4.6440795051339219</v>
      </c>
      <c r="AH50" s="86">
        <f t="shared" si="51"/>
        <v>22.457374320972146</v>
      </c>
      <c r="AI50" s="86">
        <f t="shared" si="51"/>
        <v>2.3989700756743177</v>
      </c>
      <c r="AJ50" s="19">
        <f t="shared" si="32"/>
        <v>-100</v>
      </c>
    </row>
    <row r="51" spans="1:36" ht="15.75">
      <c r="A51" s="88">
        <v>4</v>
      </c>
      <c r="B51" s="450"/>
      <c r="C51" s="409" t="s">
        <v>64</v>
      </c>
      <c r="D51" s="89">
        <v>1</v>
      </c>
      <c r="E51" s="368">
        <v>31847</v>
      </c>
      <c r="F51" s="17">
        <v>607</v>
      </c>
      <c r="G51" s="90">
        <v>594</v>
      </c>
      <c r="H51" s="90">
        <v>586</v>
      </c>
      <c r="I51" s="90">
        <v>583</v>
      </c>
      <c r="J51" s="90">
        <v>585</v>
      </c>
      <c r="K51" s="90">
        <v>3019</v>
      </c>
      <c r="L51" s="90">
        <v>1272</v>
      </c>
      <c r="M51" s="90">
        <v>1929</v>
      </c>
      <c r="N51" s="90">
        <v>1867</v>
      </c>
      <c r="O51" s="90">
        <v>1182</v>
      </c>
      <c r="P51" s="90">
        <v>2698</v>
      </c>
      <c r="Q51" s="90">
        <v>2469</v>
      </c>
      <c r="R51" s="90">
        <v>2261</v>
      </c>
      <c r="S51" s="90">
        <v>2278</v>
      </c>
      <c r="T51" s="90">
        <v>1917</v>
      </c>
      <c r="U51" s="90">
        <v>1720</v>
      </c>
      <c r="V51" s="90">
        <v>1589</v>
      </c>
      <c r="W51" s="90">
        <v>1328</v>
      </c>
      <c r="X51" s="90">
        <v>1016</v>
      </c>
      <c r="Y51" s="90">
        <v>800</v>
      </c>
      <c r="Z51" s="90">
        <v>586</v>
      </c>
      <c r="AA51" s="90">
        <v>496</v>
      </c>
      <c r="AB51" s="91">
        <v>465</v>
      </c>
      <c r="AC51" s="16">
        <v>617</v>
      </c>
      <c r="AD51" s="18">
        <v>47</v>
      </c>
      <c r="AE51" s="16">
        <v>16532</v>
      </c>
      <c r="AF51" s="16">
        <v>1583</v>
      </c>
      <c r="AG51" s="16">
        <v>1479</v>
      </c>
      <c r="AH51" s="16">
        <v>7152</v>
      </c>
      <c r="AI51" s="16">
        <v>764</v>
      </c>
      <c r="AJ51" s="19"/>
    </row>
    <row r="52" spans="1:36" ht="17.25">
      <c r="A52" s="46">
        <v>1</v>
      </c>
      <c r="B52" s="453" t="s">
        <v>420</v>
      </c>
      <c r="C52" s="405" t="s">
        <v>65</v>
      </c>
      <c r="D52" s="48">
        <v>0.82</v>
      </c>
      <c r="E52" s="423">
        <f>ROUND($E$51*D52,0)</f>
        <v>26115</v>
      </c>
      <c r="F52" s="49">
        <f t="shared" ref="F52" si="52">ROUND($E$52*F50/100,0)</f>
        <v>498</v>
      </c>
      <c r="G52" s="49">
        <f t="shared" ref="G52:AI52" si="53">ROUND($E$52*G50/100,0)</f>
        <v>487</v>
      </c>
      <c r="H52" s="49">
        <f t="shared" si="53"/>
        <v>481</v>
      </c>
      <c r="I52" s="49">
        <f t="shared" si="53"/>
        <v>478</v>
      </c>
      <c r="J52" s="49">
        <f t="shared" si="53"/>
        <v>480</v>
      </c>
      <c r="K52" s="49">
        <f t="shared" si="53"/>
        <v>2476</v>
      </c>
      <c r="L52" s="49">
        <f t="shared" si="53"/>
        <v>1043</v>
      </c>
      <c r="M52" s="49">
        <f t="shared" si="53"/>
        <v>1582</v>
      </c>
      <c r="N52" s="49">
        <f t="shared" si="53"/>
        <v>1531</v>
      </c>
      <c r="O52" s="49">
        <f t="shared" si="53"/>
        <v>969</v>
      </c>
      <c r="P52" s="49">
        <f t="shared" si="53"/>
        <v>2212</v>
      </c>
      <c r="Q52" s="49">
        <f t="shared" si="53"/>
        <v>2025</v>
      </c>
      <c r="R52" s="49">
        <f t="shared" si="53"/>
        <v>1854</v>
      </c>
      <c r="S52" s="49">
        <f t="shared" si="53"/>
        <v>1868</v>
      </c>
      <c r="T52" s="49">
        <f t="shared" si="53"/>
        <v>1572</v>
      </c>
      <c r="U52" s="49">
        <f t="shared" si="53"/>
        <v>1410</v>
      </c>
      <c r="V52" s="49">
        <f t="shared" si="53"/>
        <v>1303</v>
      </c>
      <c r="W52" s="49">
        <f t="shared" si="53"/>
        <v>1089</v>
      </c>
      <c r="X52" s="49">
        <f t="shared" si="53"/>
        <v>833</v>
      </c>
      <c r="Y52" s="49">
        <f t="shared" si="53"/>
        <v>656</v>
      </c>
      <c r="Z52" s="49">
        <f t="shared" si="53"/>
        <v>481</v>
      </c>
      <c r="AA52" s="49">
        <f>ROUND($E$52*AA50/100,0)-1</f>
        <v>406</v>
      </c>
      <c r="AB52" s="49">
        <f t="shared" si="53"/>
        <v>381</v>
      </c>
      <c r="AC52" s="49">
        <f>ROUND($E$52*AC50/100,0)-1</f>
        <v>505</v>
      </c>
      <c r="AD52" s="49">
        <f t="shared" si="53"/>
        <v>39</v>
      </c>
      <c r="AE52" s="49">
        <f t="shared" si="53"/>
        <v>13556</v>
      </c>
      <c r="AF52" s="49">
        <f t="shared" si="53"/>
        <v>1298</v>
      </c>
      <c r="AG52" s="49">
        <f t="shared" si="53"/>
        <v>1213</v>
      </c>
      <c r="AH52" s="49">
        <f t="shared" si="53"/>
        <v>5865</v>
      </c>
      <c r="AI52" s="49">
        <f t="shared" si="53"/>
        <v>626</v>
      </c>
      <c r="AJ52" s="19">
        <f>E52-SUM(F52:AB52)</f>
        <v>0</v>
      </c>
    </row>
    <row r="53" spans="1:36" ht="17.25">
      <c r="A53" s="46">
        <f>1+A52</f>
        <v>2</v>
      </c>
      <c r="B53" s="453" t="s">
        <v>419</v>
      </c>
      <c r="C53" s="405" t="s">
        <v>66</v>
      </c>
      <c r="D53" s="48">
        <v>0.11</v>
      </c>
      <c r="E53" s="423">
        <f>ROUND($E$51*D53,0)</f>
        <v>3503</v>
      </c>
      <c r="F53" s="49">
        <f>ROUND($E$53*F50/100,0)</f>
        <v>67</v>
      </c>
      <c r="G53" s="49">
        <f t="shared" ref="G53:AI53" si="54">ROUND($E$53*G50/100,0)</f>
        <v>65</v>
      </c>
      <c r="H53" s="49">
        <f t="shared" si="54"/>
        <v>64</v>
      </c>
      <c r="I53" s="49">
        <f>ROUND($E$53*I50/100,0)+1</f>
        <v>65</v>
      </c>
      <c r="J53" s="49">
        <f t="shared" si="54"/>
        <v>64</v>
      </c>
      <c r="K53" s="49">
        <f t="shared" si="54"/>
        <v>332</v>
      </c>
      <c r="L53" s="49">
        <f t="shared" si="54"/>
        <v>140</v>
      </c>
      <c r="M53" s="49">
        <f t="shared" si="54"/>
        <v>212</v>
      </c>
      <c r="N53" s="49">
        <f t="shared" si="54"/>
        <v>205</v>
      </c>
      <c r="O53" s="49">
        <f t="shared" si="54"/>
        <v>130</v>
      </c>
      <c r="P53" s="49">
        <f t="shared" si="54"/>
        <v>297</v>
      </c>
      <c r="Q53" s="49">
        <f t="shared" si="54"/>
        <v>272</v>
      </c>
      <c r="R53" s="49">
        <f t="shared" si="54"/>
        <v>249</v>
      </c>
      <c r="S53" s="49">
        <f t="shared" si="54"/>
        <v>251</v>
      </c>
      <c r="T53" s="49">
        <f t="shared" si="54"/>
        <v>211</v>
      </c>
      <c r="U53" s="49">
        <f t="shared" si="54"/>
        <v>189</v>
      </c>
      <c r="V53" s="49">
        <f>ROUND($E$53*V50/100,0)-1</f>
        <v>174</v>
      </c>
      <c r="W53" s="49">
        <f t="shared" si="54"/>
        <v>146</v>
      </c>
      <c r="X53" s="49">
        <f t="shared" si="54"/>
        <v>112</v>
      </c>
      <c r="Y53" s="49">
        <f t="shared" si="54"/>
        <v>88</v>
      </c>
      <c r="Z53" s="49">
        <f t="shared" si="54"/>
        <v>64</v>
      </c>
      <c r="AA53" s="49">
        <f t="shared" si="54"/>
        <v>55</v>
      </c>
      <c r="AB53" s="49">
        <f t="shared" si="54"/>
        <v>51</v>
      </c>
      <c r="AC53" s="49">
        <f t="shared" si="54"/>
        <v>68</v>
      </c>
      <c r="AD53" s="49">
        <f t="shared" si="54"/>
        <v>5</v>
      </c>
      <c r="AE53" s="49">
        <f t="shared" si="54"/>
        <v>1818</v>
      </c>
      <c r="AF53" s="49">
        <f t="shared" si="54"/>
        <v>174</v>
      </c>
      <c r="AG53" s="49">
        <f t="shared" si="54"/>
        <v>163</v>
      </c>
      <c r="AH53" s="49">
        <f t="shared" si="54"/>
        <v>787</v>
      </c>
      <c r="AI53" s="49">
        <f t="shared" si="54"/>
        <v>84</v>
      </c>
      <c r="AJ53" s="19">
        <f>E53-SUM(F53:AB53)</f>
        <v>0</v>
      </c>
    </row>
    <row r="54" spans="1:36" ht="17.25">
      <c r="A54" s="46">
        <f>1+A53</f>
        <v>3</v>
      </c>
      <c r="B54" s="453" t="s">
        <v>418</v>
      </c>
      <c r="C54" s="405" t="s">
        <v>67</v>
      </c>
      <c r="D54" s="48">
        <v>0.04</v>
      </c>
      <c r="E54" s="423">
        <f>ROUND($E$51*D54,0)</f>
        <v>1274</v>
      </c>
      <c r="F54" s="49">
        <f>ROUND($E$54*F50/100,0)</f>
        <v>24</v>
      </c>
      <c r="G54" s="49">
        <f t="shared" ref="G54:AI54" si="55">ROUND($E$54*G50/100,0)</f>
        <v>24</v>
      </c>
      <c r="H54" s="49">
        <f t="shared" si="55"/>
        <v>23</v>
      </c>
      <c r="I54" s="49">
        <f t="shared" si="55"/>
        <v>23</v>
      </c>
      <c r="J54" s="49">
        <f t="shared" si="55"/>
        <v>23</v>
      </c>
      <c r="K54" s="49">
        <f t="shared" si="55"/>
        <v>121</v>
      </c>
      <c r="L54" s="49">
        <f t="shared" si="55"/>
        <v>51</v>
      </c>
      <c r="M54" s="49">
        <f t="shared" si="55"/>
        <v>77</v>
      </c>
      <c r="N54" s="49">
        <f t="shared" si="55"/>
        <v>75</v>
      </c>
      <c r="O54" s="49">
        <f t="shared" si="55"/>
        <v>47</v>
      </c>
      <c r="P54" s="49">
        <f t="shared" si="55"/>
        <v>108</v>
      </c>
      <c r="Q54" s="49">
        <f t="shared" si="55"/>
        <v>99</v>
      </c>
      <c r="R54" s="49">
        <f t="shared" si="55"/>
        <v>90</v>
      </c>
      <c r="S54" s="49">
        <f t="shared" si="55"/>
        <v>91</v>
      </c>
      <c r="T54" s="49">
        <f t="shared" si="55"/>
        <v>77</v>
      </c>
      <c r="U54" s="49">
        <f t="shared" si="55"/>
        <v>69</v>
      </c>
      <c r="V54" s="49">
        <f t="shared" si="55"/>
        <v>64</v>
      </c>
      <c r="W54" s="49">
        <f t="shared" si="55"/>
        <v>53</v>
      </c>
      <c r="X54" s="49">
        <f t="shared" si="55"/>
        <v>41</v>
      </c>
      <c r="Y54" s="49">
        <f t="shared" si="55"/>
        <v>32</v>
      </c>
      <c r="Z54" s="49">
        <f t="shared" si="55"/>
        <v>23</v>
      </c>
      <c r="AA54" s="49">
        <f t="shared" si="55"/>
        <v>20</v>
      </c>
      <c r="AB54" s="49">
        <f t="shared" si="55"/>
        <v>19</v>
      </c>
      <c r="AC54" s="49">
        <f t="shared" si="55"/>
        <v>25</v>
      </c>
      <c r="AD54" s="49">
        <f t="shared" si="55"/>
        <v>2</v>
      </c>
      <c r="AE54" s="49">
        <f>ROUND($E$54*AE50/100,0)+1</f>
        <v>662</v>
      </c>
      <c r="AF54" s="49">
        <f t="shared" si="55"/>
        <v>63</v>
      </c>
      <c r="AG54" s="49">
        <f t="shared" si="55"/>
        <v>59</v>
      </c>
      <c r="AH54" s="49">
        <f t="shared" si="55"/>
        <v>286</v>
      </c>
      <c r="AI54" s="49">
        <f t="shared" si="55"/>
        <v>31</v>
      </c>
      <c r="AJ54" s="19">
        <f>E54-SUM(F54:AB54)</f>
        <v>0</v>
      </c>
    </row>
    <row r="55" spans="1:36" ht="17.25">
      <c r="A55" s="46">
        <f>1+A54</f>
        <v>4</v>
      </c>
      <c r="B55" s="453" t="s">
        <v>417</v>
      </c>
      <c r="C55" s="405" t="s">
        <v>68</v>
      </c>
      <c r="D55" s="48">
        <v>0.03</v>
      </c>
      <c r="E55" s="423">
        <f>ROUND($E$51*D55,0)</f>
        <v>955</v>
      </c>
      <c r="F55" s="49">
        <f>ROUND($E$55*F50/100,0)</f>
        <v>18</v>
      </c>
      <c r="G55" s="49">
        <f t="shared" ref="G55:AI55" si="56">ROUND($E$55*G50/100,0)</f>
        <v>18</v>
      </c>
      <c r="H55" s="49">
        <f t="shared" si="56"/>
        <v>18</v>
      </c>
      <c r="I55" s="49">
        <f t="shared" si="56"/>
        <v>17</v>
      </c>
      <c r="J55" s="49">
        <f t="shared" si="56"/>
        <v>18</v>
      </c>
      <c r="K55" s="49">
        <f>ROUND($E$55*K50/100,0)-1</f>
        <v>90</v>
      </c>
      <c r="L55" s="49">
        <f t="shared" si="56"/>
        <v>38</v>
      </c>
      <c r="M55" s="49">
        <f t="shared" si="56"/>
        <v>58</v>
      </c>
      <c r="N55" s="49">
        <f t="shared" si="56"/>
        <v>56</v>
      </c>
      <c r="O55" s="49">
        <f>ROUND($E$55*O50/100,0)+1</f>
        <v>36</v>
      </c>
      <c r="P55" s="49">
        <f t="shared" si="56"/>
        <v>81</v>
      </c>
      <c r="Q55" s="49">
        <f>ROUND($E$55*Q50/100,0)-1</f>
        <v>73</v>
      </c>
      <c r="R55" s="49">
        <f t="shared" si="56"/>
        <v>68</v>
      </c>
      <c r="S55" s="49">
        <f t="shared" si="56"/>
        <v>68</v>
      </c>
      <c r="T55" s="49">
        <f t="shared" si="56"/>
        <v>57</v>
      </c>
      <c r="U55" s="49">
        <f t="shared" si="56"/>
        <v>52</v>
      </c>
      <c r="V55" s="49">
        <f t="shared" si="56"/>
        <v>48</v>
      </c>
      <c r="W55" s="49">
        <f t="shared" si="56"/>
        <v>40</v>
      </c>
      <c r="X55" s="49">
        <f t="shared" si="56"/>
        <v>30</v>
      </c>
      <c r="Y55" s="49">
        <f t="shared" si="56"/>
        <v>24</v>
      </c>
      <c r="Z55" s="49">
        <f t="shared" si="56"/>
        <v>18</v>
      </c>
      <c r="AA55" s="49">
        <f t="shared" si="56"/>
        <v>15</v>
      </c>
      <c r="AB55" s="49">
        <f t="shared" si="56"/>
        <v>14</v>
      </c>
      <c r="AC55" s="49">
        <f t="shared" si="56"/>
        <v>19</v>
      </c>
      <c r="AD55" s="49">
        <f t="shared" si="56"/>
        <v>1</v>
      </c>
      <c r="AE55" s="49">
        <f t="shared" si="56"/>
        <v>496</v>
      </c>
      <c r="AF55" s="49">
        <f>ROUND($E$55*AF50/100,0)+1</f>
        <v>48</v>
      </c>
      <c r="AG55" s="49">
        <f t="shared" si="56"/>
        <v>44</v>
      </c>
      <c r="AH55" s="49">
        <f t="shared" si="56"/>
        <v>214</v>
      </c>
      <c r="AI55" s="49">
        <f t="shared" si="56"/>
        <v>23</v>
      </c>
      <c r="AJ55" s="19">
        <f>E55-SUM(F55:AB55)</f>
        <v>0</v>
      </c>
    </row>
    <row r="56" spans="1:36" ht="16.5" hidden="1">
      <c r="A56" s="46"/>
      <c r="B56" s="450"/>
      <c r="C56" s="405"/>
      <c r="D56" s="50">
        <f t="shared" ref="D56:AI56" si="57">SUM(D52:D55)</f>
        <v>1</v>
      </c>
      <c r="E56" s="425">
        <f t="shared" si="57"/>
        <v>31847</v>
      </c>
      <c r="F56" s="62">
        <f t="shared" si="57"/>
        <v>607</v>
      </c>
      <c r="G56" s="52">
        <f t="shared" si="57"/>
        <v>594</v>
      </c>
      <c r="H56" s="52">
        <f t="shared" si="57"/>
        <v>586</v>
      </c>
      <c r="I56" s="52">
        <f t="shared" si="57"/>
        <v>583</v>
      </c>
      <c r="J56" s="52">
        <f t="shared" si="57"/>
        <v>585</v>
      </c>
      <c r="K56" s="52">
        <f t="shared" si="57"/>
        <v>3019</v>
      </c>
      <c r="L56" s="52">
        <f t="shared" si="57"/>
        <v>1272</v>
      </c>
      <c r="M56" s="52">
        <f t="shared" si="57"/>
        <v>1929</v>
      </c>
      <c r="N56" s="52">
        <f t="shared" si="57"/>
        <v>1867</v>
      </c>
      <c r="O56" s="52">
        <f t="shared" si="57"/>
        <v>1182</v>
      </c>
      <c r="P56" s="52">
        <f t="shared" si="57"/>
        <v>2698</v>
      </c>
      <c r="Q56" s="52">
        <f t="shared" si="57"/>
        <v>2469</v>
      </c>
      <c r="R56" s="52">
        <f t="shared" si="57"/>
        <v>2261</v>
      </c>
      <c r="S56" s="52">
        <f t="shared" si="57"/>
        <v>2278</v>
      </c>
      <c r="T56" s="52">
        <f t="shared" si="57"/>
        <v>1917</v>
      </c>
      <c r="U56" s="52">
        <f t="shared" si="57"/>
        <v>1720</v>
      </c>
      <c r="V56" s="52">
        <f t="shared" si="57"/>
        <v>1589</v>
      </c>
      <c r="W56" s="52">
        <f t="shared" si="57"/>
        <v>1328</v>
      </c>
      <c r="X56" s="52">
        <f t="shared" si="57"/>
        <v>1016</v>
      </c>
      <c r="Y56" s="52">
        <f t="shared" si="57"/>
        <v>800</v>
      </c>
      <c r="Z56" s="52">
        <f t="shared" si="57"/>
        <v>586</v>
      </c>
      <c r="AA56" s="52">
        <f t="shared" si="57"/>
        <v>496</v>
      </c>
      <c r="AB56" s="53">
        <f t="shared" si="57"/>
        <v>465</v>
      </c>
      <c r="AC56" s="51">
        <f t="shared" si="57"/>
        <v>617</v>
      </c>
      <c r="AD56" s="54">
        <f t="shared" si="57"/>
        <v>47</v>
      </c>
      <c r="AE56" s="51">
        <f t="shared" si="57"/>
        <v>16532</v>
      </c>
      <c r="AF56" s="51">
        <f t="shared" si="57"/>
        <v>1583</v>
      </c>
      <c r="AG56" s="51">
        <f t="shared" si="57"/>
        <v>1479</v>
      </c>
      <c r="AH56" s="51">
        <f t="shared" si="57"/>
        <v>7152</v>
      </c>
      <c r="AI56" s="51">
        <f t="shared" si="57"/>
        <v>764</v>
      </c>
      <c r="AJ56" s="19">
        <f>E56-SUM(F56:AB56)</f>
        <v>0</v>
      </c>
    </row>
    <row r="57" spans="1:36" ht="17.25" hidden="1">
      <c r="A57" s="13"/>
      <c r="B57" s="450"/>
      <c r="C57" s="405"/>
      <c r="D57" s="15"/>
      <c r="E57" s="422"/>
      <c r="F57" s="55">
        <f t="shared" ref="F57:AI57" si="58">+F58*100/$E$58</f>
        <v>1.0265183917878529</v>
      </c>
      <c r="G57" s="56">
        <f t="shared" si="58"/>
        <v>1.1548331907613345</v>
      </c>
      <c r="H57" s="56">
        <f t="shared" si="58"/>
        <v>1.2403763900769889</v>
      </c>
      <c r="I57" s="56">
        <f t="shared" si="58"/>
        <v>1.3686911890504705</v>
      </c>
      <c r="J57" s="56">
        <f t="shared" si="58"/>
        <v>1.4114627887082978</v>
      </c>
      <c r="K57" s="56">
        <f t="shared" si="58"/>
        <v>8.1693755346449954</v>
      </c>
      <c r="L57" s="56">
        <f t="shared" si="58"/>
        <v>3.5072711719418308</v>
      </c>
      <c r="M57" s="56">
        <f t="shared" si="58"/>
        <v>5.1325919589392646</v>
      </c>
      <c r="N57" s="56">
        <f t="shared" si="58"/>
        <v>4.6621043627031655</v>
      </c>
      <c r="O57" s="56">
        <f t="shared" si="58"/>
        <v>2.780153977758768</v>
      </c>
      <c r="P57" s="56">
        <f t="shared" si="58"/>
        <v>6.030795551753636</v>
      </c>
      <c r="Q57" s="56">
        <f t="shared" si="58"/>
        <v>6.5440547476475617</v>
      </c>
      <c r="R57" s="56">
        <f t="shared" si="58"/>
        <v>6.88622754491018</v>
      </c>
      <c r="S57" s="56">
        <f t="shared" si="58"/>
        <v>7.4422583404619331</v>
      </c>
      <c r="T57" s="56">
        <f t="shared" si="58"/>
        <v>6.2874251497005984</v>
      </c>
      <c r="U57" s="56">
        <f t="shared" si="58"/>
        <v>6.6295979469632167</v>
      </c>
      <c r="V57" s="56">
        <f t="shared" si="58"/>
        <v>6.0735671514114626</v>
      </c>
      <c r="W57" s="56">
        <f t="shared" si="58"/>
        <v>5.9880239520958085</v>
      </c>
      <c r="X57" s="56">
        <f t="shared" si="58"/>
        <v>5.2609067579127462</v>
      </c>
      <c r="Y57" s="56">
        <f t="shared" si="58"/>
        <v>3.9349871685201028</v>
      </c>
      <c r="Z57" s="56">
        <f t="shared" si="58"/>
        <v>3.165098374679213</v>
      </c>
      <c r="AA57" s="56">
        <f t="shared" si="58"/>
        <v>2.6518391787852864</v>
      </c>
      <c r="AB57" s="57">
        <f t="shared" si="58"/>
        <v>2.6518391787852864</v>
      </c>
      <c r="AC57" s="58">
        <f t="shared" si="58"/>
        <v>1.1976047904191616</v>
      </c>
      <c r="AD57" s="59">
        <f t="shared" si="58"/>
        <v>8.5543199315654406E-2</v>
      </c>
      <c r="AE57" s="58">
        <f t="shared" si="58"/>
        <v>51.411462788708299</v>
      </c>
      <c r="AF57" s="58">
        <f t="shared" si="58"/>
        <v>4.4910179640718564</v>
      </c>
      <c r="AG57" s="58">
        <f t="shared" si="58"/>
        <v>3.7211291702309666</v>
      </c>
      <c r="AH57" s="58">
        <f t="shared" si="58"/>
        <v>21.12917023096664</v>
      </c>
      <c r="AI57" s="58">
        <f t="shared" si="58"/>
        <v>1.4970059880239521</v>
      </c>
      <c r="AJ57" s="19"/>
    </row>
    <row r="58" spans="1:36" ht="15.75">
      <c r="A58" s="43">
        <v>2</v>
      </c>
      <c r="B58" s="450"/>
      <c r="C58" s="404" t="s">
        <v>69</v>
      </c>
      <c r="D58" s="44">
        <v>1</v>
      </c>
      <c r="E58" s="424">
        <v>2338</v>
      </c>
      <c r="F58" s="22">
        <v>24</v>
      </c>
      <c r="G58" s="23">
        <v>27</v>
      </c>
      <c r="H58" s="23">
        <v>29</v>
      </c>
      <c r="I58" s="23">
        <v>32</v>
      </c>
      <c r="J58" s="23">
        <v>33</v>
      </c>
      <c r="K58" s="23">
        <v>191</v>
      </c>
      <c r="L58" s="23">
        <v>82</v>
      </c>
      <c r="M58" s="23">
        <v>120</v>
      </c>
      <c r="N58" s="23">
        <v>109</v>
      </c>
      <c r="O58" s="23">
        <v>65</v>
      </c>
      <c r="P58" s="23">
        <v>141</v>
      </c>
      <c r="Q58" s="23">
        <v>153</v>
      </c>
      <c r="R58" s="23">
        <v>161</v>
      </c>
      <c r="S58" s="23">
        <v>174</v>
      </c>
      <c r="T58" s="23">
        <v>147</v>
      </c>
      <c r="U58" s="23">
        <v>155</v>
      </c>
      <c r="V58" s="23">
        <v>142</v>
      </c>
      <c r="W58" s="23">
        <v>140</v>
      </c>
      <c r="X58" s="23">
        <v>123</v>
      </c>
      <c r="Y58" s="23">
        <v>92</v>
      </c>
      <c r="Z58" s="23">
        <v>74</v>
      </c>
      <c r="AA58" s="23">
        <v>62</v>
      </c>
      <c r="AB58" s="45">
        <v>62</v>
      </c>
      <c r="AC58" s="35">
        <v>28</v>
      </c>
      <c r="AD58" s="37">
        <v>2</v>
      </c>
      <c r="AE58" s="35">
        <v>1202</v>
      </c>
      <c r="AF58" s="35">
        <v>105</v>
      </c>
      <c r="AG58" s="35">
        <v>87</v>
      </c>
      <c r="AH58" s="35">
        <v>494</v>
      </c>
      <c r="AI58" s="35">
        <v>35</v>
      </c>
      <c r="AJ58" s="19">
        <f>E58-SUM(F58:AB58)</f>
        <v>0</v>
      </c>
    </row>
    <row r="59" spans="1:36" ht="17.25">
      <c r="A59" s="46">
        <v>1</v>
      </c>
      <c r="B59" s="453" t="s">
        <v>405</v>
      </c>
      <c r="C59" s="405" t="s">
        <v>70</v>
      </c>
      <c r="D59" s="48">
        <v>0.79</v>
      </c>
      <c r="E59" s="423">
        <f>ROUND($E$58*D59,0)</f>
        <v>1847</v>
      </c>
      <c r="F59" s="49">
        <f t="shared" ref="F59:AI59" si="59">ROUND($E$59*F57/100,0)</f>
        <v>19</v>
      </c>
      <c r="G59" s="49">
        <f t="shared" si="59"/>
        <v>21</v>
      </c>
      <c r="H59" s="49">
        <f t="shared" si="59"/>
        <v>23</v>
      </c>
      <c r="I59" s="49">
        <f t="shared" si="59"/>
        <v>25</v>
      </c>
      <c r="J59" s="49">
        <f t="shared" si="59"/>
        <v>26</v>
      </c>
      <c r="K59" s="49">
        <f>ROUND($E$59*K57/100,0)+2</f>
        <v>153</v>
      </c>
      <c r="L59" s="49">
        <f>ROUND($E$59*L57/100,0)</f>
        <v>65</v>
      </c>
      <c r="M59" s="49">
        <f t="shared" si="59"/>
        <v>95</v>
      </c>
      <c r="N59" s="49">
        <f t="shared" si="59"/>
        <v>86</v>
      </c>
      <c r="O59" s="49">
        <f t="shared" si="59"/>
        <v>51</v>
      </c>
      <c r="P59" s="49">
        <f t="shared" si="59"/>
        <v>111</v>
      </c>
      <c r="Q59" s="49">
        <f t="shared" si="59"/>
        <v>121</v>
      </c>
      <c r="R59" s="49">
        <f t="shared" si="59"/>
        <v>127</v>
      </c>
      <c r="S59" s="49">
        <f t="shared" si="59"/>
        <v>137</v>
      </c>
      <c r="T59" s="49">
        <f t="shared" si="59"/>
        <v>116</v>
      </c>
      <c r="U59" s="49">
        <f t="shared" si="59"/>
        <v>122</v>
      </c>
      <c r="V59" s="49">
        <f t="shared" si="59"/>
        <v>112</v>
      </c>
      <c r="W59" s="49">
        <f t="shared" si="59"/>
        <v>111</v>
      </c>
      <c r="X59" s="49">
        <f t="shared" si="59"/>
        <v>97</v>
      </c>
      <c r="Y59" s="49">
        <f t="shared" si="59"/>
        <v>73</v>
      </c>
      <c r="Z59" s="49">
        <f t="shared" si="59"/>
        <v>58</v>
      </c>
      <c r="AA59" s="49">
        <f t="shared" si="59"/>
        <v>49</v>
      </c>
      <c r="AB59" s="49">
        <f t="shared" si="59"/>
        <v>49</v>
      </c>
      <c r="AC59" s="49">
        <f t="shared" si="59"/>
        <v>22</v>
      </c>
      <c r="AD59" s="49">
        <f t="shared" si="59"/>
        <v>2</v>
      </c>
      <c r="AE59" s="49">
        <f t="shared" si="59"/>
        <v>950</v>
      </c>
      <c r="AF59" s="49">
        <f t="shared" si="59"/>
        <v>83</v>
      </c>
      <c r="AG59" s="49">
        <f t="shared" si="59"/>
        <v>69</v>
      </c>
      <c r="AH59" s="49">
        <f t="shared" si="59"/>
        <v>390</v>
      </c>
      <c r="AI59" s="49">
        <f t="shared" si="59"/>
        <v>28</v>
      </c>
      <c r="AJ59" s="19">
        <f>E59-SUM(F59:AB59)</f>
        <v>0</v>
      </c>
    </row>
    <row r="60" spans="1:36" ht="17.25">
      <c r="A60" s="46">
        <f>1+A59</f>
        <v>2</v>
      </c>
      <c r="B60" s="453" t="s">
        <v>404</v>
      </c>
      <c r="C60" s="405" t="s">
        <v>71</v>
      </c>
      <c r="D60" s="48">
        <v>0.21</v>
      </c>
      <c r="E60" s="423">
        <f>ROUND($E$58*D60,0)</f>
        <v>491</v>
      </c>
      <c r="F60" s="49">
        <f t="shared" ref="F60:AI60" si="60">ROUND($E$60*F57/100,0)</f>
        <v>5</v>
      </c>
      <c r="G60" s="49">
        <f t="shared" si="60"/>
        <v>6</v>
      </c>
      <c r="H60" s="49">
        <f t="shared" si="60"/>
        <v>6</v>
      </c>
      <c r="I60" s="49">
        <f t="shared" si="60"/>
        <v>7</v>
      </c>
      <c r="J60" s="49">
        <f t="shared" si="60"/>
        <v>7</v>
      </c>
      <c r="K60" s="49">
        <f>ROUND($E$60*K57/100,0)-2</f>
        <v>38</v>
      </c>
      <c r="L60" s="49">
        <f t="shared" si="60"/>
        <v>17</v>
      </c>
      <c r="M60" s="49">
        <f t="shared" si="60"/>
        <v>25</v>
      </c>
      <c r="N60" s="49">
        <f t="shared" si="60"/>
        <v>23</v>
      </c>
      <c r="O60" s="49">
        <f t="shared" si="60"/>
        <v>14</v>
      </c>
      <c r="P60" s="49">
        <f t="shared" si="60"/>
        <v>30</v>
      </c>
      <c r="Q60" s="49">
        <f t="shared" si="60"/>
        <v>32</v>
      </c>
      <c r="R60" s="49">
        <f t="shared" si="60"/>
        <v>34</v>
      </c>
      <c r="S60" s="49">
        <f t="shared" si="60"/>
        <v>37</v>
      </c>
      <c r="T60" s="49">
        <f t="shared" si="60"/>
        <v>31</v>
      </c>
      <c r="U60" s="49">
        <f t="shared" si="60"/>
        <v>33</v>
      </c>
      <c r="V60" s="49">
        <f t="shared" si="60"/>
        <v>30</v>
      </c>
      <c r="W60" s="49">
        <f t="shared" si="60"/>
        <v>29</v>
      </c>
      <c r="X60" s="49">
        <f t="shared" si="60"/>
        <v>26</v>
      </c>
      <c r="Y60" s="49">
        <f t="shared" si="60"/>
        <v>19</v>
      </c>
      <c r="Z60" s="49">
        <f t="shared" si="60"/>
        <v>16</v>
      </c>
      <c r="AA60" s="49">
        <f t="shared" si="60"/>
        <v>13</v>
      </c>
      <c r="AB60" s="49">
        <f t="shared" si="60"/>
        <v>13</v>
      </c>
      <c r="AC60" s="49">
        <f t="shared" si="60"/>
        <v>6</v>
      </c>
      <c r="AD60" s="49">
        <f t="shared" si="60"/>
        <v>0</v>
      </c>
      <c r="AE60" s="49">
        <f t="shared" si="60"/>
        <v>252</v>
      </c>
      <c r="AF60" s="49">
        <f t="shared" si="60"/>
        <v>22</v>
      </c>
      <c r="AG60" s="49">
        <f t="shared" si="60"/>
        <v>18</v>
      </c>
      <c r="AH60" s="49">
        <f t="shared" si="60"/>
        <v>104</v>
      </c>
      <c r="AI60" s="49">
        <f t="shared" si="60"/>
        <v>7</v>
      </c>
      <c r="AJ60" s="19">
        <f>E60-SUM(F60:AB60)</f>
        <v>0</v>
      </c>
    </row>
    <row r="61" spans="1:36" ht="16.5" hidden="1">
      <c r="A61" s="13"/>
      <c r="B61" s="451"/>
      <c r="C61" s="405"/>
      <c r="D61" s="50">
        <f t="shared" ref="D61:AI61" si="61">SUM(D59:D60)</f>
        <v>1</v>
      </c>
      <c r="E61" s="425">
        <f t="shared" si="61"/>
        <v>2338</v>
      </c>
      <c r="F61" s="62">
        <f t="shared" si="61"/>
        <v>24</v>
      </c>
      <c r="G61" s="52">
        <f t="shared" si="61"/>
        <v>27</v>
      </c>
      <c r="H61" s="52">
        <f t="shared" si="61"/>
        <v>29</v>
      </c>
      <c r="I61" s="52">
        <f t="shared" si="61"/>
        <v>32</v>
      </c>
      <c r="J61" s="52">
        <f t="shared" si="61"/>
        <v>33</v>
      </c>
      <c r="K61" s="52">
        <f t="shared" si="61"/>
        <v>191</v>
      </c>
      <c r="L61" s="52">
        <f t="shared" si="61"/>
        <v>82</v>
      </c>
      <c r="M61" s="52">
        <f t="shared" si="61"/>
        <v>120</v>
      </c>
      <c r="N61" s="52">
        <f t="shared" si="61"/>
        <v>109</v>
      </c>
      <c r="O61" s="52">
        <f t="shared" si="61"/>
        <v>65</v>
      </c>
      <c r="P61" s="52">
        <f t="shared" si="61"/>
        <v>141</v>
      </c>
      <c r="Q61" s="52">
        <f t="shared" si="61"/>
        <v>153</v>
      </c>
      <c r="R61" s="52">
        <f t="shared" si="61"/>
        <v>161</v>
      </c>
      <c r="S61" s="52">
        <f t="shared" si="61"/>
        <v>174</v>
      </c>
      <c r="T61" s="52">
        <f t="shared" si="61"/>
        <v>147</v>
      </c>
      <c r="U61" s="52">
        <f t="shared" si="61"/>
        <v>155</v>
      </c>
      <c r="V61" s="52">
        <f t="shared" si="61"/>
        <v>142</v>
      </c>
      <c r="W61" s="52">
        <f t="shared" si="61"/>
        <v>140</v>
      </c>
      <c r="X61" s="52">
        <f t="shared" si="61"/>
        <v>123</v>
      </c>
      <c r="Y61" s="52">
        <f t="shared" si="61"/>
        <v>92</v>
      </c>
      <c r="Z61" s="52">
        <f t="shared" si="61"/>
        <v>74</v>
      </c>
      <c r="AA61" s="52">
        <f t="shared" si="61"/>
        <v>62</v>
      </c>
      <c r="AB61" s="53">
        <f t="shared" si="61"/>
        <v>62</v>
      </c>
      <c r="AC61" s="51">
        <f t="shared" si="61"/>
        <v>28</v>
      </c>
      <c r="AD61" s="54">
        <f t="shared" si="61"/>
        <v>2</v>
      </c>
      <c r="AE61" s="51">
        <f t="shared" si="61"/>
        <v>1202</v>
      </c>
      <c r="AF61" s="51">
        <f t="shared" si="61"/>
        <v>105</v>
      </c>
      <c r="AG61" s="51">
        <f t="shared" si="61"/>
        <v>87</v>
      </c>
      <c r="AH61" s="51">
        <f t="shared" si="61"/>
        <v>494</v>
      </c>
      <c r="AI61" s="51">
        <f t="shared" si="61"/>
        <v>35</v>
      </c>
      <c r="AJ61" s="19">
        <f>E61-SUM(F61:AB61)</f>
        <v>0</v>
      </c>
    </row>
    <row r="62" spans="1:36" ht="17.25" hidden="1">
      <c r="A62" s="95"/>
      <c r="B62" s="450"/>
      <c r="C62" s="405"/>
      <c r="D62" s="15"/>
      <c r="E62" s="422"/>
      <c r="F62" s="55">
        <f t="shared" ref="F62:AI62" si="62">+F63*100/$E$63</f>
        <v>1.5019281510046683</v>
      </c>
      <c r="G62" s="56">
        <f t="shared" si="62"/>
        <v>1.4917799878222042</v>
      </c>
      <c r="H62" s="56">
        <f t="shared" si="62"/>
        <v>1.5120763141871321</v>
      </c>
      <c r="I62" s="56">
        <f t="shared" si="62"/>
        <v>1.552668966916988</v>
      </c>
      <c r="J62" s="56">
        <f t="shared" si="62"/>
        <v>1.5932616196468439</v>
      </c>
      <c r="K62" s="56">
        <f t="shared" si="62"/>
        <v>8.889790947838442</v>
      </c>
      <c r="L62" s="56">
        <f t="shared" si="62"/>
        <v>3.9679318043434137</v>
      </c>
      <c r="M62" s="56">
        <f t="shared" si="62"/>
        <v>6.007712604018673</v>
      </c>
      <c r="N62" s="56">
        <f t="shared" si="62"/>
        <v>5.5104526080779381</v>
      </c>
      <c r="O62" s="56">
        <f t="shared" si="62"/>
        <v>3.1966714024761518</v>
      </c>
      <c r="P62" s="56">
        <f t="shared" si="62"/>
        <v>6.3121574994925922</v>
      </c>
      <c r="Q62" s="56">
        <f t="shared" si="62"/>
        <v>7.0935660645423182</v>
      </c>
      <c r="R62" s="56">
        <f t="shared" si="62"/>
        <v>7.02252892226507</v>
      </c>
      <c r="S62" s="56">
        <f t="shared" si="62"/>
        <v>7.8851227927745082</v>
      </c>
      <c r="T62" s="56">
        <f t="shared" si="62"/>
        <v>7.1544550436371015</v>
      </c>
      <c r="U62" s="56">
        <f t="shared" si="62"/>
        <v>6.5252689263243351</v>
      </c>
      <c r="V62" s="56">
        <f t="shared" si="62"/>
        <v>5.480008118530546</v>
      </c>
      <c r="W62" s="56">
        <f t="shared" si="62"/>
        <v>4.3535620052770447</v>
      </c>
      <c r="X62" s="56">
        <f t="shared" si="62"/>
        <v>3.6939313984168867</v>
      </c>
      <c r="Y62" s="56">
        <f t="shared" si="62"/>
        <v>3.1459305865638321</v>
      </c>
      <c r="Z62" s="56">
        <f t="shared" si="62"/>
        <v>2.1615587578648263</v>
      </c>
      <c r="AA62" s="56">
        <f t="shared" si="62"/>
        <v>2.0702252892226509</v>
      </c>
      <c r="AB62" s="57">
        <f t="shared" si="62"/>
        <v>1.8774101887558352</v>
      </c>
      <c r="AC62" s="58">
        <f t="shared" si="62"/>
        <v>1.562817130099452</v>
      </c>
      <c r="AD62" s="59">
        <f t="shared" si="62"/>
        <v>0.11162979500710371</v>
      </c>
      <c r="AE62" s="58">
        <f t="shared" si="62"/>
        <v>49.837629389080575</v>
      </c>
      <c r="AF62" s="58">
        <f t="shared" si="62"/>
        <v>5.0030444489547392</v>
      </c>
      <c r="AG62" s="58">
        <f t="shared" si="62"/>
        <v>4.160746904810229</v>
      </c>
      <c r="AH62" s="58">
        <f t="shared" si="62"/>
        <v>20.955956971788105</v>
      </c>
      <c r="AI62" s="58">
        <f t="shared" si="62"/>
        <v>1.938299167850619</v>
      </c>
      <c r="AJ62" s="96"/>
    </row>
    <row r="63" spans="1:36" ht="15.75">
      <c r="A63" s="97">
        <v>3</v>
      </c>
      <c r="B63" s="449"/>
      <c r="C63" s="404" t="s">
        <v>72</v>
      </c>
      <c r="D63" s="44">
        <v>1</v>
      </c>
      <c r="E63" s="424">
        <v>9854</v>
      </c>
      <c r="F63" s="22">
        <v>148</v>
      </c>
      <c r="G63" s="23">
        <v>147</v>
      </c>
      <c r="H63" s="23">
        <v>149</v>
      </c>
      <c r="I63" s="23">
        <v>153</v>
      </c>
      <c r="J63" s="23">
        <v>157</v>
      </c>
      <c r="K63" s="23">
        <v>876</v>
      </c>
      <c r="L63" s="23">
        <v>391</v>
      </c>
      <c r="M63" s="23">
        <v>592</v>
      </c>
      <c r="N63" s="23">
        <v>543</v>
      </c>
      <c r="O63" s="23">
        <v>315</v>
      </c>
      <c r="P63" s="23">
        <v>622</v>
      </c>
      <c r="Q63" s="23">
        <v>699</v>
      </c>
      <c r="R63" s="23">
        <v>692</v>
      </c>
      <c r="S63" s="23">
        <v>777</v>
      </c>
      <c r="T63" s="23">
        <v>705</v>
      </c>
      <c r="U63" s="23">
        <v>643</v>
      </c>
      <c r="V63" s="23">
        <v>540</v>
      </c>
      <c r="W63" s="23">
        <v>429</v>
      </c>
      <c r="X63" s="23">
        <v>364</v>
      </c>
      <c r="Y63" s="23">
        <v>310</v>
      </c>
      <c r="Z63" s="23">
        <v>213</v>
      </c>
      <c r="AA63" s="23">
        <v>204</v>
      </c>
      <c r="AB63" s="45">
        <v>185</v>
      </c>
      <c r="AC63" s="35">
        <v>154</v>
      </c>
      <c r="AD63" s="37">
        <v>11</v>
      </c>
      <c r="AE63" s="35">
        <v>4911</v>
      </c>
      <c r="AF63" s="35">
        <v>493</v>
      </c>
      <c r="AG63" s="35">
        <v>410</v>
      </c>
      <c r="AH63" s="35">
        <v>2065</v>
      </c>
      <c r="AI63" s="35">
        <v>191</v>
      </c>
      <c r="AJ63" s="96">
        <f t="shared" ref="AJ63:AJ69" si="63">E63-SUM(F63:AB63)</f>
        <v>0</v>
      </c>
    </row>
    <row r="64" spans="1:36" ht="17.25">
      <c r="A64" s="60">
        <v>1</v>
      </c>
      <c r="B64" s="453" t="s">
        <v>403</v>
      </c>
      <c r="C64" s="405" t="s">
        <v>73</v>
      </c>
      <c r="D64" s="48">
        <v>0.48153034300791558</v>
      </c>
      <c r="E64" s="423">
        <f>ROUND($E$63*D64,0)</f>
        <v>4745</v>
      </c>
      <c r="F64" s="49">
        <f>ROUND(($E$64*F62)/100,0)</f>
        <v>71</v>
      </c>
      <c r="G64" s="49">
        <f t="shared" ref="G64:AI64" si="64">ROUND(($E$64*G62)/100,0)</f>
        <v>71</v>
      </c>
      <c r="H64" s="49">
        <f t="shared" si="64"/>
        <v>72</v>
      </c>
      <c r="I64" s="49">
        <f>ROUND(($E$64*I62)/100,0)-1</f>
        <v>73</v>
      </c>
      <c r="J64" s="49">
        <f t="shared" si="64"/>
        <v>76</v>
      </c>
      <c r="K64" s="49">
        <f t="shared" si="64"/>
        <v>422</v>
      </c>
      <c r="L64" s="49">
        <f t="shared" si="64"/>
        <v>188</v>
      </c>
      <c r="M64" s="49">
        <f t="shared" si="64"/>
        <v>285</v>
      </c>
      <c r="N64" s="49">
        <f t="shared" si="64"/>
        <v>261</v>
      </c>
      <c r="O64" s="49">
        <f t="shared" si="64"/>
        <v>152</v>
      </c>
      <c r="P64" s="49">
        <f>ROUND(($E$64*P62)/100,0)-1</f>
        <v>299</v>
      </c>
      <c r="Q64" s="49">
        <f t="shared" si="64"/>
        <v>337</v>
      </c>
      <c r="R64" s="49">
        <f t="shared" si="64"/>
        <v>333</v>
      </c>
      <c r="S64" s="49">
        <f t="shared" si="64"/>
        <v>374</v>
      </c>
      <c r="T64" s="49">
        <f>ROUND(($E$64*T62)/100,0)+1</f>
        <v>340</v>
      </c>
      <c r="U64" s="49">
        <f>ROUND(($E$64*U62)/100,0)-1</f>
        <v>309</v>
      </c>
      <c r="V64" s="49">
        <f>ROUND(($E$64*V62)/100,0)+1</f>
        <v>261</v>
      </c>
      <c r="W64" s="49">
        <f t="shared" si="64"/>
        <v>207</v>
      </c>
      <c r="X64" s="49">
        <f t="shared" si="64"/>
        <v>175</v>
      </c>
      <c r="Y64" s="49">
        <f t="shared" si="64"/>
        <v>149</v>
      </c>
      <c r="Z64" s="49">
        <f t="shared" si="64"/>
        <v>103</v>
      </c>
      <c r="AA64" s="49">
        <f t="shared" si="64"/>
        <v>98</v>
      </c>
      <c r="AB64" s="49">
        <f t="shared" si="64"/>
        <v>89</v>
      </c>
      <c r="AC64" s="49">
        <f t="shared" si="64"/>
        <v>74</v>
      </c>
      <c r="AD64" s="49">
        <f t="shared" si="64"/>
        <v>5</v>
      </c>
      <c r="AE64" s="49">
        <f>ROUND(($E$64*AE62)/100,0)-1</f>
        <v>2364</v>
      </c>
      <c r="AF64" s="49">
        <f t="shared" si="64"/>
        <v>237</v>
      </c>
      <c r="AG64" s="49">
        <f t="shared" si="64"/>
        <v>197</v>
      </c>
      <c r="AH64" s="49">
        <f t="shared" si="64"/>
        <v>994</v>
      </c>
      <c r="AI64" s="49">
        <f t="shared" si="64"/>
        <v>92</v>
      </c>
      <c r="AJ64" s="96">
        <f t="shared" si="63"/>
        <v>0</v>
      </c>
    </row>
    <row r="65" spans="1:36" ht="17.25">
      <c r="A65" s="60">
        <f>1+A64</f>
        <v>2</v>
      </c>
      <c r="B65" s="453" t="s">
        <v>402</v>
      </c>
      <c r="C65" s="405" t="s">
        <v>74</v>
      </c>
      <c r="D65" s="48">
        <v>0.16358839050131926</v>
      </c>
      <c r="E65" s="423">
        <f>ROUND($E$63*D65,0)</f>
        <v>1612</v>
      </c>
      <c r="F65" s="49">
        <f>ROUND(($E$65*F62)/100,0)</f>
        <v>24</v>
      </c>
      <c r="G65" s="49">
        <f t="shared" ref="G65:AI65" si="65">ROUND(($E$65*G62)/100,0)</f>
        <v>24</v>
      </c>
      <c r="H65" s="49">
        <f t="shared" si="65"/>
        <v>24</v>
      </c>
      <c r="I65" s="49">
        <f t="shared" si="65"/>
        <v>25</v>
      </c>
      <c r="J65" s="49">
        <f t="shared" si="65"/>
        <v>26</v>
      </c>
      <c r="K65" s="49">
        <f t="shared" si="65"/>
        <v>143</v>
      </c>
      <c r="L65" s="49">
        <f t="shared" si="65"/>
        <v>64</v>
      </c>
      <c r="M65" s="49">
        <f t="shared" si="65"/>
        <v>97</v>
      </c>
      <c r="N65" s="49">
        <f t="shared" si="65"/>
        <v>89</v>
      </c>
      <c r="O65" s="49">
        <f t="shared" si="65"/>
        <v>52</v>
      </c>
      <c r="P65" s="49">
        <f t="shared" si="65"/>
        <v>102</v>
      </c>
      <c r="Q65" s="49">
        <f t="shared" si="65"/>
        <v>114</v>
      </c>
      <c r="R65" s="49">
        <f t="shared" si="65"/>
        <v>113</v>
      </c>
      <c r="S65" s="49">
        <f t="shared" si="65"/>
        <v>127</v>
      </c>
      <c r="T65" s="49">
        <f t="shared" si="65"/>
        <v>115</v>
      </c>
      <c r="U65" s="49">
        <f t="shared" si="65"/>
        <v>105</v>
      </c>
      <c r="V65" s="49">
        <f t="shared" si="65"/>
        <v>88</v>
      </c>
      <c r="W65" s="49">
        <f t="shared" si="65"/>
        <v>70</v>
      </c>
      <c r="X65" s="49">
        <f t="shared" si="65"/>
        <v>60</v>
      </c>
      <c r="Y65" s="49">
        <f>ROUND(($E$65*Y62)/100,0)+1</f>
        <v>52</v>
      </c>
      <c r="Z65" s="49">
        <f t="shared" si="65"/>
        <v>35</v>
      </c>
      <c r="AA65" s="49">
        <f t="shared" si="65"/>
        <v>33</v>
      </c>
      <c r="AB65" s="49">
        <f t="shared" si="65"/>
        <v>30</v>
      </c>
      <c r="AC65" s="49">
        <f t="shared" si="65"/>
        <v>25</v>
      </c>
      <c r="AD65" s="49">
        <f t="shared" si="65"/>
        <v>2</v>
      </c>
      <c r="AE65" s="49">
        <f t="shared" si="65"/>
        <v>803</v>
      </c>
      <c r="AF65" s="49">
        <f t="shared" si="65"/>
        <v>81</v>
      </c>
      <c r="AG65" s="49">
        <f t="shared" si="65"/>
        <v>67</v>
      </c>
      <c r="AH65" s="49">
        <f t="shared" si="65"/>
        <v>338</v>
      </c>
      <c r="AI65" s="49">
        <f t="shared" si="65"/>
        <v>31</v>
      </c>
      <c r="AJ65" s="96">
        <f t="shared" si="63"/>
        <v>0</v>
      </c>
    </row>
    <row r="66" spans="1:36" ht="17.25">
      <c r="A66" s="60">
        <f>1+A65</f>
        <v>3</v>
      </c>
      <c r="B66" s="453" t="s">
        <v>401</v>
      </c>
      <c r="C66" s="405" t="s">
        <v>75</v>
      </c>
      <c r="D66" s="48">
        <v>8.1794195250659632E-2</v>
      </c>
      <c r="E66" s="423">
        <f>ROUND($E$63*D66,0)</f>
        <v>806</v>
      </c>
      <c r="F66" s="49">
        <f>ROUND(($E$66*F62)/100,0)</f>
        <v>12</v>
      </c>
      <c r="G66" s="49">
        <f t="shared" ref="G66:AI66" si="66">ROUND(($E$66*G62)/100,0)</f>
        <v>12</v>
      </c>
      <c r="H66" s="49">
        <f t="shared" si="66"/>
        <v>12</v>
      </c>
      <c r="I66" s="49">
        <f t="shared" si="66"/>
        <v>13</v>
      </c>
      <c r="J66" s="49">
        <f t="shared" si="66"/>
        <v>13</v>
      </c>
      <c r="K66" s="49">
        <f t="shared" si="66"/>
        <v>72</v>
      </c>
      <c r="L66" s="49">
        <f t="shared" si="66"/>
        <v>32</v>
      </c>
      <c r="M66" s="49">
        <f t="shared" si="66"/>
        <v>48</v>
      </c>
      <c r="N66" s="49">
        <f t="shared" si="66"/>
        <v>44</v>
      </c>
      <c r="O66" s="49">
        <f>ROUND(($E$66*O62)/100,0)-1</f>
        <v>25</v>
      </c>
      <c r="P66" s="49">
        <f t="shared" si="66"/>
        <v>51</v>
      </c>
      <c r="Q66" s="49">
        <f t="shared" si="66"/>
        <v>57</v>
      </c>
      <c r="R66" s="49">
        <f t="shared" si="66"/>
        <v>57</v>
      </c>
      <c r="S66" s="49">
        <f t="shared" si="66"/>
        <v>64</v>
      </c>
      <c r="T66" s="49">
        <f t="shared" si="66"/>
        <v>58</v>
      </c>
      <c r="U66" s="49">
        <f t="shared" si="66"/>
        <v>53</v>
      </c>
      <c r="V66" s="49">
        <f t="shared" si="66"/>
        <v>44</v>
      </c>
      <c r="W66" s="49">
        <f t="shared" si="66"/>
        <v>35</v>
      </c>
      <c r="X66" s="49">
        <f t="shared" si="66"/>
        <v>30</v>
      </c>
      <c r="Y66" s="49">
        <f t="shared" si="66"/>
        <v>25</v>
      </c>
      <c r="Z66" s="49">
        <f t="shared" si="66"/>
        <v>17</v>
      </c>
      <c r="AA66" s="49">
        <f t="shared" si="66"/>
        <v>17</v>
      </c>
      <c r="AB66" s="49">
        <f t="shared" si="66"/>
        <v>15</v>
      </c>
      <c r="AC66" s="49">
        <f t="shared" si="66"/>
        <v>13</v>
      </c>
      <c r="AD66" s="49">
        <f t="shared" si="66"/>
        <v>1</v>
      </c>
      <c r="AE66" s="49">
        <f t="shared" si="66"/>
        <v>402</v>
      </c>
      <c r="AF66" s="49">
        <f t="shared" si="66"/>
        <v>40</v>
      </c>
      <c r="AG66" s="49">
        <f t="shared" si="66"/>
        <v>34</v>
      </c>
      <c r="AH66" s="49">
        <f t="shared" si="66"/>
        <v>169</v>
      </c>
      <c r="AI66" s="49">
        <f t="shared" si="66"/>
        <v>16</v>
      </c>
      <c r="AJ66" s="96">
        <f t="shared" si="63"/>
        <v>0</v>
      </c>
    </row>
    <row r="67" spans="1:36" ht="17.25">
      <c r="A67" s="60">
        <f>1+A66</f>
        <v>4</v>
      </c>
      <c r="B67" s="453" t="s">
        <v>457</v>
      </c>
      <c r="C67" s="405" t="s">
        <v>456</v>
      </c>
      <c r="D67" s="48">
        <v>9.1333468642175772E-2</v>
      </c>
      <c r="E67" s="423">
        <f>ROUND($E$63*D67,0)</f>
        <v>900</v>
      </c>
      <c r="F67" s="49">
        <f>ROUND(($E$67*F62)/100,0)</f>
        <v>14</v>
      </c>
      <c r="G67" s="49">
        <f t="shared" ref="G67:AI67" si="67">ROUND(($E$67*G62)/100,0)</f>
        <v>13</v>
      </c>
      <c r="H67" s="49">
        <f t="shared" si="67"/>
        <v>14</v>
      </c>
      <c r="I67" s="49">
        <f t="shared" si="67"/>
        <v>14</v>
      </c>
      <c r="J67" s="49">
        <f t="shared" si="67"/>
        <v>14</v>
      </c>
      <c r="K67" s="49">
        <f t="shared" si="67"/>
        <v>80</v>
      </c>
      <c r="L67" s="49">
        <f t="shared" si="67"/>
        <v>36</v>
      </c>
      <c r="M67" s="49">
        <f t="shared" si="67"/>
        <v>54</v>
      </c>
      <c r="N67" s="49">
        <f t="shared" si="67"/>
        <v>50</v>
      </c>
      <c r="O67" s="49">
        <f t="shared" si="67"/>
        <v>29</v>
      </c>
      <c r="P67" s="49">
        <f t="shared" si="67"/>
        <v>57</v>
      </c>
      <c r="Q67" s="49">
        <f t="shared" si="67"/>
        <v>64</v>
      </c>
      <c r="R67" s="49">
        <f t="shared" si="67"/>
        <v>63</v>
      </c>
      <c r="S67" s="49">
        <f t="shared" si="67"/>
        <v>71</v>
      </c>
      <c r="T67" s="49">
        <f t="shared" si="67"/>
        <v>64</v>
      </c>
      <c r="U67" s="49">
        <f t="shared" si="67"/>
        <v>59</v>
      </c>
      <c r="V67" s="49">
        <f t="shared" si="67"/>
        <v>49</v>
      </c>
      <c r="W67" s="49">
        <f t="shared" si="67"/>
        <v>39</v>
      </c>
      <c r="X67" s="49">
        <f t="shared" si="67"/>
        <v>33</v>
      </c>
      <c r="Y67" s="49">
        <f t="shared" si="67"/>
        <v>28</v>
      </c>
      <c r="Z67" s="49">
        <f t="shared" si="67"/>
        <v>19</v>
      </c>
      <c r="AA67" s="49">
        <f t="shared" si="67"/>
        <v>19</v>
      </c>
      <c r="AB67" s="49">
        <f t="shared" si="67"/>
        <v>17</v>
      </c>
      <c r="AC67" s="49">
        <f t="shared" si="67"/>
        <v>14</v>
      </c>
      <c r="AD67" s="49">
        <f t="shared" si="67"/>
        <v>1</v>
      </c>
      <c r="AE67" s="49">
        <f t="shared" si="67"/>
        <v>449</v>
      </c>
      <c r="AF67" s="49">
        <f t="shared" si="67"/>
        <v>45</v>
      </c>
      <c r="AG67" s="49">
        <f t="shared" si="67"/>
        <v>37</v>
      </c>
      <c r="AH67" s="49">
        <f t="shared" si="67"/>
        <v>189</v>
      </c>
      <c r="AI67" s="49">
        <f t="shared" si="67"/>
        <v>17</v>
      </c>
      <c r="AJ67" s="96">
        <f t="shared" si="63"/>
        <v>0</v>
      </c>
    </row>
    <row r="68" spans="1:36" ht="17.25">
      <c r="A68" s="60"/>
      <c r="B68" s="453" t="s">
        <v>466</v>
      </c>
      <c r="C68" s="405" t="s">
        <v>53</v>
      </c>
      <c r="D68" s="48">
        <v>0.18175360259792978</v>
      </c>
      <c r="E68" s="423">
        <f>ROUND($E$63*D68,0)</f>
        <v>1791</v>
      </c>
      <c r="F68" s="49">
        <f>ROUND(($E$68*F62)/100,0)</f>
        <v>27</v>
      </c>
      <c r="G68" s="49">
        <f t="shared" ref="G68:AI68" si="68">ROUND(($E$68*G62)/100,0)</f>
        <v>27</v>
      </c>
      <c r="H68" s="49">
        <f t="shared" si="68"/>
        <v>27</v>
      </c>
      <c r="I68" s="49">
        <f t="shared" si="68"/>
        <v>28</v>
      </c>
      <c r="J68" s="49">
        <f>ROUND(($E$68*J62)/100,0)-1</f>
        <v>28</v>
      </c>
      <c r="K68" s="49">
        <f t="shared" si="68"/>
        <v>159</v>
      </c>
      <c r="L68" s="49">
        <f t="shared" si="68"/>
        <v>71</v>
      </c>
      <c r="M68" s="49">
        <f t="shared" si="68"/>
        <v>108</v>
      </c>
      <c r="N68" s="49">
        <f t="shared" si="68"/>
        <v>99</v>
      </c>
      <c r="O68" s="49">
        <f t="shared" si="68"/>
        <v>57</v>
      </c>
      <c r="P68" s="49">
        <f t="shared" si="68"/>
        <v>113</v>
      </c>
      <c r="Q68" s="49">
        <f t="shared" si="68"/>
        <v>127</v>
      </c>
      <c r="R68" s="49">
        <f t="shared" si="68"/>
        <v>126</v>
      </c>
      <c r="S68" s="49">
        <f t="shared" si="68"/>
        <v>141</v>
      </c>
      <c r="T68" s="49">
        <f t="shared" si="68"/>
        <v>128</v>
      </c>
      <c r="U68" s="49">
        <f t="shared" si="68"/>
        <v>117</v>
      </c>
      <c r="V68" s="49">
        <f t="shared" si="68"/>
        <v>98</v>
      </c>
      <c r="W68" s="49">
        <f t="shared" si="68"/>
        <v>78</v>
      </c>
      <c r="X68" s="49">
        <f t="shared" si="68"/>
        <v>66</v>
      </c>
      <c r="Y68" s="49">
        <f t="shared" si="68"/>
        <v>56</v>
      </c>
      <c r="Z68" s="49">
        <f t="shared" si="68"/>
        <v>39</v>
      </c>
      <c r="AA68" s="49">
        <f t="shared" si="68"/>
        <v>37</v>
      </c>
      <c r="AB68" s="49">
        <f t="shared" si="68"/>
        <v>34</v>
      </c>
      <c r="AC68" s="49">
        <f t="shared" si="68"/>
        <v>28</v>
      </c>
      <c r="AD68" s="49">
        <f t="shared" si="68"/>
        <v>2</v>
      </c>
      <c r="AE68" s="49">
        <f t="shared" si="68"/>
        <v>893</v>
      </c>
      <c r="AF68" s="49">
        <f t="shared" si="68"/>
        <v>90</v>
      </c>
      <c r="AG68" s="49">
        <f t="shared" si="68"/>
        <v>75</v>
      </c>
      <c r="AH68" s="49">
        <f t="shared" si="68"/>
        <v>375</v>
      </c>
      <c r="AI68" s="49">
        <f t="shared" si="68"/>
        <v>35</v>
      </c>
      <c r="AJ68" s="96">
        <f t="shared" si="63"/>
        <v>0</v>
      </c>
    </row>
    <row r="69" spans="1:36" s="316" customFormat="1" ht="16.5" hidden="1">
      <c r="A69" s="61"/>
      <c r="B69" s="449"/>
      <c r="C69" s="407"/>
      <c r="D69" s="50">
        <f>SUM(D64:D68)</f>
        <v>1</v>
      </c>
      <c r="E69" s="425">
        <f>SUM(E64:E68)</f>
        <v>9854</v>
      </c>
      <c r="F69" s="62">
        <f>SUM(F64:F68)</f>
        <v>148</v>
      </c>
      <c r="G69" s="62">
        <f t="shared" ref="G69:AI69" si="69">SUM(G64:G68)</f>
        <v>147</v>
      </c>
      <c r="H69" s="62">
        <f t="shared" si="69"/>
        <v>149</v>
      </c>
      <c r="I69" s="62">
        <f t="shared" si="69"/>
        <v>153</v>
      </c>
      <c r="J69" s="62">
        <f t="shared" si="69"/>
        <v>157</v>
      </c>
      <c r="K69" s="62">
        <f t="shared" si="69"/>
        <v>876</v>
      </c>
      <c r="L69" s="62">
        <f t="shared" si="69"/>
        <v>391</v>
      </c>
      <c r="M69" s="62">
        <f t="shared" si="69"/>
        <v>592</v>
      </c>
      <c r="N69" s="62">
        <f t="shared" si="69"/>
        <v>543</v>
      </c>
      <c r="O69" s="62">
        <f t="shared" si="69"/>
        <v>315</v>
      </c>
      <c r="P69" s="62">
        <f t="shared" si="69"/>
        <v>622</v>
      </c>
      <c r="Q69" s="62">
        <f t="shared" si="69"/>
        <v>699</v>
      </c>
      <c r="R69" s="62">
        <f t="shared" si="69"/>
        <v>692</v>
      </c>
      <c r="S69" s="62">
        <f t="shared" si="69"/>
        <v>777</v>
      </c>
      <c r="T69" s="62">
        <f t="shared" si="69"/>
        <v>705</v>
      </c>
      <c r="U69" s="62">
        <f t="shared" si="69"/>
        <v>643</v>
      </c>
      <c r="V69" s="62">
        <f t="shared" si="69"/>
        <v>540</v>
      </c>
      <c r="W69" s="62">
        <f t="shared" si="69"/>
        <v>429</v>
      </c>
      <c r="X69" s="62">
        <f t="shared" si="69"/>
        <v>364</v>
      </c>
      <c r="Y69" s="62">
        <f t="shared" si="69"/>
        <v>310</v>
      </c>
      <c r="Z69" s="62">
        <f t="shared" si="69"/>
        <v>213</v>
      </c>
      <c r="AA69" s="62">
        <f t="shared" si="69"/>
        <v>204</v>
      </c>
      <c r="AB69" s="62">
        <f t="shared" si="69"/>
        <v>185</v>
      </c>
      <c r="AC69" s="62">
        <f t="shared" si="69"/>
        <v>154</v>
      </c>
      <c r="AD69" s="62">
        <f t="shared" si="69"/>
        <v>11</v>
      </c>
      <c r="AE69" s="62">
        <f t="shared" si="69"/>
        <v>4911</v>
      </c>
      <c r="AF69" s="62">
        <f t="shared" si="69"/>
        <v>493</v>
      </c>
      <c r="AG69" s="62">
        <f t="shared" si="69"/>
        <v>410</v>
      </c>
      <c r="AH69" s="62">
        <f t="shared" si="69"/>
        <v>2065</v>
      </c>
      <c r="AI69" s="62">
        <f t="shared" si="69"/>
        <v>191</v>
      </c>
      <c r="AJ69" s="96">
        <f t="shared" si="63"/>
        <v>0</v>
      </c>
    </row>
    <row r="70" spans="1:36" ht="18" hidden="1" thickBot="1">
      <c r="A70" s="95"/>
      <c r="B70" s="452"/>
      <c r="C70" s="405"/>
      <c r="D70" s="15"/>
      <c r="E70" s="422"/>
      <c r="F70" s="55">
        <f t="shared" ref="F70:AI70" si="70">+F71*100/$E$71</f>
        <v>1.5129830300552034</v>
      </c>
      <c r="G70" s="56">
        <f t="shared" si="70"/>
        <v>1.4618687384992843</v>
      </c>
      <c r="H70" s="56">
        <f t="shared" si="70"/>
        <v>1.4209773052545491</v>
      </c>
      <c r="I70" s="56">
        <f t="shared" si="70"/>
        <v>1.3903087303209978</v>
      </c>
      <c r="J70" s="56">
        <f t="shared" si="70"/>
        <v>1.3698630136986301</v>
      </c>
      <c r="K70" s="56">
        <f t="shared" si="70"/>
        <v>6.8186464935595996</v>
      </c>
      <c r="L70" s="56">
        <f t="shared" si="70"/>
        <v>2.8215088938867305</v>
      </c>
      <c r="M70" s="56">
        <f t="shared" si="70"/>
        <v>4.4469433653649562</v>
      </c>
      <c r="N70" s="56">
        <f t="shared" si="70"/>
        <v>4.7638519730116542</v>
      </c>
      <c r="O70" s="56">
        <f t="shared" si="70"/>
        <v>3.3837661010018403</v>
      </c>
      <c r="P70" s="56">
        <f t="shared" si="70"/>
        <v>9.1903496217542422</v>
      </c>
      <c r="Q70" s="56">
        <f t="shared" si="70"/>
        <v>10.192189736250256</v>
      </c>
      <c r="R70" s="56">
        <f t="shared" si="70"/>
        <v>9.2516867716213458</v>
      </c>
      <c r="S70" s="56">
        <f t="shared" si="70"/>
        <v>8.3520752402371699</v>
      </c>
      <c r="T70" s="56">
        <f t="shared" si="70"/>
        <v>8.1373952157023108</v>
      </c>
      <c r="U70" s="56">
        <f t="shared" si="70"/>
        <v>6.9617665099161723</v>
      </c>
      <c r="V70" s="56">
        <f t="shared" si="70"/>
        <v>5.2647720302596603</v>
      </c>
      <c r="W70" s="56">
        <f t="shared" si="70"/>
        <v>4.0686976078511554</v>
      </c>
      <c r="X70" s="56">
        <f t="shared" si="70"/>
        <v>2.6886117358413411</v>
      </c>
      <c r="Y70" s="56">
        <f t="shared" si="70"/>
        <v>2.0547945205479454</v>
      </c>
      <c r="Z70" s="56">
        <f t="shared" si="70"/>
        <v>1.6561030464117767</v>
      </c>
      <c r="AA70" s="56">
        <f t="shared" si="70"/>
        <v>1.431200163565733</v>
      </c>
      <c r="AB70" s="57">
        <f t="shared" si="70"/>
        <v>1.3596401553874464</v>
      </c>
      <c r="AC70" s="58">
        <f t="shared" si="70"/>
        <v>1.5743201799223063</v>
      </c>
      <c r="AD70" s="59">
        <f t="shared" si="70"/>
        <v>0.11245144142302188</v>
      </c>
      <c r="AE70" s="58">
        <f t="shared" si="70"/>
        <v>41.02433040278062</v>
      </c>
      <c r="AF70" s="58">
        <f t="shared" si="70"/>
        <v>3.3019832345123699</v>
      </c>
      <c r="AG70" s="58">
        <f t="shared" si="70"/>
        <v>3.9358004498057655</v>
      </c>
      <c r="AH70" s="58">
        <f t="shared" si="70"/>
        <v>19.157636475158455</v>
      </c>
      <c r="AI70" s="58">
        <f t="shared" si="70"/>
        <v>1.9525659374361071</v>
      </c>
      <c r="AJ70" s="96"/>
    </row>
    <row r="71" spans="1:36" ht="15.75">
      <c r="A71" s="97">
        <v>2</v>
      </c>
      <c r="C71" s="404" t="s">
        <v>76</v>
      </c>
      <c r="D71" s="44">
        <v>1</v>
      </c>
      <c r="E71" s="424">
        <v>9782</v>
      </c>
      <c r="F71" s="22">
        <v>148</v>
      </c>
      <c r="G71" s="23">
        <v>143</v>
      </c>
      <c r="H71" s="23">
        <v>139</v>
      </c>
      <c r="I71" s="23">
        <v>136</v>
      </c>
      <c r="J71" s="23">
        <v>134</v>
      </c>
      <c r="K71" s="23">
        <v>667</v>
      </c>
      <c r="L71" s="23">
        <v>276</v>
      </c>
      <c r="M71" s="23">
        <v>435</v>
      </c>
      <c r="N71" s="23">
        <v>466</v>
      </c>
      <c r="O71" s="23">
        <v>331</v>
      </c>
      <c r="P71" s="23">
        <v>899</v>
      </c>
      <c r="Q71" s="23">
        <v>997</v>
      </c>
      <c r="R71" s="23">
        <v>905</v>
      </c>
      <c r="S71" s="23">
        <v>817</v>
      </c>
      <c r="T71" s="23">
        <v>796</v>
      </c>
      <c r="U71" s="23">
        <v>681</v>
      </c>
      <c r="V71" s="23">
        <v>515</v>
      </c>
      <c r="W71" s="23">
        <v>398</v>
      </c>
      <c r="X71" s="23">
        <v>263</v>
      </c>
      <c r="Y71" s="23">
        <v>201</v>
      </c>
      <c r="Z71" s="23">
        <v>162</v>
      </c>
      <c r="AA71" s="23">
        <v>140</v>
      </c>
      <c r="AB71" s="45">
        <v>133</v>
      </c>
      <c r="AC71" s="35">
        <v>154</v>
      </c>
      <c r="AD71" s="37">
        <v>11</v>
      </c>
      <c r="AE71" s="35">
        <v>4013</v>
      </c>
      <c r="AF71" s="35">
        <v>323</v>
      </c>
      <c r="AG71" s="35">
        <v>385</v>
      </c>
      <c r="AH71" s="35">
        <v>1874</v>
      </c>
      <c r="AI71" s="35">
        <v>191</v>
      </c>
      <c r="AJ71" s="96">
        <f>E71-SUM(F71:AB71)</f>
        <v>0</v>
      </c>
    </row>
    <row r="72" spans="1:36" ht="17.25">
      <c r="A72" s="60">
        <v>1</v>
      </c>
      <c r="B72" s="453" t="s">
        <v>331</v>
      </c>
      <c r="C72" s="405" t="s">
        <v>77</v>
      </c>
      <c r="D72" s="98">
        <v>0.88</v>
      </c>
      <c r="E72" s="423">
        <f>ROUND($E$71*D72,0)</f>
        <v>8608</v>
      </c>
      <c r="F72" s="49">
        <f t="shared" ref="F72:AI72" si="71">ROUND($E$72*F70/100,0)</f>
        <v>130</v>
      </c>
      <c r="G72" s="49">
        <f t="shared" si="71"/>
        <v>126</v>
      </c>
      <c r="H72" s="49">
        <f t="shared" si="71"/>
        <v>122</v>
      </c>
      <c r="I72" s="49">
        <f t="shared" si="71"/>
        <v>120</v>
      </c>
      <c r="J72" s="49">
        <f t="shared" si="71"/>
        <v>118</v>
      </c>
      <c r="K72" s="49">
        <f t="shared" si="71"/>
        <v>587</v>
      </c>
      <c r="L72" s="49">
        <f t="shared" si="71"/>
        <v>243</v>
      </c>
      <c r="M72" s="49">
        <f t="shared" si="71"/>
        <v>383</v>
      </c>
      <c r="N72" s="49">
        <f t="shared" si="71"/>
        <v>410</v>
      </c>
      <c r="O72" s="49">
        <f t="shared" si="71"/>
        <v>291</v>
      </c>
      <c r="P72" s="49">
        <f>ROUND($E$72*P70/100,0)+2</f>
        <v>793</v>
      </c>
      <c r="Q72" s="49">
        <f>ROUND($E$72*Q70/100,0)</f>
        <v>877</v>
      </c>
      <c r="R72" s="49">
        <f t="shared" si="71"/>
        <v>796</v>
      </c>
      <c r="S72" s="49">
        <f t="shared" si="71"/>
        <v>719</v>
      </c>
      <c r="T72" s="49">
        <f t="shared" si="71"/>
        <v>700</v>
      </c>
      <c r="U72" s="49">
        <f t="shared" si="71"/>
        <v>599</v>
      </c>
      <c r="V72" s="49">
        <f t="shared" si="71"/>
        <v>453</v>
      </c>
      <c r="W72" s="49">
        <f t="shared" si="71"/>
        <v>350</v>
      </c>
      <c r="X72" s="49">
        <f t="shared" si="71"/>
        <v>231</v>
      </c>
      <c r="Y72" s="49">
        <f t="shared" si="71"/>
        <v>177</v>
      </c>
      <c r="Z72" s="49">
        <f t="shared" si="71"/>
        <v>143</v>
      </c>
      <c r="AA72" s="49">
        <f t="shared" si="71"/>
        <v>123</v>
      </c>
      <c r="AB72" s="49">
        <f t="shared" si="71"/>
        <v>117</v>
      </c>
      <c r="AC72" s="49">
        <f t="shared" si="71"/>
        <v>136</v>
      </c>
      <c r="AD72" s="49">
        <f t="shared" si="71"/>
        <v>10</v>
      </c>
      <c r="AE72" s="49">
        <f t="shared" si="71"/>
        <v>3531</v>
      </c>
      <c r="AF72" s="49">
        <f t="shared" si="71"/>
        <v>284</v>
      </c>
      <c r="AG72" s="49">
        <f t="shared" si="71"/>
        <v>339</v>
      </c>
      <c r="AH72" s="49">
        <f t="shared" si="71"/>
        <v>1649</v>
      </c>
      <c r="AI72" s="49">
        <f t="shared" si="71"/>
        <v>168</v>
      </c>
      <c r="AJ72" s="96">
        <f>E72-SUM(F72:AB72)</f>
        <v>0</v>
      </c>
    </row>
    <row r="73" spans="1:36" ht="17.25">
      <c r="A73" s="60">
        <f>1+A72</f>
        <v>2</v>
      </c>
      <c r="B73" s="453" t="s">
        <v>298</v>
      </c>
      <c r="C73" s="405" t="s">
        <v>78</v>
      </c>
      <c r="D73" s="48">
        <v>0.12</v>
      </c>
      <c r="E73" s="423">
        <f>ROUND($E$71*D73,0)</f>
        <v>1174</v>
      </c>
      <c r="F73" s="49">
        <f t="shared" ref="F73:AI73" si="72">ROUND($E$73*F70/100,0)</f>
        <v>18</v>
      </c>
      <c r="G73" s="49">
        <f t="shared" si="72"/>
        <v>17</v>
      </c>
      <c r="H73" s="49">
        <f t="shared" si="72"/>
        <v>17</v>
      </c>
      <c r="I73" s="49">
        <f t="shared" si="72"/>
        <v>16</v>
      </c>
      <c r="J73" s="49">
        <f t="shared" si="72"/>
        <v>16</v>
      </c>
      <c r="K73" s="49">
        <f t="shared" si="72"/>
        <v>80</v>
      </c>
      <c r="L73" s="49">
        <f t="shared" si="72"/>
        <v>33</v>
      </c>
      <c r="M73" s="49">
        <f t="shared" si="72"/>
        <v>52</v>
      </c>
      <c r="N73" s="49">
        <f t="shared" si="72"/>
        <v>56</v>
      </c>
      <c r="O73" s="49">
        <f t="shared" si="72"/>
        <v>40</v>
      </c>
      <c r="P73" s="49">
        <f>ROUND($E$73*P70/100,0)-2</f>
        <v>106</v>
      </c>
      <c r="Q73" s="49">
        <f t="shared" si="72"/>
        <v>120</v>
      </c>
      <c r="R73" s="49">
        <f t="shared" si="72"/>
        <v>109</v>
      </c>
      <c r="S73" s="49">
        <f t="shared" si="72"/>
        <v>98</v>
      </c>
      <c r="T73" s="49">
        <f t="shared" si="72"/>
        <v>96</v>
      </c>
      <c r="U73" s="49">
        <f t="shared" si="72"/>
        <v>82</v>
      </c>
      <c r="V73" s="49">
        <f t="shared" si="72"/>
        <v>62</v>
      </c>
      <c r="W73" s="49">
        <f t="shared" si="72"/>
        <v>48</v>
      </c>
      <c r="X73" s="49">
        <f t="shared" si="72"/>
        <v>32</v>
      </c>
      <c r="Y73" s="49">
        <f t="shared" si="72"/>
        <v>24</v>
      </c>
      <c r="Z73" s="49">
        <f t="shared" si="72"/>
        <v>19</v>
      </c>
      <c r="AA73" s="49">
        <f t="shared" si="72"/>
        <v>17</v>
      </c>
      <c r="AB73" s="49">
        <f t="shared" si="72"/>
        <v>16</v>
      </c>
      <c r="AC73" s="49">
        <f t="shared" si="72"/>
        <v>18</v>
      </c>
      <c r="AD73" s="49">
        <f t="shared" si="72"/>
        <v>1</v>
      </c>
      <c r="AE73" s="49">
        <f t="shared" si="72"/>
        <v>482</v>
      </c>
      <c r="AF73" s="49">
        <f t="shared" si="72"/>
        <v>39</v>
      </c>
      <c r="AG73" s="49">
        <f t="shared" si="72"/>
        <v>46</v>
      </c>
      <c r="AH73" s="49">
        <f t="shared" si="72"/>
        <v>225</v>
      </c>
      <c r="AI73" s="49">
        <f t="shared" si="72"/>
        <v>23</v>
      </c>
      <c r="AJ73" s="96">
        <f>E73-SUM(F73:AB73)</f>
        <v>0</v>
      </c>
    </row>
    <row r="74" spans="1:36" ht="16.5" hidden="1">
      <c r="A74" s="95"/>
      <c r="C74" s="405"/>
      <c r="D74" s="50">
        <f t="shared" ref="D74:AI74" si="73">SUM(D72:D73)</f>
        <v>1</v>
      </c>
      <c r="E74" s="425">
        <f t="shared" si="73"/>
        <v>9782</v>
      </c>
      <c r="F74" s="62">
        <f t="shared" si="73"/>
        <v>148</v>
      </c>
      <c r="G74" s="52">
        <f t="shared" si="73"/>
        <v>143</v>
      </c>
      <c r="H74" s="52">
        <f t="shared" si="73"/>
        <v>139</v>
      </c>
      <c r="I74" s="52">
        <f t="shared" si="73"/>
        <v>136</v>
      </c>
      <c r="J74" s="52">
        <f t="shared" si="73"/>
        <v>134</v>
      </c>
      <c r="K74" s="52">
        <f t="shared" si="73"/>
        <v>667</v>
      </c>
      <c r="L74" s="52">
        <f t="shared" si="73"/>
        <v>276</v>
      </c>
      <c r="M74" s="52">
        <f t="shared" si="73"/>
        <v>435</v>
      </c>
      <c r="N74" s="52">
        <f t="shared" si="73"/>
        <v>466</v>
      </c>
      <c r="O74" s="52">
        <f t="shared" si="73"/>
        <v>331</v>
      </c>
      <c r="P74" s="52">
        <f t="shared" si="73"/>
        <v>899</v>
      </c>
      <c r="Q74" s="52">
        <f t="shared" si="73"/>
        <v>997</v>
      </c>
      <c r="R74" s="52">
        <f t="shared" si="73"/>
        <v>905</v>
      </c>
      <c r="S74" s="52">
        <f t="shared" si="73"/>
        <v>817</v>
      </c>
      <c r="T74" s="52">
        <f t="shared" si="73"/>
        <v>796</v>
      </c>
      <c r="U74" s="52">
        <f t="shared" si="73"/>
        <v>681</v>
      </c>
      <c r="V74" s="52">
        <f t="shared" si="73"/>
        <v>515</v>
      </c>
      <c r="W74" s="52">
        <f t="shared" si="73"/>
        <v>398</v>
      </c>
      <c r="X74" s="52">
        <f t="shared" si="73"/>
        <v>263</v>
      </c>
      <c r="Y74" s="52">
        <f t="shared" si="73"/>
        <v>201</v>
      </c>
      <c r="Z74" s="52">
        <f t="shared" si="73"/>
        <v>162</v>
      </c>
      <c r="AA74" s="52">
        <f t="shared" si="73"/>
        <v>140</v>
      </c>
      <c r="AB74" s="53">
        <f t="shared" si="73"/>
        <v>133</v>
      </c>
      <c r="AC74" s="51">
        <f t="shared" si="73"/>
        <v>154</v>
      </c>
      <c r="AD74" s="54">
        <f t="shared" si="73"/>
        <v>11</v>
      </c>
      <c r="AE74" s="51">
        <f t="shared" si="73"/>
        <v>4013</v>
      </c>
      <c r="AF74" s="51">
        <f t="shared" si="73"/>
        <v>323</v>
      </c>
      <c r="AG74" s="51">
        <f t="shared" si="73"/>
        <v>385</v>
      </c>
      <c r="AH74" s="51">
        <f t="shared" si="73"/>
        <v>1874</v>
      </c>
      <c r="AI74" s="51">
        <f t="shared" si="73"/>
        <v>191</v>
      </c>
      <c r="AJ74" s="96">
        <f>E74-SUM(F74:AB74)</f>
        <v>0</v>
      </c>
    </row>
    <row r="75" spans="1:36" ht="17.25" hidden="1">
      <c r="A75" s="95"/>
      <c r="C75" s="405"/>
      <c r="D75" s="15"/>
      <c r="E75" s="422"/>
      <c r="F75" s="55">
        <f t="shared" ref="F75:AI75" si="74">+F76*100/$E$76</f>
        <v>1.7138986112679238</v>
      </c>
      <c r="G75" s="56">
        <f t="shared" si="74"/>
        <v>1.7613187309472733</v>
      </c>
      <c r="H75" s="56">
        <f t="shared" si="74"/>
        <v>1.7974483459410635</v>
      </c>
      <c r="I75" s="56">
        <f t="shared" si="74"/>
        <v>1.8222874562492943</v>
      </c>
      <c r="J75" s="56">
        <f t="shared" si="74"/>
        <v>1.8403522637461895</v>
      </c>
      <c r="K75" s="56">
        <f t="shared" si="74"/>
        <v>9.283052952466976</v>
      </c>
      <c r="L75" s="56">
        <f t="shared" si="74"/>
        <v>3.6942531331150503</v>
      </c>
      <c r="M75" s="56">
        <f t="shared" si="74"/>
        <v>5.7333182793270856</v>
      </c>
      <c r="N75" s="56">
        <f t="shared" si="74"/>
        <v>6.3091340182906173</v>
      </c>
      <c r="O75" s="56">
        <f t="shared" si="74"/>
        <v>4.1142599074178614</v>
      </c>
      <c r="P75" s="56">
        <f t="shared" si="74"/>
        <v>9.0030484362651002</v>
      </c>
      <c r="Q75" s="56">
        <f t="shared" si="74"/>
        <v>8.3752963757479968</v>
      </c>
      <c r="R75" s="56">
        <f t="shared" si="74"/>
        <v>7.3772157615445408</v>
      </c>
      <c r="S75" s="56">
        <f t="shared" si="74"/>
        <v>7.3365699446765271</v>
      </c>
      <c r="T75" s="56">
        <f t="shared" si="74"/>
        <v>6.7788190132098904</v>
      </c>
      <c r="U75" s="56">
        <f t="shared" si="74"/>
        <v>6.0652591170825332</v>
      </c>
      <c r="V75" s="56">
        <f t="shared" si="74"/>
        <v>4.6336231229535958</v>
      </c>
      <c r="W75" s="56">
        <f t="shared" si="74"/>
        <v>3.4458620300327425</v>
      </c>
      <c r="X75" s="56">
        <f t="shared" si="74"/>
        <v>2.867788190132099</v>
      </c>
      <c r="Y75" s="56">
        <f t="shared" si="74"/>
        <v>2.1000338715140567</v>
      </c>
      <c r="Z75" s="56">
        <f t="shared" si="74"/>
        <v>1.6913176018968048</v>
      </c>
      <c r="AA75" s="56">
        <f t="shared" si="74"/>
        <v>1.1742124872981823</v>
      </c>
      <c r="AB75" s="57">
        <f t="shared" si="74"/>
        <v>1.0816303488765948</v>
      </c>
      <c r="AC75" s="58">
        <f t="shared" si="74"/>
        <v>1.7387377215761544</v>
      </c>
      <c r="AD75" s="59">
        <f t="shared" si="74"/>
        <v>0.13096985435248956</v>
      </c>
      <c r="AE75" s="58">
        <f t="shared" si="74"/>
        <v>51.579541605509768</v>
      </c>
      <c r="AF75" s="58">
        <f t="shared" si="74"/>
        <v>4.7194309585638479</v>
      </c>
      <c r="AG75" s="58">
        <f t="shared" si="74"/>
        <v>4.9226600429039182</v>
      </c>
      <c r="AH75" s="58">
        <f t="shared" si="74"/>
        <v>23.807158179970646</v>
      </c>
      <c r="AI75" s="58">
        <f t="shared" si="74"/>
        <v>2.1519701930676303</v>
      </c>
      <c r="AJ75" s="96"/>
    </row>
    <row r="76" spans="1:36" ht="15.75">
      <c r="A76" s="97">
        <v>2</v>
      </c>
      <c r="C76" s="404" t="s">
        <v>79</v>
      </c>
      <c r="D76" s="48">
        <v>1</v>
      </c>
      <c r="E76" s="424">
        <v>44285</v>
      </c>
      <c r="F76" s="22">
        <v>759</v>
      </c>
      <c r="G76" s="23">
        <v>780</v>
      </c>
      <c r="H76" s="23">
        <v>796</v>
      </c>
      <c r="I76" s="23">
        <v>807</v>
      </c>
      <c r="J76" s="23">
        <v>815</v>
      </c>
      <c r="K76" s="23">
        <v>4111</v>
      </c>
      <c r="L76" s="23">
        <v>1636</v>
      </c>
      <c r="M76" s="23">
        <v>2539</v>
      </c>
      <c r="N76" s="23">
        <v>2794</v>
      </c>
      <c r="O76" s="23">
        <v>1822</v>
      </c>
      <c r="P76" s="23">
        <v>3987</v>
      </c>
      <c r="Q76" s="23">
        <v>3709</v>
      </c>
      <c r="R76" s="23">
        <v>3267</v>
      </c>
      <c r="S76" s="23">
        <v>3249</v>
      </c>
      <c r="T76" s="23">
        <v>3002</v>
      </c>
      <c r="U76" s="23">
        <v>2686</v>
      </c>
      <c r="V76" s="23">
        <v>2052</v>
      </c>
      <c r="W76" s="23">
        <v>1526</v>
      </c>
      <c r="X76" s="23">
        <v>1270</v>
      </c>
      <c r="Y76" s="23">
        <v>930</v>
      </c>
      <c r="Z76" s="23">
        <v>749</v>
      </c>
      <c r="AA76" s="23">
        <v>520</v>
      </c>
      <c r="AB76" s="45">
        <v>479</v>
      </c>
      <c r="AC76" s="35">
        <v>770</v>
      </c>
      <c r="AD76" s="37">
        <v>58</v>
      </c>
      <c r="AE76" s="35">
        <v>22842</v>
      </c>
      <c r="AF76" s="35">
        <v>2090</v>
      </c>
      <c r="AG76" s="35">
        <v>2180</v>
      </c>
      <c r="AH76" s="35">
        <v>10543</v>
      </c>
      <c r="AI76" s="35">
        <v>953</v>
      </c>
      <c r="AJ76" s="96">
        <f>E76-SUM(F76:AB76)</f>
        <v>0</v>
      </c>
    </row>
    <row r="77" spans="1:36" ht="17.25">
      <c r="A77" s="60">
        <v>1</v>
      </c>
      <c r="B77" s="453" t="s">
        <v>431</v>
      </c>
      <c r="C77" s="405" t="s">
        <v>80</v>
      </c>
      <c r="D77" s="98">
        <v>0.65</v>
      </c>
      <c r="E77" s="426">
        <f>ROUND(D77*$E$76,0)</f>
        <v>28785</v>
      </c>
      <c r="F77" s="49">
        <f t="shared" ref="F77:AI77" si="75">ROUND($E$77*F75/100,0)</f>
        <v>493</v>
      </c>
      <c r="G77" s="49">
        <f t="shared" si="75"/>
        <v>507</v>
      </c>
      <c r="H77" s="49">
        <f t="shared" si="75"/>
        <v>517</v>
      </c>
      <c r="I77" s="49">
        <f>ROUND($E$77*I75/100,0)+1</f>
        <v>526</v>
      </c>
      <c r="J77" s="49">
        <f>ROUND($E$77*J75/100,0)</f>
        <v>530</v>
      </c>
      <c r="K77" s="49">
        <f t="shared" si="75"/>
        <v>2672</v>
      </c>
      <c r="L77" s="49">
        <f t="shared" si="75"/>
        <v>1063</v>
      </c>
      <c r="M77" s="49">
        <f t="shared" si="75"/>
        <v>1650</v>
      </c>
      <c r="N77" s="49">
        <f t="shared" si="75"/>
        <v>1816</v>
      </c>
      <c r="O77" s="49">
        <f t="shared" si="75"/>
        <v>1184</v>
      </c>
      <c r="P77" s="49">
        <f t="shared" si="75"/>
        <v>2592</v>
      </c>
      <c r="Q77" s="49">
        <f t="shared" si="75"/>
        <v>2411</v>
      </c>
      <c r="R77" s="49">
        <f t="shared" si="75"/>
        <v>2124</v>
      </c>
      <c r="S77" s="49">
        <f t="shared" si="75"/>
        <v>2112</v>
      </c>
      <c r="T77" s="49">
        <f t="shared" si="75"/>
        <v>1951</v>
      </c>
      <c r="U77" s="49">
        <f t="shared" si="75"/>
        <v>1746</v>
      </c>
      <c r="V77" s="49">
        <f t="shared" si="75"/>
        <v>1334</v>
      </c>
      <c r="W77" s="49">
        <f t="shared" si="75"/>
        <v>992</v>
      </c>
      <c r="X77" s="49">
        <f t="shared" si="75"/>
        <v>825</v>
      </c>
      <c r="Y77" s="49">
        <f t="shared" si="75"/>
        <v>604</v>
      </c>
      <c r="Z77" s="49">
        <f t="shared" si="75"/>
        <v>487</v>
      </c>
      <c r="AA77" s="49">
        <f t="shared" si="75"/>
        <v>338</v>
      </c>
      <c r="AB77" s="49">
        <f t="shared" si="75"/>
        <v>311</v>
      </c>
      <c r="AC77" s="49">
        <f t="shared" si="75"/>
        <v>500</v>
      </c>
      <c r="AD77" s="49">
        <f t="shared" si="75"/>
        <v>38</v>
      </c>
      <c r="AE77" s="49">
        <f t="shared" si="75"/>
        <v>14847</v>
      </c>
      <c r="AF77" s="49">
        <f t="shared" si="75"/>
        <v>1358</v>
      </c>
      <c r="AG77" s="49">
        <f t="shared" si="75"/>
        <v>1417</v>
      </c>
      <c r="AH77" s="49">
        <f t="shared" si="75"/>
        <v>6853</v>
      </c>
      <c r="AI77" s="49">
        <f t="shared" si="75"/>
        <v>619</v>
      </c>
      <c r="AJ77" s="96">
        <f>E77-SUM(F77:AB77)</f>
        <v>0</v>
      </c>
    </row>
    <row r="78" spans="1:36" ht="17.25">
      <c r="A78" s="60">
        <f>1+A77</f>
        <v>2</v>
      </c>
      <c r="B78" s="453" t="s">
        <v>288</v>
      </c>
      <c r="C78" s="405" t="s">
        <v>81</v>
      </c>
      <c r="D78" s="48">
        <v>0.35</v>
      </c>
      <c r="E78" s="423">
        <f>ROUND(D78*$E$76,0)</f>
        <v>15500</v>
      </c>
      <c r="F78" s="49">
        <f t="shared" ref="F78:AI78" si="76">ROUND($E$78*F75/100,0)</f>
        <v>266</v>
      </c>
      <c r="G78" s="49">
        <f t="shared" si="76"/>
        <v>273</v>
      </c>
      <c r="H78" s="49">
        <f t="shared" si="76"/>
        <v>279</v>
      </c>
      <c r="I78" s="49">
        <f>ROUND($E$78*I75/100,0)-1</f>
        <v>281</v>
      </c>
      <c r="J78" s="49">
        <f t="shared" si="76"/>
        <v>285</v>
      </c>
      <c r="K78" s="49">
        <f t="shared" si="76"/>
        <v>1439</v>
      </c>
      <c r="L78" s="49">
        <f t="shared" si="76"/>
        <v>573</v>
      </c>
      <c r="M78" s="49">
        <f t="shared" si="76"/>
        <v>889</v>
      </c>
      <c r="N78" s="49">
        <f t="shared" si="76"/>
        <v>978</v>
      </c>
      <c r="O78" s="49">
        <f t="shared" si="76"/>
        <v>638</v>
      </c>
      <c r="P78" s="49">
        <f t="shared" si="76"/>
        <v>1395</v>
      </c>
      <c r="Q78" s="49">
        <f t="shared" si="76"/>
        <v>1298</v>
      </c>
      <c r="R78" s="49">
        <f t="shared" si="76"/>
        <v>1143</v>
      </c>
      <c r="S78" s="49">
        <f t="shared" si="76"/>
        <v>1137</v>
      </c>
      <c r="T78" s="49">
        <f t="shared" si="76"/>
        <v>1051</v>
      </c>
      <c r="U78" s="49">
        <f t="shared" si="76"/>
        <v>940</v>
      </c>
      <c r="V78" s="49">
        <f t="shared" si="76"/>
        <v>718</v>
      </c>
      <c r="W78" s="49">
        <f t="shared" si="76"/>
        <v>534</v>
      </c>
      <c r="X78" s="49">
        <f t="shared" si="76"/>
        <v>445</v>
      </c>
      <c r="Y78" s="49">
        <f t="shared" si="76"/>
        <v>326</v>
      </c>
      <c r="Z78" s="49">
        <f t="shared" si="76"/>
        <v>262</v>
      </c>
      <c r="AA78" s="49">
        <f t="shared" si="76"/>
        <v>182</v>
      </c>
      <c r="AB78" s="49">
        <f t="shared" si="76"/>
        <v>168</v>
      </c>
      <c r="AC78" s="49">
        <f t="shared" si="76"/>
        <v>270</v>
      </c>
      <c r="AD78" s="49">
        <f t="shared" si="76"/>
        <v>20</v>
      </c>
      <c r="AE78" s="49">
        <f t="shared" si="76"/>
        <v>7995</v>
      </c>
      <c r="AF78" s="49">
        <f t="shared" si="76"/>
        <v>732</v>
      </c>
      <c r="AG78" s="49">
        <f t="shared" si="76"/>
        <v>763</v>
      </c>
      <c r="AH78" s="49">
        <f t="shared" si="76"/>
        <v>3690</v>
      </c>
      <c r="AI78" s="49">
        <f t="shared" si="76"/>
        <v>334</v>
      </c>
      <c r="AJ78" s="96">
        <f>E78-SUM(F78:AB78)</f>
        <v>0</v>
      </c>
    </row>
    <row r="79" spans="1:36" ht="15.75" hidden="1">
      <c r="A79" s="100"/>
      <c r="C79" s="410"/>
      <c r="D79" s="102">
        <f t="shared" ref="D79:AI79" si="77">SUM(D77:D78)</f>
        <v>1</v>
      </c>
      <c r="E79" s="428">
        <f t="shared" si="77"/>
        <v>44285</v>
      </c>
      <c r="F79" s="62">
        <f t="shared" si="77"/>
        <v>759</v>
      </c>
      <c r="G79" s="62">
        <f t="shared" si="77"/>
        <v>780</v>
      </c>
      <c r="H79" s="62">
        <f t="shared" si="77"/>
        <v>796</v>
      </c>
      <c r="I79" s="62">
        <f t="shared" si="77"/>
        <v>807</v>
      </c>
      <c r="J79" s="62">
        <f t="shared" si="77"/>
        <v>815</v>
      </c>
      <c r="K79" s="62">
        <f t="shared" si="77"/>
        <v>4111</v>
      </c>
      <c r="L79" s="62">
        <f t="shared" si="77"/>
        <v>1636</v>
      </c>
      <c r="M79" s="62">
        <f t="shared" si="77"/>
        <v>2539</v>
      </c>
      <c r="N79" s="62">
        <f t="shared" si="77"/>
        <v>2794</v>
      </c>
      <c r="O79" s="62">
        <f t="shared" si="77"/>
        <v>1822</v>
      </c>
      <c r="P79" s="62">
        <f t="shared" si="77"/>
        <v>3987</v>
      </c>
      <c r="Q79" s="62">
        <f t="shared" si="77"/>
        <v>3709</v>
      </c>
      <c r="R79" s="62">
        <f t="shared" si="77"/>
        <v>3267</v>
      </c>
      <c r="S79" s="62">
        <f t="shared" si="77"/>
        <v>3249</v>
      </c>
      <c r="T79" s="62">
        <f t="shared" si="77"/>
        <v>3002</v>
      </c>
      <c r="U79" s="62">
        <f t="shared" si="77"/>
        <v>2686</v>
      </c>
      <c r="V79" s="62">
        <f t="shared" si="77"/>
        <v>2052</v>
      </c>
      <c r="W79" s="62">
        <f t="shared" si="77"/>
        <v>1526</v>
      </c>
      <c r="X79" s="62">
        <f t="shared" si="77"/>
        <v>1270</v>
      </c>
      <c r="Y79" s="62">
        <f t="shared" si="77"/>
        <v>930</v>
      </c>
      <c r="Z79" s="62">
        <f t="shared" si="77"/>
        <v>749</v>
      </c>
      <c r="AA79" s="62">
        <f t="shared" si="77"/>
        <v>520</v>
      </c>
      <c r="AB79" s="104">
        <f t="shared" si="77"/>
        <v>479</v>
      </c>
      <c r="AC79" s="51">
        <f t="shared" si="77"/>
        <v>770</v>
      </c>
      <c r="AD79" s="54">
        <f t="shared" si="77"/>
        <v>58</v>
      </c>
      <c r="AE79" s="51">
        <f t="shared" si="77"/>
        <v>22842</v>
      </c>
      <c r="AF79" s="51">
        <f t="shared" si="77"/>
        <v>2090</v>
      </c>
      <c r="AG79" s="51">
        <f t="shared" si="77"/>
        <v>2180</v>
      </c>
      <c r="AH79" s="51">
        <f t="shared" si="77"/>
        <v>10543</v>
      </c>
      <c r="AI79" s="51">
        <f t="shared" si="77"/>
        <v>953</v>
      </c>
      <c r="AJ79" s="96">
        <f>E79-SUM(F79:AB79)</f>
        <v>0</v>
      </c>
    </row>
    <row r="80" spans="1:36" ht="17.25" hidden="1">
      <c r="A80" s="100"/>
      <c r="C80" s="411"/>
      <c r="D80" s="105"/>
      <c r="E80" s="429"/>
      <c r="F80" s="55">
        <f t="shared" ref="F80:AI80" si="78">+F81*100/$E$81</f>
        <v>1.3853567126221389</v>
      </c>
      <c r="G80" s="55">
        <f t="shared" si="78"/>
        <v>1.4388970686655067</v>
      </c>
      <c r="H80" s="55">
        <f t="shared" si="78"/>
        <v>1.4991299692142952</v>
      </c>
      <c r="I80" s="55">
        <f t="shared" si="78"/>
        <v>1.5593628697630839</v>
      </c>
      <c r="J80" s="55">
        <f t="shared" si="78"/>
        <v>1.6129032258064515</v>
      </c>
      <c r="K80" s="55">
        <f t="shared" si="78"/>
        <v>8.8876991031990364</v>
      </c>
      <c r="L80" s="55">
        <f t="shared" si="78"/>
        <v>3.8615981796278946</v>
      </c>
      <c r="M80" s="55">
        <f t="shared" si="78"/>
        <v>6.0165975103734439</v>
      </c>
      <c r="N80" s="55">
        <f t="shared" si="78"/>
        <v>6.1504484004818636</v>
      </c>
      <c r="O80" s="55">
        <f t="shared" si="78"/>
        <v>3.8749832686387364</v>
      </c>
      <c r="P80" s="55">
        <f t="shared" si="78"/>
        <v>8.3188328202382547</v>
      </c>
      <c r="Q80" s="55">
        <f t="shared" si="78"/>
        <v>7.6629634587070008</v>
      </c>
      <c r="R80" s="55">
        <f t="shared" si="78"/>
        <v>6.6390041493775938</v>
      </c>
      <c r="S80" s="55">
        <f t="shared" si="78"/>
        <v>7.3751840449738992</v>
      </c>
      <c r="T80" s="55">
        <f t="shared" si="78"/>
        <v>6.8130103065185388</v>
      </c>
      <c r="U80" s="55">
        <f t="shared" si="78"/>
        <v>6.3846874581715971</v>
      </c>
      <c r="V80" s="55">
        <f t="shared" si="78"/>
        <v>5.1064114576361934</v>
      </c>
      <c r="W80" s="55">
        <f t="shared" si="78"/>
        <v>4.2096104939097847</v>
      </c>
      <c r="X80" s="55">
        <f t="shared" si="78"/>
        <v>3.1454959175478518</v>
      </c>
      <c r="Y80" s="55">
        <f t="shared" si="78"/>
        <v>2.5364743675545443</v>
      </c>
      <c r="Z80" s="55">
        <f t="shared" si="78"/>
        <v>2.1215366082184448</v>
      </c>
      <c r="AA80" s="55">
        <f t="shared" si="78"/>
        <v>1.6396734038281355</v>
      </c>
      <c r="AB80" s="107">
        <f t="shared" si="78"/>
        <v>1.7601392049257127</v>
      </c>
      <c r="AC80" s="58">
        <f t="shared" si="78"/>
        <v>1.4255119796546647</v>
      </c>
      <c r="AD80" s="59">
        <f t="shared" si="78"/>
        <v>0.10708071208673538</v>
      </c>
      <c r="AE80" s="58">
        <f t="shared" si="78"/>
        <v>52.221924775799756</v>
      </c>
      <c r="AF80" s="58">
        <f t="shared" si="78"/>
        <v>4.9056351224735648</v>
      </c>
      <c r="AG80" s="58">
        <f t="shared" si="78"/>
        <v>4.9792531120331951</v>
      </c>
      <c r="AH80" s="58">
        <f t="shared" si="78"/>
        <v>23.116048721723999</v>
      </c>
      <c r="AI80" s="58">
        <f t="shared" si="78"/>
        <v>1.7735242939365548</v>
      </c>
      <c r="AJ80" s="96"/>
    </row>
    <row r="81" spans="1:36" ht="15.75">
      <c r="A81" s="97">
        <v>3</v>
      </c>
      <c r="C81" s="404" t="s">
        <v>82</v>
      </c>
      <c r="D81" s="44">
        <v>1</v>
      </c>
      <c r="E81" s="424">
        <v>14942</v>
      </c>
      <c r="F81" s="22">
        <v>207</v>
      </c>
      <c r="G81" s="23">
        <v>215</v>
      </c>
      <c r="H81" s="23">
        <v>224</v>
      </c>
      <c r="I81" s="23">
        <v>233</v>
      </c>
      <c r="J81" s="23">
        <v>241</v>
      </c>
      <c r="K81" s="23">
        <v>1328</v>
      </c>
      <c r="L81" s="23">
        <v>577</v>
      </c>
      <c r="M81" s="23">
        <v>899</v>
      </c>
      <c r="N81" s="23">
        <v>919</v>
      </c>
      <c r="O81" s="23">
        <v>579</v>
      </c>
      <c r="P81" s="23">
        <v>1243</v>
      </c>
      <c r="Q81" s="23">
        <v>1145</v>
      </c>
      <c r="R81" s="23">
        <v>992</v>
      </c>
      <c r="S81" s="23">
        <v>1102</v>
      </c>
      <c r="T81" s="23">
        <v>1018</v>
      </c>
      <c r="U81" s="23">
        <v>954</v>
      </c>
      <c r="V81" s="23">
        <v>763</v>
      </c>
      <c r="W81" s="23">
        <v>629</v>
      </c>
      <c r="X81" s="23">
        <v>470</v>
      </c>
      <c r="Y81" s="23">
        <v>379</v>
      </c>
      <c r="Z81" s="23">
        <v>317</v>
      </c>
      <c r="AA81" s="23">
        <v>245</v>
      </c>
      <c r="AB81" s="45">
        <v>263</v>
      </c>
      <c r="AC81" s="35">
        <v>213</v>
      </c>
      <c r="AD81" s="37">
        <v>16</v>
      </c>
      <c r="AE81" s="35">
        <v>7803</v>
      </c>
      <c r="AF81" s="35">
        <v>733</v>
      </c>
      <c r="AG81" s="35">
        <v>744</v>
      </c>
      <c r="AH81" s="35">
        <v>3454</v>
      </c>
      <c r="AI81" s="35">
        <v>265</v>
      </c>
      <c r="AJ81" s="96">
        <f>E81-SUM(F81:AB81)</f>
        <v>0</v>
      </c>
    </row>
    <row r="82" spans="1:36" ht="17.25">
      <c r="A82" s="60">
        <v>1</v>
      </c>
      <c r="B82" s="453" t="s">
        <v>427</v>
      </c>
      <c r="C82" s="405" t="s">
        <v>83</v>
      </c>
      <c r="D82" s="48">
        <v>0.79</v>
      </c>
      <c r="E82" s="423">
        <f>ROUND($E$81*D82,0)</f>
        <v>11804</v>
      </c>
      <c r="F82" s="49">
        <f t="shared" ref="F82" si="79">ROUND($E$82*F80/100,0)</f>
        <v>164</v>
      </c>
      <c r="G82" s="49">
        <f t="shared" ref="G82:AI82" si="80">ROUND($E$82*G80/100,0)</f>
        <v>170</v>
      </c>
      <c r="H82" s="49">
        <f t="shared" si="80"/>
        <v>177</v>
      </c>
      <c r="I82" s="49">
        <f t="shared" si="80"/>
        <v>184</v>
      </c>
      <c r="J82" s="49">
        <f t="shared" si="80"/>
        <v>190</v>
      </c>
      <c r="K82" s="49">
        <f t="shared" si="80"/>
        <v>1049</v>
      </c>
      <c r="L82" s="49">
        <f t="shared" si="80"/>
        <v>456</v>
      </c>
      <c r="M82" s="49">
        <f t="shared" si="80"/>
        <v>710</v>
      </c>
      <c r="N82" s="49">
        <f t="shared" si="80"/>
        <v>726</v>
      </c>
      <c r="O82" s="49">
        <f t="shared" si="80"/>
        <v>457</v>
      </c>
      <c r="P82" s="49">
        <f t="shared" si="80"/>
        <v>982</v>
      </c>
      <c r="Q82" s="49">
        <f t="shared" si="80"/>
        <v>905</v>
      </c>
      <c r="R82" s="49">
        <f t="shared" si="80"/>
        <v>784</v>
      </c>
      <c r="S82" s="49">
        <f>ROUND($E$82*S80/100,0)-1</f>
        <v>870</v>
      </c>
      <c r="T82" s="49">
        <f t="shared" si="80"/>
        <v>804</v>
      </c>
      <c r="U82" s="49">
        <f t="shared" si="80"/>
        <v>754</v>
      </c>
      <c r="V82" s="49">
        <f t="shared" si="80"/>
        <v>603</v>
      </c>
      <c r="W82" s="49">
        <f t="shared" si="80"/>
        <v>497</v>
      </c>
      <c r="X82" s="49">
        <f t="shared" si="80"/>
        <v>371</v>
      </c>
      <c r="Y82" s="49">
        <f t="shared" si="80"/>
        <v>299</v>
      </c>
      <c r="Z82" s="49">
        <f t="shared" si="80"/>
        <v>250</v>
      </c>
      <c r="AA82" s="49">
        <f t="shared" si="80"/>
        <v>194</v>
      </c>
      <c r="AB82" s="49">
        <f t="shared" si="80"/>
        <v>208</v>
      </c>
      <c r="AC82" s="49">
        <f t="shared" si="80"/>
        <v>168</v>
      </c>
      <c r="AD82" s="49">
        <f t="shared" si="80"/>
        <v>13</v>
      </c>
      <c r="AE82" s="49">
        <f t="shared" si="80"/>
        <v>6164</v>
      </c>
      <c r="AF82" s="49">
        <f t="shared" si="80"/>
        <v>579</v>
      </c>
      <c r="AG82" s="49">
        <f t="shared" si="80"/>
        <v>588</v>
      </c>
      <c r="AH82" s="49">
        <f t="shared" si="80"/>
        <v>2729</v>
      </c>
      <c r="AI82" s="49">
        <f t="shared" si="80"/>
        <v>209</v>
      </c>
      <c r="AJ82" s="96">
        <f>E82-SUM(F82:AB82)</f>
        <v>0</v>
      </c>
    </row>
    <row r="83" spans="1:36" ht="17.25">
      <c r="A83" s="60">
        <f>1+A82</f>
        <v>2</v>
      </c>
      <c r="B83" s="453" t="s">
        <v>426</v>
      </c>
      <c r="C83" s="405" t="s">
        <v>84</v>
      </c>
      <c r="D83" s="48">
        <v>7.0000000000000007E-2</v>
      </c>
      <c r="E83" s="423">
        <f>ROUND($E$81*D83,0)</f>
        <v>1046</v>
      </c>
      <c r="F83" s="49">
        <f>ROUND($E$83*F80/100,0)</f>
        <v>14</v>
      </c>
      <c r="G83" s="49">
        <f t="shared" ref="G83:AI83" si="81">ROUND($E$83*G80/100,0)</f>
        <v>15</v>
      </c>
      <c r="H83" s="49">
        <f t="shared" si="81"/>
        <v>16</v>
      </c>
      <c r="I83" s="49">
        <f t="shared" si="81"/>
        <v>16</v>
      </c>
      <c r="J83" s="49">
        <f t="shared" si="81"/>
        <v>17</v>
      </c>
      <c r="K83" s="49">
        <f t="shared" si="81"/>
        <v>93</v>
      </c>
      <c r="L83" s="49">
        <f t="shared" si="81"/>
        <v>40</v>
      </c>
      <c r="M83" s="49">
        <f t="shared" si="81"/>
        <v>63</v>
      </c>
      <c r="N83" s="49">
        <f t="shared" si="81"/>
        <v>64</v>
      </c>
      <c r="O83" s="49">
        <f t="shared" si="81"/>
        <v>41</v>
      </c>
      <c r="P83" s="49">
        <f t="shared" si="81"/>
        <v>87</v>
      </c>
      <c r="Q83" s="49">
        <f t="shared" si="81"/>
        <v>80</v>
      </c>
      <c r="R83" s="49">
        <f t="shared" si="81"/>
        <v>69</v>
      </c>
      <c r="S83" s="49">
        <f>ROUND($E$83*S80/100,0)+1</f>
        <v>78</v>
      </c>
      <c r="T83" s="49">
        <f t="shared" si="81"/>
        <v>71</v>
      </c>
      <c r="U83" s="49">
        <f t="shared" si="81"/>
        <v>67</v>
      </c>
      <c r="V83" s="49">
        <f t="shared" si="81"/>
        <v>53</v>
      </c>
      <c r="W83" s="49">
        <f t="shared" si="81"/>
        <v>44</v>
      </c>
      <c r="X83" s="49">
        <f t="shared" si="81"/>
        <v>33</v>
      </c>
      <c r="Y83" s="49">
        <f t="shared" si="81"/>
        <v>27</v>
      </c>
      <c r="Z83" s="49">
        <f>ROUND($E$83*Z80/100,0)+1</f>
        <v>23</v>
      </c>
      <c r="AA83" s="49">
        <f t="shared" si="81"/>
        <v>17</v>
      </c>
      <c r="AB83" s="49">
        <f t="shared" si="81"/>
        <v>18</v>
      </c>
      <c r="AC83" s="49">
        <f t="shared" si="81"/>
        <v>15</v>
      </c>
      <c r="AD83" s="49">
        <f t="shared" si="81"/>
        <v>1</v>
      </c>
      <c r="AE83" s="49">
        <f>ROUND($E$83*AE80/100,0)+1</f>
        <v>547</v>
      </c>
      <c r="AF83" s="49">
        <f t="shared" si="81"/>
        <v>51</v>
      </c>
      <c r="AG83" s="49">
        <f t="shared" si="81"/>
        <v>52</v>
      </c>
      <c r="AH83" s="49">
        <f t="shared" si="81"/>
        <v>242</v>
      </c>
      <c r="AI83" s="49">
        <f t="shared" si="81"/>
        <v>19</v>
      </c>
      <c r="AJ83" s="96">
        <f>E83-SUM(F83:AB83)</f>
        <v>0</v>
      </c>
    </row>
    <row r="84" spans="1:36" ht="17.25">
      <c r="A84" s="60">
        <f>1+A83</f>
        <v>3</v>
      </c>
      <c r="B84" s="453" t="s">
        <v>425</v>
      </c>
      <c r="C84" s="405" t="s">
        <v>85</v>
      </c>
      <c r="D84" s="48">
        <v>0.14000000000000001</v>
      </c>
      <c r="E84" s="423">
        <f>ROUND($E$81*D84,0)</f>
        <v>2092</v>
      </c>
      <c r="F84" s="49">
        <f t="shared" ref="F84" si="82">ROUND($E$84*F80/100,0)</f>
        <v>29</v>
      </c>
      <c r="G84" s="49">
        <f t="shared" ref="G84:AI84" si="83">ROUND($E$84*G80/100,0)</f>
        <v>30</v>
      </c>
      <c r="H84" s="49">
        <f t="shared" si="83"/>
        <v>31</v>
      </c>
      <c r="I84" s="49">
        <f t="shared" si="83"/>
        <v>33</v>
      </c>
      <c r="J84" s="49">
        <f t="shared" si="83"/>
        <v>34</v>
      </c>
      <c r="K84" s="49">
        <f t="shared" si="83"/>
        <v>186</v>
      </c>
      <c r="L84" s="49">
        <f t="shared" si="83"/>
        <v>81</v>
      </c>
      <c r="M84" s="49">
        <f t="shared" si="83"/>
        <v>126</v>
      </c>
      <c r="N84" s="49">
        <f t="shared" si="83"/>
        <v>129</v>
      </c>
      <c r="O84" s="49">
        <f t="shared" si="83"/>
        <v>81</v>
      </c>
      <c r="P84" s="49">
        <f t="shared" si="83"/>
        <v>174</v>
      </c>
      <c r="Q84" s="49">
        <f t="shared" si="83"/>
        <v>160</v>
      </c>
      <c r="R84" s="49">
        <f t="shared" si="83"/>
        <v>139</v>
      </c>
      <c r="S84" s="49">
        <f t="shared" si="83"/>
        <v>154</v>
      </c>
      <c r="T84" s="49">
        <f t="shared" si="83"/>
        <v>143</v>
      </c>
      <c r="U84" s="49">
        <f>ROUND($E$84*U80/100,0)-1</f>
        <v>133</v>
      </c>
      <c r="V84" s="49">
        <f t="shared" si="83"/>
        <v>107</v>
      </c>
      <c r="W84" s="49">
        <f t="shared" si="83"/>
        <v>88</v>
      </c>
      <c r="X84" s="49">
        <f t="shared" si="83"/>
        <v>66</v>
      </c>
      <c r="Y84" s="49">
        <f t="shared" si="83"/>
        <v>53</v>
      </c>
      <c r="Z84" s="49">
        <f t="shared" si="83"/>
        <v>44</v>
      </c>
      <c r="AA84" s="49">
        <f t="shared" si="83"/>
        <v>34</v>
      </c>
      <c r="AB84" s="49">
        <f t="shared" si="83"/>
        <v>37</v>
      </c>
      <c r="AC84" s="49">
        <f t="shared" si="83"/>
        <v>30</v>
      </c>
      <c r="AD84" s="49">
        <f t="shared" si="83"/>
        <v>2</v>
      </c>
      <c r="AE84" s="49">
        <f t="shared" si="83"/>
        <v>1092</v>
      </c>
      <c r="AF84" s="49">
        <f t="shared" si="83"/>
        <v>103</v>
      </c>
      <c r="AG84" s="49">
        <f t="shared" si="83"/>
        <v>104</v>
      </c>
      <c r="AH84" s="49">
        <f>ROUND($E$84*AH80/100,0)-1</f>
        <v>483</v>
      </c>
      <c r="AI84" s="49">
        <f t="shared" si="83"/>
        <v>37</v>
      </c>
      <c r="AJ84" s="96">
        <f>E84-SUM(F84:AB84)</f>
        <v>0</v>
      </c>
    </row>
    <row r="85" spans="1:36" ht="16.5" hidden="1">
      <c r="A85" s="95"/>
      <c r="C85" s="405"/>
      <c r="D85" s="50">
        <f t="shared" ref="D85:AI85" si="84">SUM(D82:D84)</f>
        <v>1</v>
      </c>
      <c r="E85" s="425">
        <f t="shared" si="84"/>
        <v>14942</v>
      </c>
      <c r="F85" s="62">
        <f t="shared" si="84"/>
        <v>207</v>
      </c>
      <c r="G85" s="52">
        <f t="shared" si="84"/>
        <v>215</v>
      </c>
      <c r="H85" s="52">
        <f t="shared" si="84"/>
        <v>224</v>
      </c>
      <c r="I85" s="52">
        <f t="shared" si="84"/>
        <v>233</v>
      </c>
      <c r="J85" s="52">
        <f t="shared" si="84"/>
        <v>241</v>
      </c>
      <c r="K85" s="52">
        <f t="shared" si="84"/>
        <v>1328</v>
      </c>
      <c r="L85" s="52">
        <f t="shared" si="84"/>
        <v>577</v>
      </c>
      <c r="M85" s="52">
        <f t="shared" si="84"/>
        <v>899</v>
      </c>
      <c r="N85" s="52">
        <f t="shared" si="84"/>
        <v>919</v>
      </c>
      <c r="O85" s="52">
        <f t="shared" si="84"/>
        <v>579</v>
      </c>
      <c r="P85" s="52">
        <f t="shared" si="84"/>
        <v>1243</v>
      </c>
      <c r="Q85" s="52">
        <f t="shared" si="84"/>
        <v>1145</v>
      </c>
      <c r="R85" s="52">
        <f t="shared" si="84"/>
        <v>992</v>
      </c>
      <c r="S85" s="52">
        <f t="shared" si="84"/>
        <v>1102</v>
      </c>
      <c r="T85" s="52">
        <f t="shared" si="84"/>
        <v>1018</v>
      </c>
      <c r="U85" s="52">
        <f t="shared" si="84"/>
        <v>954</v>
      </c>
      <c r="V85" s="52">
        <f t="shared" si="84"/>
        <v>763</v>
      </c>
      <c r="W85" s="52">
        <f t="shared" si="84"/>
        <v>629</v>
      </c>
      <c r="X85" s="52">
        <f t="shared" si="84"/>
        <v>470</v>
      </c>
      <c r="Y85" s="52">
        <f t="shared" si="84"/>
        <v>379</v>
      </c>
      <c r="Z85" s="52">
        <f t="shared" si="84"/>
        <v>317</v>
      </c>
      <c r="AA85" s="52">
        <f t="shared" si="84"/>
        <v>245</v>
      </c>
      <c r="AB85" s="53">
        <f t="shared" si="84"/>
        <v>263</v>
      </c>
      <c r="AC85" s="51">
        <f t="shared" si="84"/>
        <v>213</v>
      </c>
      <c r="AD85" s="54">
        <f t="shared" si="84"/>
        <v>16</v>
      </c>
      <c r="AE85" s="51">
        <f t="shared" si="84"/>
        <v>7803</v>
      </c>
      <c r="AF85" s="51">
        <f t="shared" si="84"/>
        <v>733</v>
      </c>
      <c r="AG85" s="51">
        <f t="shared" si="84"/>
        <v>744</v>
      </c>
      <c r="AH85" s="51">
        <f t="shared" si="84"/>
        <v>3454</v>
      </c>
      <c r="AI85" s="51">
        <f t="shared" si="84"/>
        <v>265</v>
      </c>
      <c r="AJ85" s="96">
        <f>E85-SUM(F85:AB85)</f>
        <v>0</v>
      </c>
    </row>
    <row r="86" spans="1:36" ht="17.25" hidden="1">
      <c r="A86" s="95"/>
      <c r="C86" s="405"/>
      <c r="D86" s="15"/>
      <c r="E86" s="422"/>
      <c r="F86" s="55">
        <f t="shared" ref="F86:AI86" si="85">+F87*100/$E$87</f>
        <v>2.2700401986285175</v>
      </c>
      <c r="G86" s="56">
        <f t="shared" si="85"/>
        <v>2.1675731063293133</v>
      </c>
      <c r="H86" s="56">
        <f t="shared" si="85"/>
        <v>2.0887522660991564</v>
      </c>
      <c r="I86" s="56">
        <f t="shared" si="85"/>
        <v>2.049341845984078</v>
      </c>
      <c r="J86" s="56">
        <f t="shared" si="85"/>
        <v>2.0335776779380468</v>
      </c>
      <c r="K86" s="56">
        <f t="shared" si="85"/>
        <v>10.506818002679909</v>
      </c>
      <c r="L86" s="56">
        <f t="shared" si="85"/>
        <v>4.5321983132340193</v>
      </c>
      <c r="M86" s="56">
        <f t="shared" si="85"/>
        <v>6.9125876881847557</v>
      </c>
      <c r="N86" s="56">
        <f t="shared" si="85"/>
        <v>6.5500118231260345</v>
      </c>
      <c r="O86" s="56">
        <f t="shared" si="85"/>
        <v>4.1223299440372037</v>
      </c>
      <c r="P86" s="56">
        <f t="shared" si="85"/>
        <v>9.4033262394577122</v>
      </c>
      <c r="Q86" s="56">
        <f t="shared" si="85"/>
        <v>8.7491132655474111</v>
      </c>
      <c r="R86" s="56">
        <f t="shared" si="85"/>
        <v>7.1884606289903052</v>
      </c>
      <c r="S86" s="56">
        <f t="shared" si="85"/>
        <v>6.0770867817450931</v>
      </c>
      <c r="T86" s="56">
        <f t="shared" si="85"/>
        <v>6.2504926302514381</v>
      </c>
      <c r="U86" s="56">
        <f t="shared" si="85"/>
        <v>5.3834633877197131</v>
      </c>
      <c r="V86" s="56">
        <f t="shared" si="85"/>
        <v>4.3193820446125955</v>
      </c>
      <c r="W86" s="56">
        <f t="shared" si="85"/>
        <v>2.9557815086308818</v>
      </c>
      <c r="X86" s="56">
        <f t="shared" si="85"/>
        <v>2.2385118625364546</v>
      </c>
      <c r="Y86" s="56">
        <f t="shared" si="85"/>
        <v>1.6394734767872625</v>
      </c>
      <c r="Z86" s="56">
        <f t="shared" si="85"/>
        <v>1.2138409395444156</v>
      </c>
      <c r="AA86" s="56">
        <f t="shared" si="85"/>
        <v>0.73303381414045876</v>
      </c>
      <c r="AB86" s="57">
        <f t="shared" si="85"/>
        <v>0.61480255379522342</v>
      </c>
      <c r="AC86" s="58">
        <f t="shared" si="85"/>
        <v>2.3252147867896271</v>
      </c>
      <c r="AD86" s="59">
        <f t="shared" si="85"/>
        <v>0.17340584850634508</v>
      </c>
      <c r="AE86" s="58">
        <f t="shared" si="85"/>
        <v>52.534090013399542</v>
      </c>
      <c r="AF86" s="58">
        <f t="shared" si="85"/>
        <v>5.9667376054228738</v>
      </c>
      <c r="AG86" s="58">
        <f t="shared" si="85"/>
        <v>5.6278079924331994</v>
      </c>
      <c r="AH86" s="58">
        <f t="shared" si="85"/>
        <v>22.865925750768504</v>
      </c>
      <c r="AI86" s="58">
        <f t="shared" si="85"/>
        <v>2.876960668400725</v>
      </c>
      <c r="AJ86" s="96"/>
    </row>
    <row r="87" spans="1:36" ht="15.75">
      <c r="A87" s="97">
        <v>1</v>
      </c>
      <c r="C87" s="404" t="s">
        <v>86</v>
      </c>
      <c r="D87" s="44">
        <v>0</v>
      </c>
      <c r="E87" s="424">
        <v>12687</v>
      </c>
      <c r="F87" s="22">
        <v>288</v>
      </c>
      <c r="G87" s="23">
        <v>275</v>
      </c>
      <c r="H87" s="23">
        <v>265</v>
      </c>
      <c r="I87" s="23">
        <v>260</v>
      </c>
      <c r="J87" s="23">
        <v>258</v>
      </c>
      <c r="K87" s="23">
        <v>1333</v>
      </c>
      <c r="L87" s="23">
        <v>575</v>
      </c>
      <c r="M87" s="23">
        <v>877</v>
      </c>
      <c r="N87" s="23">
        <v>831</v>
      </c>
      <c r="O87" s="23">
        <v>523</v>
      </c>
      <c r="P87" s="23">
        <v>1193</v>
      </c>
      <c r="Q87" s="23">
        <v>1110</v>
      </c>
      <c r="R87" s="23">
        <v>912</v>
      </c>
      <c r="S87" s="23">
        <v>771</v>
      </c>
      <c r="T87" s="23">
        <v>793</v>
      </c>
      <c r="U87" s="23">
        <v>683</v>
      </c>
      <c r="V87" s="23">
        <v>548</v>
      </c>
      <c r="W87" s="23">
        <v>375</v>
      </c>
      <c r="X87" s="23">
        <v>284</v>
      </c>
      <c r="Y87" s="23">
        <v>208</v>
      </c>
      <c r="Z87" s="23">
        <v>154</v>
      </c>
      <c r="AA87" s="23">
        <v>93</v>
      </c>
      <c r="AB87" s="45">
        <v>78</v>
      </c>
      <c r="AC87" s="35">
        <v>295</v>
      </c>
      <c r="AD87" s="37">
        <v>22</v>
      </c>
      <c r="AE87" s="35">
        <v>6665</v>
      </c>
      <c r="AF87" s="35">
        <v>757</v>
      </c>
      <c r="AG87" s="35">
        <v>714</v>
      </c>
      <c r="AH87" s="35">
        <v>2901</v>
      </c>
      <c r="AI87" s="35">
        <v>365</v>
      </c>
      <c r="AJ87" s="96">
        <f>E87-SUM(F87:AB87)</f>
        <v>0</v>
      </c>
    </row>
    <row r="88" spans="1:36" ht="18" thickBot="1">
      <c r="A88" s="60">
        <v>1</v>
      </c>
      <c r="B88" s="453" t="s">
        <v>414</v>
      </c>
      <c r="C88" s="405" t="s">
        <v>87</v>
      </c>
      <c r="D88" s="98">
        <v>0</v>
      </c>
      <c r="E88" s="430">
        <f>+E87</f>
        <v>12687</v>
      </c>
      <c r="F88" s="108">
        <f t="shared" ref="F88:AI88" si="86">ROUND(F87,0)</f>
        <v>288</v>
      </c>
      <c r="G88" s="109">
        <f t="shared" si="86"/>
        <v>275</v>
      </c>
      <c r="H88" s="109">
        <f t="shared" si="86"/>
        <v>265</v>
      </c>
      <c r="I88" s="109">
        <f t="shared" si="86"/>
        <v>260</v>
      </c>
      <c r="J88" s="109">
        <f t="shared" si="86"/>
        <v>258</v>
      </c>
      <c r="K88" s="109">
        <f t="shared" si="86"/>
        <v>1333</v>
      </c>
      <c r="L88" s="109">
        <f t="shared" si="86"/>
        <v>575</v>
      </c>
      <c r="M88" s="109">
        <f t="shared" si="86"/>
        <v>877</v>
      </c>
      <c r="N88" s="109">
        <f t="shared" si="86"/>
        <v>831</v>
      </c>
      <c r="O88" s="109">
        <f t="shared" si="86"/>
        <v>523</v>
      </c>
      <c r="P88" s="109">
        <f t="shared" si="86"/>
        <v>1193</v>
      </c>
      <c r="Q88" s="109">
        <f t="shared" si="86"/>
        <v>1110</v>
      </c>
      <c r="R88" s="109">
        <f t="shared" si="86"/>
        <v>912</v>
      </c>
      <c r="S88" s="109">
        <f t="shared" si="86"/>
        <v>771</v>
      </c>
      <c r="T88" s="109">
        <f t="shared" si="86"/>
        <v>793</v>
      </c>
      <c r="U88" s="109">
        <f t="shared" si="86"/>
        <v>683</v>
      </c>
      <c r="V88" s="109">
        <f t="shared" si="86"/>
        <v>548</v>
      </c>
      <c r="W88" s="109">
        <f t="shared" si="86"/>
        <v>375</v>
      </c>
      <c r="X88" s="109">
        <f t="shared" si="86"/>
        <v>284</v>
      </c>
      <c r="Y88" s="109">
        <f t="shared" si="86"/>
        <v>208</v>
      </c>
      <c r="Z88" s="109">
        <f t="shared" si="86"/>
        <v>154</v>
      </c>
      <c r="AA88" s="109">
        <f t="shared" si="86"/>
        <v>93</v>
      </c>
      <c r="AB88" s="110">
        <f t="shared" si="86"/>
        <v>78</v>
      </c>
      <c r="AC88" s="111">
        <f t="shared" si="86"/>
        <v>295</v>
      </c>
      <c r="AD88" s="112">
        <f t="shared" si="86"/>
        <v>22</v>
      </c>
      <c r="AE88" s="111">
        <f t="shared" si="86"/>
        <v>6665</v>
      </c>
      <c r="AF88" s="111">
        <f t="shared" si="86"/>
        <v>757</v>
      </c>
      <c r="AG88" s="111">
        <f t="shared" si="86"/>
        <v>714</v>
      </c>
      <c r="AH88" s="111">
        <f t="shared" si="86"/>
        <v>2901</v>
      </c>
      <c r="AI88" s="111">
        <f t="shared" si="86"/>
        <v>365</v>
      </c>
      <c r="AJ88" s="96">
        <f>E88-SUM(F88:AB88)</f>
        <v>0</v>
      </c>
    </row>
    <row r="89" spans="1:36" ht="17.25" hidden="1">
      <c r="A89" s="95"/>
      <c r="C89" s="405"/>
      <c r="D89" s="15"/>
      <c r="E89" s="423"/>
      <c r="F89" s="113"/>
      <c r="G89" s="114"/>
      <c r="H89" s="114"/>
      <c r="I89" s="114"/>
      <c r="J89" s="114"/>
      <c r="K89" s="114"/>
      <c r="L89" s="114"/>
      <c r="M89" s="114"/>
      <c r="N89" s="10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5"/>
      <c r="AC89" s="106"/>
      <c r="AD89" s="116"/>
      <c r="AE89" s="106"/>
      <c r="AF89" s="106"/>
      <c r="AG89" s="106"/>
      <c r="AH89" s="106"/>
      <c r="AI89" s="106"/>
      <c r="AJ89" s="96">
        <f>E89-SUM(F89:AB89)</f>
        <v>0</v>
      </c>
    </row>
    <row r="90" spans="1:36" ht="18" hidden="1" thickBot="1">
      <c r="A90" s="95"/>
      <c r="C90" s="405"/>
      <c r="D90" s="15"/>
      <c r="E90" s="422"/>
      <c r="F90" s="55">
        <f t="shared" ref="F90:AI90" si="87">+F91*100/$E$91</f>
        <v>1.5543619791666667</v>
      </c>
      <c r="G90" s="55">
        <f t="shared" si="87"/>
        <v>1.5543619791666667</v>
      </c>
      <c r="H90" s="55">
        <f t="shared" si="87"/>
        <v>1.5625</v>
      </c>
      <c r="I90" s="55">
        <f t="shared" si="87"/>
        <v>1.5787760416666667</v>
      </c>
      <c r="J90" s="55">
        <f t="shared" si="87"/>
        <v>1.6031901041666667</v>
      </c>
      <c r="K90" s="55">
        <f t="shared" si="87"/>
        <v>8.544921875</v>
      </c>
      <c r="L90" s="55">
        <f t="shared" si="87"/>
        <v>3.662109375</v>
      </c>
      <c r="M90" s="55">
        <f t="shared" si="87"/>
        <v>5.582682291666667</v>
      </c>
      <c r="N90" s="55">
        <f t="shared" si="87"/>
        <v>5.3955078125</v>
      </c>
      <c r="O90" s="55">
        <f t="shared" si="87"/>
        <v>3.2958984375</v>
      </c>
      <c r="P90" s="55">
        <f t="shared" si="87"/>
        <v>6.990559895833333</v>
      </c>
      <c r="Q90" s="55">
        <f t="shared" si="87"/>
        <v>7.1533203125</v>
      </c>
      <c r="R90" s="55">
        <f t="shared" si="87"/>
        <v>6.184895833333333</v>
      </c>
      <c r="S90" s="55">
        <f t="shared" si="87"/>
        <v>6.925455729166667</v>
      </c>
      <c r="T90" s="55">
        <f t="shared" si="87"/>
        <v>6.93359375</v>
      </c>
      <c r="U90" s="55">
        <f t="shared" si="87"/>
        <v>6.93359375</v>
      </c>
      <c r="V90" s="55">
        <f t="shared" si="87"/>
        <v>5.257161458333333</v>
      </c>
      <c r="W90" s="55">
        <f t="shared" si="87"/>
        <v>4.777018229166667</v>
      </c>
      <c r="X90" s="55">
        <f t="shared" si="87"/>
        <v>4.00390625</v>
      </c>
      <c r="Y90" s="55">
        <f t="shared" si="87"/>
        <v>3.466796875</v>
      </c>
      <c r="Z90" s="55">
        <f t="shared" si="87"/>
        <v>2.8564453125</v>
      </c>
      <c r="AA90" s="55">
        <f t="shared" si="87"/>
        <v>2.1809895833333335</v>
      </c>
      <c r="AB90" s="107">
        <f t="shared" si="87"/>
        <v>2.001953125</v>
      </c>
      <c r="AC90" s="58">
        <f t="shared" si="87"/>
        <v>1.5950520833333333</v>
      </c>
      <c r="AD90" s="59">
        <f t="shared" si="87"/>
        <v>0.1220703125</v>
      </c>
      <c r="AE90" s="58">
        <f t="shared" si="87"/>
        <v>50.374348958333336</v>
      </c>
      <c r="AF90" s="86">
        <f t="shared" si="87"/>
        <v>4.5166015625</v>
      </c>
      <c r="AG90" s="58">
        <f t="shared" si="87"/>
        <v>4.182942708333333</v>
      </c>
      <c r="AH90" s="58">
        <f t="shared" si="87"/>
        <v>21.541341145833332</v>
      </c>
      <c r="AI90" s="58">
        <f t="shared" si="87"/>
        <v>1.9775390625</v>
      </c>
      <c r="AJ90" s="96"/>
    </row>
    <row r="91" spans="1:36" ht="16.5" thickBot="1">
      <c r="A91" s="97">
        <v>3</v>
      </c>
      <c r="C91" s="404" t="s">
        <v>88</v>
      </c>
      <c r="D91" s="44">
        <v>1</v>
      </c>
      <c r="E91" s="426">
        <v>12288</v>
      </c>
      <c r="F91" s="23">
        <v>191</v>
      </c>
      <c r="G91" s="459">
        <v>191</v>
      </c>
      <c r="H91" s="23">
        <v>192</v>
      </c>
      <c r="I91" s="23">
        <v>194</v>
      </c>
      <c r="J91" s="23">
        <v>197</v>
      </c>
      <c r="K91" s="23">
        <v>1050</v>
      </c>
      <c r="L91" s="23">
        <v>450</v>
      </c>
      <c r="M91" s="23">
        <v>686</v>
      </c>
      <c r="N91" s="23">
        <v>663</v>
      </c>
      <c r="O91" s="23">
        <v>405</v>
      </c>
      <c r="P91" s="23">
        <v>859</v>
      </c>
      <c r="Q91" s="23">
        <v>879</v>
      </c>
      <c r="R91" s="23">
        <v>760</v>
      </c>
      <c r="S91" s="23">
        <v>851</v>
      </c>
      <c r="T91" s="23">
        <v>852</v>
      </c>
      <c r="U91" s="23">
        <v>852</v>
      </c>
      <c r="V91" s="23">
        <v>646</v>
      </c>
      <c r="W91" s="23">
        <v>587</v>
      </c>
      <c r="X91" s="23">
        <v>492</v>
      </c>
      <c r="Y91" s="23">
        <v>426</v>
      </c>
      <c r="Z91" s="23">
        <v>351</v>
      </c>
      <c r="AA91" s="23">
        <v>268</v>
      </c>
      <c r="AB91" s="45">
        <v>246</v>
      </c>
      <c r="AC91" s="35">
        <v>196</v>
      </c>
      <c r="AD91" s="37">
        <v>15</v>
      </c>
      <c r="AE91" s="128">
        <v>6190</v>
      </c>
      <c r="AF91" s="16">
        <v>555</v>
      </c>
      <c r="AG91" s="36">
        <v>514</v>
      </c>
      <c r="AH91" s="35">
        <v>2647</v>
      </c>
      <c r="AI91" s="35">
        <v>243</v>
      </c>
      <c r="AJ91" s="96">
        <f>E91-SUM(F91:AB91)</f>
        <v>0</v>
      </c>
    </row>
    <row r="92" spans="1:36" ht="17.25">
      <c r="A92" s="469">
        <v>1</v>
      </c>
      <c r="B92" s="453" t="s">
        <v>413</v>
      </c>
      <c r="C92" s="470" t="s">
        <v>89</v>
      </c>
      <c r="D92" s="48">
        <v>0.43474934895833334</v>
      </c>
      <c r="E92" s="432">
        <f>ROUND(D92*$E$91,0)</f>
        <v>5342</v>
      </c>
      <c r="F92" s="460">
        <f>ROUND(+$E$92*F90/100,0)</f>
        <v>83</v>
      </c>
      <c r="G92" s="72">
        <f>ROUND(+$E$92*G90/100,0)</f>
        <v>83</v>
      </c>
      <c r="H92" s="72">
        <f>ROUND(+$E$92*H90/100,0)+1</f>
        <v>84</v>
      </c>
      <c r="I92" s="72">
        <f t="shared" ref="I92:AI92" si="88">ROUND(+$E$92*I90/100,0)</f>
        <v>84</v>
      </c>
      <c r="J92" s="72">
        <f t="shared" si="88"/>
        <v>86</v>
      </c>
      <c r="K92" s="72">
        <f>ROUND(+$E$92*K90/100,0)+1</f>
        <v>457</v>
      </c>
      <c r="L92" s="72">
        <f t="shared" si="88"/>
        <v>196</v>
      </c>
      <c r="M92" s="72">
        <f t="shared" si="88"/>
        <v>298</v>
      </c>
      <c r="N92" s="72">
        <f t="shared" si="88"/>
        <v>288</v>
      </c>
      <c r="O92" s="72">
        <f t="shared" si="88"/>
        <v>176</v>
      </c>
      <c r="P92" s="72">
        <f t="shared" si="88"/>
        <v>373</v>
      </c>
      <c r="Q92" s="72">
        <f t="shared" si="88"/>
        <v>382</v>
      </c>
      <c r="R92" s="72">
        <f t="shared" si="88"/>
        <v>330</v>
      </c>
      <c r="S92" s="72">
        <f>ROUND(+$E$92*S90/100,0)-1</f>
        <v>369</v>
      </c>
      <c r="T92" s="72">
        <f t="shared" si="88"/>
        <v>370</v>
      </c>
      <c r="U92" s="72">
        <f t="shared" si="88"/>
        <v>370</v>
      </c>
      <c r="V92" s="72">
        <f t="shared" si="88"/>
        <v>281</v>
      </c>
      <c r="W92" s="72">
        <f>ROUND(+$E$92*W90/100,0)+1</f>
        <v>256</v>
      </c>
      <c r="X92" s="72">
        <f>ROUND(+$E$92*X90/100,0)-1</f>
        <v>213</v>
      </c>
      <c r="Y92" s="72">
        <f>ROUND(+$E$92*Y90/100,0)+1</f>
        <v>186</v>
      </c>
      <c r="Z92" s="72">
        <f t="shared" si="88"/>
        <v>153</v>
      </c>
      <c r="AA92" s="72">
        <f>ROUND(+$E$92*AA90/100,0)-1</f>
        <v>116</v>
      </c>
      <c r="AB92" s="72">
        <f>ROUND(+$E$92*AB90/100,0)+1</f>
        <v>108</v>
      </c>
      <c r="AC92" s="72">
        <f t="shared" si="88"/>
        <v>85</v>
      </c>
      <c r="AD92" s="72">
        <f t="shared" si="88"/>
        <v>7</v>
      </c>
      <c r="AE92" s="464">
        <f t="shared" si="88"/>
        <v>2691</v>
      </c>
      <c r="AF92" s="74">
        <f t="shared" si="88"/>
        <v>241</v>
      </c>
      <c r="AG92" s="71">
        <f t="shared" si="88"/>
        <v>223</v>
      </c>
      <c r="AH92" s="72">
        <f t="shared" si="88"/>
        <v>1151</v>
      </c>
      <c r="AI92" s="72">
        <f t="shared" si="88"/>
        <v>106</v>
      </c>
      <c r="AJ92" s="96">
        <f>E92-SUM(F92:AB92)</f>
        <v>0</v>
      </c>
    </row>
    <row r="93" spans="1:36" ht="17.25">
      <c r="A93" s="469">
        <f>A92+1</f>
        <v>2</v>
      </c>
      <c r="B93" s="453" t="s">
        <v>428</v>
      </c>
      <c r="C93" s="471" t="s">
        <v>90</v>
      </c>
      <c r="D93" s="48">
        <v>0.33439127604166669</v>
      </c>
      <c r="E93" s="423">
        <f>ROUND(D93*$E$91,0)</f>
        <v>4109</v>
      </c>
      <c r="F93" s="461">
        <f t="shared" ref="F93" si="89">ROUND($E$93*F90/100,0)</f>
        <v>64</v>
      </c>
      <c r="G93" s="458">
        <f t="shared" ref="G93:AI93" si="90">ROUND($E$93*G90/100,0)</f>
        <v>64</v>
      </c>
      <c r="H93" s="458">
        <f t="shared" si="90"/>
        <v>64</v>
      </c>
      <c r="I93" s="458">
        <f t="shared" si="90"/>
        <v>65</v>
      </c>
      <c r="J93" s="458">
        <f t="shared" si="90"/>
        <v>66</v>
      </c>
      <c r="K93" s="458">
        <f t="shared" si="90"/>
        <v>351</v>
      </c>
      <c r="L93" s="458">
        <f t="shared" si="90"/>
        <v>150</v>
      </c>
      <c r="M93" s="458">
        <f t="shared" si="90"/>
        <v>229</v>
      </c>
      <c r="N93" s="458">
        <f t="shared" si="90"/>
        <v>222</v>
      </c>
      <c r="O93" s="458">
        <f>ROUND($E$93*O90/100,0)+1</f>
        <v>136</v>
      </c>
      <c r="P93" s="458">
        <f t="shared" si="90"/>
        <v>287</v>
      </c>
      <c r="Q93" s="458">
        <f t="shared" si="90"/>
        <v>294</v>
      </c>
      <c r="R93" s="458">
        <f t="shared" si="90"/>
        <v>254</v>
      </c>
      <c r="S93" s="458">
        <f t="shared" si="90"/>
        <v>285</v>
      </c>
      <c r="T93" s="458">
        <f t="shared" si="90"/>
        <v>285</v>
      </c>
      <c r="U93" s="458">
        <f t="shared" si="90"/>
        <v>285</v>
      </c>
      <c r="V93" s="458">
        <f t="shared" si="90"/>
        <v>216</v>
      </c>
      <c r="W93" s="458">
        <f t="shared" si="90"/>
        <v>196</v>
      </c>
      <c r="X93" s="458">
        <f t="shared" si="90"/>
        <v>165</v>
      </c>
      <c r="Y93" s="458">
        <f t="shared" si="90"/>
        <v>142</v>
      </c>
      <c r="Z93" s="458">
        <f t="shared" si="90"/>
        <v>117</v>
      </c>
      <c r="AA93" s="458">
        <f t="shared" si="90"/>
        <v>90</v>
      </c>
      <c r="AB93" s="458">
        <f t="shared" si="90"/>
        <v>82</v>
      </c>
      <c r="AC93" s="458">
        <f t="shared" si="90"/>
        <v>66</v>
      </c>
      <c r="AD93" s="458">
        <f t="shared" si="90"/>
        <v>5</v>
      </c>
      <c r="AE93" s="465">
        <f t="shared" si="90"/>
        <v>2070</v>
      </c>
      <c r="AF93" s="467">
        <f t="shared" si="90"/>
        <v>186</v>
      </c>
      <c r="AG93" s="49">
        <f t="shared" si="90"/>
        <v>172</v>
      </c>
      <c r="AH93" s="458">
        <f t="shared" si="90"/>
        <v>885</v>
      </c>
      <c r="AI93" s="458">
        <f t="shared" si="90"/>
        <v>81</v>
      </c>
      <c r="AJ93" s="96">
        <f>E93-SUM(F93:AB93)</f>
        <v>0</v>
      </c>
    </row>
    <row r="94" spans="1:36" ht="18" thickBot="1">
      <c r="A94" s="469">
        <f>1+A93</f>
        <v>3</v>
      </c>
      <c r="B94" s="453" t="s">
        <v>400</v>
      </c>
      <c r="C94" s="471" t="s">
        <v>91</v>
      </c>
      <c r="D94" s="81">
        <v>6.6878255208333334E-2</v>
      </c>
      <c r="E94" s="423">
        <f>ROUND(D94*$E$91,0)</f>
        <v>822</v>
      </c>
      <c r="F94" s="461">
        <f>ROUND($E$94*F90/100,0)</f>
        <v>13</v>
      </c>
      <c r="G94" s="458">
        <f t="shared" ref="G94:AI94" si="91">ROUND($E$94*G90/100,0)</f>
        <v>13</v>
      </c>
      <c r="H94" s="458">
        <f t="shared" si="91"/>
        <v>13</v>
      </c>
      <c r="I94" s="458">
        <f t="shared" si="91"/>
        <v>13</v>
      </c>
      <c r="J94" s="458">
        <f t="shared" si="91"/>
        <v>13</v>
      </c>
      <c r="K94" s="458">
        <f t="shared" si="91"/>
        <v>70</v>
      </c>
      <c r="L94" s="458">
        <f t="shared" si="91"/>
        <v>30</v>
      </c>
      <c r="M94" s="458">
        <f>ROUND($E$94*M90/100,0)+1</f>
        <v>47</v>
      </c>
      <c r="N94" s="458">
        <f t="shared" si="91"/>
        <v>44</v>
      </c>
      <c r="O94" s="458">
        <f t="shared" si="91"/>
        <v>27</v>
      </c>
      <c r="P94" s="458">
        <f>ROUND($E$94*P90/100,0)+1</f>
        <v>58</v>
      </c>
      <c r="Q94" s="458">
        <f t="shared" si="91"/>
        <v>59</v>
      </c>
      <c r="R94" s="458">
        <f t="shared" si="91"/>
        <v>51</v>
      </c>
      <c r="S94" s="458">
        <f t="shared" si="91"/>
        <v>57</v>
      </c>
      <c r="T94" s="458">
        <f t="shared" si="91"/>
        <v>57</v>
      </c>
      <c r="U94" s="458">
        <f t="shared" si="91"/>
        <v>57</v>
      </c>
      <c r="V94" s="458">
        <f t="shared" si="91"/>
        <v>43</v>
      </c>
      <c r="W94" s="458">
        <f t="shared" si="91"/>
        <v>39</v>
      </c>
      <c r="X94" s="458">
        <f t="shared" si="91"/>
        <v>33</v>
      </c>
      <c r="Y94" s="458">
        <f t="shared" si="91"/>
        <v>28</v>
      </c>
      <c r="Z94" s="458">
        <f t="shared" si="91"/>
        <v>23</v>
      </c>
      <c r="AA94" s="458">
        <f t="shared" si="91"/>
        <v>18</v>
      </c>
      <c r="AB94" s="458">
        <f t="shared" si="91"/>
        <v>16</v>
      </c>
      <c r="AC94" s="458">
        <f t="shared" si="91"/>
        <v>13</v>
      </c>
      <c r="AD94" s="458">
        <f t="shared" si="91"/>
        <v>1</v>
      </c>
      <c r="AE94" s="465">
        <f t="shared" si="91"/>
        <v>414</v>
      </c>
      <c r="AF94" s="467">
        <f t="shared" si="91"/>
        <v>37</v>
      </c>
      <c r="AG94" s="49">
        <f>ROUND($E$94*AG90/100,0)+1</f>
        <v>35</v>
      </c>
      <c r="AH94" s="458">
        <f t="shared" si="91"/>
        <v>177</v>
      </c>
      <c r="AI94" s="458">
        <f t="shared" si="91"/>
        <v>16</v>
      </c>
      <c r="AJ94" s="96">
        <f>E94-SUM(F94:AB94)</f>
        <v>0</v>
      </c>
    </row>
    <row r="95" spans="1:36" ht="18" thickBot="1">
      <c r="A95" s="469">
        <f>1+A94</f>
        <v>4</v>
      </c>
      <c r="B95" s="453" t="s">
        <v>458</v>
      </c>
      <c r="C95" s="471" t="s">
        <v>455</v>
      </c>
      <c r="D95" s="48">
        <v>0.16398111979166666</v>
      </c>
      <c r="E95" s="427">
        <f>ROUND(D95*$E$91,0)</f>
        <v>2015</v>
      </c>
      <c r="F95" s="462">
        <f>ROUND($E$95*F90/100,0)</f>
        <v>31</v>
      </c>
      <c r="G95" s="463">
        <f t="shared" ref="G95:AH95" si="92">ROUND($E$95*G90/100,0)</f>
        <v>31</v>
      </c>
      <c r="H95" s="463">
        <f t="shared" si="92"/>
        <v>31</v>
      </c>
      <c r="I95" s="463">
        <f t="shared" si="92"/>
        <v>32</v>
      </c>
      <c r="J95" s="463">
        <f t="shared" si="92"/>
        <v>32</v>
      </c>
      <c r="K95" s="463">
        <f t="shared" si="92"/>
        <v>172</v>
      </c>
      <c r="L95" s="463">
        <f t="shared" si="92"/>
        <v>74</v>
      </c>
      <c r="M95" s="463">
        <f t="shared" si="92"/>
        <v>112</v>
      </c>
      <c r="N95" s="463">
        <f t="shared" si="92"/>
        <v>109</v>
      </c>
      <c r="O95" s="463">
        <f t="shared" si="92"/>
        <v>66</v>
      </c>
      <c r="P95" s="463">
        <f t="shared" si="92"/>
        <v>141</v>
      </c>
      <c r="Q95" s="463">
        <f t="shared" si="92"/>
        <v>144</v>
      </c>
      <c r="R95" s="463">
        <f t="shared" si="92"/>
        <v>125</v>
      </c>
      <c r="S95" s="463">
        <f t="shared" si="92"/>
        <v>140</v>
      </c>
      <c r="T95" s="463">
        <f t="shared" si="92"/>
        <v>140</v>
      </c>
      <c r="U95" s="463">
        <f t="shared" si="92"/>
        <v>140</v>
      </c>
      <c r="V95" s="463">
        <f t="shared" si="92"/>
        <v>106</v>
      </c>
      <c r="W95" s="463">
        <f t="shared" si="92"/>
        <v>96</v>
      </c>
      <c r="X95" s="463">
        <f t="shared" si="92"/>
        <v>81</v>
      </c>
      <c r="Y95" s="463">
        <f t="shared" si="92"/>
        <v>70</v>
      </c>
      <c r="Z95" s="463">
        <f t="shared" si="92"/>
        <v>58</v>
      </c>
      <c r="AA95" s="463">
        <f t="shared" si="92"/>
        <v>44</v>
      </c>
      <c r="AB95" s="463">
        <f t="shared" si="92"/>
        <v>40</v>
      </c>
      <c r="AC95" s="463">
        <f t="shared" si="92"/>
        <v>32</v>
      </c>
      <c r="AD95" s="463">
        <f t="shared" si="92"/>
        <v>2</v>
      </c>
      <c r="AE95" s="466">
        <f t="shared" si="92"/>
        <v>1015</v>
      </c>
      <c r="AF95" s="468">
        <f t="shared" si="92"/>
        <v>91</v>
      </c>
      <c r="AG95" s="82">
        <f t="shared" si="92"/>
        <v>84</v>
      </c>
      <c r="AH95" s="463">
        <f t="shared" si="92"/>
        <v>434</v>
      </c>
      <c r="AI95" s="463">
        <f>ROUND($E$95*AI90/100,0)</f>
        <v>40</v>
      </c>
      <c r="AJ95" s="96">
        <f>E95-SUM(F95:AB95)</f>
        <v>0</v>
      </c>
    </row>
    <row r="96" spans="1:36" ht="16.5" hidden="1">
      <c r="A96" s="95"/>
      <c r="C96" s="405"/>
      <c r="D96" s="50">
        <f t="shared" ref="D96" si="93">SUM(D92:D94)</f>
        <v>0.83601888020833337</v>
      </c>
      <c r="E96" s="425">
        <f>SUM(E92:E95)</f>
        <v>12288</v>
      </c>
      <c r="F96" s="62">
        <f>SUM(F92:F95)</f>
        <v>191</v>
      </c>
      <c r="G96" s="62">
        <f t="shared" ref="G96:AJ96" si="94">SUM(G92:G95)</f>
        <v>191</v>
      </c>
      <c r="H96" s="62">
        <f t="shared" si="94"/>
        <v>192</v>
      </c>
      <c r="I96" s="62">
        <f t="shared" si="94"/>
        <v>194</v>
      </c>
      <c r="J96" s="62">
        <f t="shared" si="94"/>
        <v>197</v>
      </c>
      <c r="K96" s="62">
        <f t="shared" si="94"/>
        <v>1050</v>
      </c>
      <c r="L96" s="62">
        <f t="shared" si="94"/>
        <v>450</v>
      </c>
      <c r="M96" s="62">
        <f t="shared" si="94"/>
        <v>686</v>
      </c>
      <c r="N96" s="62">
        <f t="shared" si="94"/>
        <v>663</v>
      </c>
      <c r="O96" s="62">
        <f t="shared" si="94"/>
        <v>405</v>
      </c>
      <c r="P96" s="62">
        <f t="shared" si="94"/>
        <v>859</v>
      </c>
      <c r="Q96" s="62">
        <f t="shared" si="94"/>
        <v>879</v>
      </c>
      <c r="R96" s="62">
        <f t="shared" si="94"/>
        <v>760</v>
      </c>
      <c r="S96" s="62">
        <f t="shared" si="94"/>
        <v>851</v>
      </c>
      <c r="T96" s="62">
        <f t="shared" si="94"/>
        <v>852</v>
      </c>
      <c r="U96" s="62">
        <f t="shared" si="94"/>
        <v>852</v>
      </c>
      <c r="V96" s="62">
        <f t="shared" si="94"/>
        <v>646</v>
      </c>
      <c r="W96" s="62">
        <f t="shared" si="94"/>
        <v>587</v>
      </c>
      <c r="X96" s="62">
        <f t="shared" si="94"/>
        <v>492</v>
      </c>
      <c r="Y96" s="62">
        <f t="shared" si="94"/>
        <v>426</v>
      </c>
      <c r="Z96" s="62">
        <f t="shared" si="94"/>
        <v>351</v>
      </c>
      <c r="AA96" s="62">
        <f t="shared" si="94"/>
        <v>268</v>
      </c>
      <c r="AB96" s="62">
        <f t="shared" si="94"/>
        <v>246</v>
      </c>
      <c r="AC96" s="62">
        <f t="shared" si="94"/>
        <v>196</v>
      </c>
      <c r="AD96" s="62">
        <f t="shared" si="94"/>
        <v>15</v>
      </c>
      <c r="AE96" s="62">
        <f t="shared" si="94"/>
        <v>6190</v>
      </c>
      <c r="AF96" s="62">
        <f t="shared" si="94"/>
        <v>555</v>
      </c>
      <c r="AG96" s="62">
        <f t="shared" si="94"/>
        <v>514</v>
      </c>
      <c r="AH96" s="62">
        <f t="shared" si="94"/>
        <v>2647</v>
      </c>
      <c r="AI96" s="62">
        <f t="shared" si="94"/>
        <v>243</v>
      </c>
      <c r="AJ96" s="62">
        <f t="shared" si="94"/>
        <v>0</v>
      </c>
    </row>
    <row r="97" spans="1:36" ht="17.25" hidden="1">
      <c r="A97" s="95"/>
      <c r="C97" s="405"/>
      <c r="D97" s="15"/>
      <c r="E97" s="422"/>
      <c r="F97" s="83">
        <f t="shared" ref="F97:AI97" si="95">+F99*100/$E$99</f>
        <v>1.6922662912975077</v>
      </c>
      <c r="G97" s="84">
        <f t="shared" si="95"/>
        <v>1.7093442079986751</v>
      </c>
      <c r="H97" s="84">
        <f t="shared" si="95"/>
        <v>1.7227995363086859</v>
      </c>
      <c r="I97" s="84">
        <f t="shared" si="95"/>
        <v>1.7341848141094642</v>
      </c>
      <c r="J97" s="84">
        <f t="shared" si="95"/>
        <v>1.7435000414010102</v>
      </c>
      <c r="K97" s="84">
        <f t="shared" si="95"/>
        <v>8.8411857249316892</v>
      </c>
      <c r="L97" s="84">
        <f t="shared" si="95"/>
        <v>3.6008528608098036</v>
      </c>
      <c r="M97" s="84">
        <f t="shared" si="95"/>
        <v>5.5994866274737101</v>
      </c>
      <c r="N97" s="84">
        <f t="shared" si="95"/>
        <v>6.0052165272832658</v>
      </c>
      <c r="O97" s="84">
        <f t="shared" si="95"/>
        <v>4.1199180259998345</v>
      </c>
      <c r="P97" s="84">
        <f t="shared" si="95"/>
        <v>10.203278960006624</v>
      </c>
      <c r="Q97" s="84">
        <f t="shared" si="95"/>
        <v>9.319367392564379</v>
      </c>
      <c r="R97" s="84">
        <f t="shared" si="95"/>
        <v>7.9640018216444481</v>
      </c>
      <c r="S97" s="84">
        <f t="shared" si="95"/>
        <v>7.0899229941210562</v>
      </c>
      <c r="T97" s="84">
        <f t="shared" si="95"/>
        <v>6.2246418812619027</v>
      </c>
      <c r="U97" s="84">
        <f t="shared" si="95"/>
        <v>5.3764386851039161</v>
      </c>
      <c r="V97" s="84">
        <f t="shared" si="95"/>
        <v>4.6943570423118324</v>
      </c>
      <c r="W97" s="84">
        <f t="shared" si="95"/>
        <v>3.8207957274157489</v>
      </c>
      <c r="X97" s="84">
        <f t="shared" si="95"/>
        <v>2.9135960917446386</v>
      </c>
      <c r="Y97" s="84">
        <f t="shared" si="95"/>
        <v>2.1202492340813115</v>
      </c>
      <c r="Z97" s="84">
        <f t="shared" si="95"/>
        <v>1.4319574397615302</v>
      </c>
      <c r="AA97" s="84">
        <f t="shared" si="95"/>
        <v>1.0034569843504182</v>
      </c>
      <c r="AB97" s="85">
        <f t="shared" si="95"/>
        <v>1.0691810880185477</v>
      </c>
      <c r="AC97" s="86">
        <f t="shared" si="95"/>
        <v>1.7108967458805995</v>
      </c>
      <c r="AD97" s="87">
        <f t="shared" si="95"/>
        <v>0.12989566945433467</v>
      </c>
      <c r="AE97" s="86">
        <f t="shared" si="95"/>
        <v>51.724869586817917</v>
      </c>
      <c r="AF97" s="86">
        <f t="shared" si="95"/>
        <v>4.6120725345698439</v>
      </c>
      <c r="AG97" s="86">
        <f t="shared" si="95"/>
        <v>5.1999668791918525</v>
      </c>
      <c r="AH97" s="86">
        <f t="shared" si="95"/>
        <v>24.143516601805086</v>
      </c>
      <c r="AI97" s="86">
        <f t="shared" si="95"/>
        <v>2.1181791835720793</v>
      </c>
      <c r="AJ97" s="96"/>
    </row>
    <row r="98" spans="1:36" ht="18" hidden="1" thickBot="1">
      <c r="A98" s="95"/>
      <c r="C98" s="457"/>
      <c r="D98" s="15"/>
      <c r="E98" s="422"/>
      <c r="F98" s="83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5"/>
      <c r="AC98" s="86"/>
      <c r="AD98" s="87"/>
      <c r="AE98" s="86"/>
      <c r="AF98" s="86"/>
      <c r="AG98" s="86"/>
      <c r="AH98" s="86"/>
      <c r="AI98" s="86"/>
      <c r="AJ98" s="96"/>
    </row>
    <row r="99" spans="1:36" ht="15.75">
      <c r="A99" s="117">
        <v>6</v>
      </c>
      <c r="C99" s="409" t="s">
        <v>92</v>
      </c>
      <c r="D99" s="89">
        <v>1</v>
      </c>
      <c r="E99" s="368">
        <v>193232</v>
      </c>
      <c r="F99" s="17">
        <v>3270</v>
      </c>
      <c r="G99" s="90">
        <v>3303</v>
      </c>
      <c r="H99" s="90">
        <v>3329</v>
      </c>
      <c r="I99" s="90">
        <v>3351</v>
      </c>
      <c r="J99" s="90">
        <v>3369</v>
      </c>
      <c r="K99" s="90">
        <v>17084</v>
      </c>
      <c r="L99" s="90">
        <v>6958</v>
      </c>
      <c r="M99" s="90">
        <v>10820</v>
      </c>
      <c r="N99" s="90">
        <v>11604</v>
      </c>
      <c r="O99" s="90">
        <v>7961</v>
      </c>
      <c r="P99" s="90">
        <v>19716</v>
      </c>
      <c r="Q99" s="90">
        <v>18008</v>
      </c>
      <c r="R99" s="90">
        <v>15389</v>
      </c>
      <c r="S99" s="90">
        <v>13700</v>
      </c>
      <c r="T99" s="90">
        <v>12028</v>
      </c>
      <c r="U99" s="90">
        <v>10389</v>
      </c>
      <c r="V99" s="90">
        <v>9071</v>
      </c>
      <c r="W99" s="90">
        <v>7383</v>
      </c>
      <c r="X99" s="90">
        <v>5630</v>
      </c>
      <c r="Y99" s="90">
        <v>4097</v>
      </c>
      <c r="Z99" s="90">
        <v>2767</v>
      </c>
      <c r="AA99" s="90">
        <v>1939</v>
      </c>
      <c r="AB99" s="91">
        <v>2066</v>
      </c>
      <c r="AC99" s="16">
        <v>3306</v>
      </c>
      <c r="AD99" s="18">
        <v>251</v>
      </c>
      <c r="AE99" s="16">
        <v>99949</v>
      </c>
      <c r="AF99" s="16">
        <v>8912</v>
      </c>
      <c r="AG99" s="16">
        <v>10048</v>
      </c>
      <c r="AH99" s="16">
        <v>46653</v>
      </c>
      <c r="AI99" s="16">
        <v>4093</v>
      </c>
      <c r="AJ99" s="96">
        <f t="shared" ref="AJ99:AJ107" si="96">E99-SUM(F99:AB99)</f>
        <v>0</v>
      </c>
    </row>
    <row r="100" spans="1:36" ht="17.25">
      <c r="A100" s="60">
        <v>1</v>
      </c>
      <c r="B100" s="453" t="s">
        <v>438</v>
      </c>
      <c r="C100" s="405" t="s">
        <v>93</v>
      </c>
      <c r="D100" s="48">
        <v>0.28999999999999998</v>
      </c>
      <c r="E100" s="423">
        <f>ROUND($E$99*D100,0)</f>
        <v>56037</v>
      </c>
      <c r="F100" s="49">
        <f t="shared" ref="F100" si="97">ROUND($E$100*F97/100,0)</f>
        <v>948</v>
      </c>
      <c r="G100" s="49">
        <f t="shared" ref="G100:AI100" si="98">ROUND($E$100*G97/100,0)</f>
        <v>958</v>
      </c>
      <c r="H100" s="49">
        <f t="shared" si="98"/>
        <v>965</v>
      </c>
      <c r="I100" s="49">
        <f t="shared" si="98"/>
        <v>972</v>
      </c>
      <c r="J100" s="49">
        <f t="shared" si="98"/>
        <v>977</v>
      </c>
      <c r="K100" s="49">
        <f t="shared" si="98"/>
        <v>4954</v>
      </c>
      <c r="L100" s="49">
        <f t="shared" si="98"/>
        <v>2018</v>
      </c>
      <c r="M100" s="49">
        <f t="shared" si="98"/>
        <v>3138</v>
      </c>
      <c r="N100" s="49">
        <f t="shared" si="98"/>
        <v>3365</v>
      </c>
      <c r="O100" s="49">
        <f t="shared" si="98"/>
        <v>2309</v>
      </c>
      <c r="P100" s="49">
        <f t="shared" si="98"/>
        <v>5718</v>
      </c>
      <c r="Q100" s="49">
        <f t="shared" si="98"/>
        <v>5222</v>
      </c>
      <c r="R100" s="49">
        <f t="shared" si="98"/>
        <v>4463</v>
      </c>
      <c r="S100" s="49">
        <f t="shared" si="98"/>
        <v>3973</v>
      </c>
      <c r="T100" s="49">
        <f t="shared" si="98"/>
        <v>3488</v>
      </c>
      <c r="U100" s="49">
        <f t="shared" si="98"/>
        <v>3013</v>
      </c>
      <c r="V100" s="49">
        <f t="shared" si="98"/>
        <v>2631</v>
      </c>
      <c r="W100" s="49">
        <f t="shared" si="98"/>
        <v>2141</v>
      </c>
      <c r="X100" s="49">
        <f t="shared" si="98"/>
        <v>1633</v>
      </c>
      <c r="Y100" s="49">
        <f t="shared" si="98"/>
        <v>1188</v>
      </c>
      <c r="Z100" s="49">
        <f t="shared" si="98"/>
        <v>802</v>
      </c>
      <c r="AA100" s="49">
        <f t="shared" si="98"/>
        <v>562</v>
      </c>
      <c r="AB100" s="49">
        <f t="shared" si="98"/>
        <v>599</v>
      </c>
      <c r="AC100" s="49">
        <f t="shared" si="98"/>
        <v>959</v>
      </c>
      <c r="AD100" s="49">
        <f t="shared" si="98"/>
        <v>73</v>
      </c>
      <c r="AE100" s="49">
        <f t="shared" si="98"/>
        <v>28985</v>
      </c>
      <c r="AF100" s="49">
        <f t="shared" si="98"/>
        <v>2584</v>
      </c>
      <c r="AG100" s="49">
        <f t="shared" si="98"/>
        <v>2914</v>
      </c>
      <c r="AH100" s="49">
        <f t="shared" si="98"/>
        <v>13529</v>
      </c>
      <c r="AI100" s="49">
        <f t="shared" si="98"/>
        <v>1187</v>
      </c>
      <c r="AJ100" s="96">
        <f t="shared" si="96"/>
        <v>0</v>
      </c>
    </row>
    <row r="101" spans="1:36" ht="17.25">
      <c r="A101" s="60">
        <f>1+A100</f>
        <v>2</v>
      </c>
      <c r="B101" s="453" t="s">
        <v>437</v>
      </c>
      <c r="C101" s="405" t="s">
        <v>94</v>
      </c>
      <c r="D101" s="48">
        <v>0.27</v>
      </c>
      <c r="E101" s="423">
        <f>ROUND($E$99*D101,0)</f>
        <v>52173</v>
      </c>
      <c r="F101" s="49">
        <f t="shared" ref="F101" si="99">ROUND($E$101*F97/100,0)</f>
        <v>883</v>
      </c>
      <c r="G101" s="49">
        <f t="shared" ref="G101:AI101" si="100">ROUND($E$101*G97/100,0)</f>
        <v>892</v>
      </c>
      <c r="H101" s="49">
        <f t="shared" si="100"/>
        <v>899</v>
      </c>
      <c r="I101" s="49">
        <f t="shared" si="100"/>
        <v>905</v>
      </c>
      <c r="J101" s="49">
        <f t="shared" si="100"/>
        <v>910</v>
      </c>
      <c r="K101" s="49">
        <f t="shared" si="100"/>
        <v>4613</v>
      </c>
      <c r="L101" s="49">
        <f t="shared" si="100"/>
        <v>1879</v>
      </c>
      <c r="M101" s="49">
        <f t="shared" si="100"/>
        <v>2921</v>
      </c>
      <c r="N101" s="49">
        <f t="shared" si="100"/>
        <v>3133</v>
      </c>
      <c r="O101" s="49">
        <f t="shared" si="100"/>
        <v>2149</v>
      </c>
      <c r="P101" s="49">
        <f t="shared" si="100"/>
        <v>5323</v>
      </c>
      <c r="Q101" s="49">
        <f t="shared" si="100"/>
        <v>4862</v>
      </c>
      <c r="R101" s="49">
        <f t="shared" si="100"/>
        <v>4155</v>
      </c>
      <c r="S101" s="49">
        <f t="shared" si="100"/>
        <v>3699</v>
      </c>
      <c r="T101" s="49">
        <f t="shared" si="100"/>
        <v>3248</v>
      </c>
      <c r="U101" s="49">
        <f t="shared" si="100"/>
        <v>2805</v>
      </c>
      <c r="V101" s="49">
        <f t="shared" si="100"/>
        <v>2449</v>
      </c>
      <c r="W101" s="49">
        <f t="shared" si="100"/>
        <v>1993</v>
      </c>
      <c r="X101" s="49">
        <f t="shared" si="100"/>
        <v>1520</v>
      </c>
      <c r="Y101" s="49">
        <f t="shared" si="100"/>
        <v>1106</v>
      </c>
      <c r="Z101" s="49">
        <f t="shared" si="100"/>
        <v>747</v>
      </c>
      <c r="AA101" s="49">
        <f t="shared" si="100"/>
        <v>524</v>
      </c>
      <c r="AB101" s="49">
        <f t="shared" si="100"/>
        <v>558</v>
      </c>
      <c r="AC101" s="49">
        <f t="shared" si="100"/>
        <v>893</v>
      </c>
      <c r="AD101" s="49">
        <f>ROUND($E$101*AD97/100,0)-1</f>
        <v>67</v>
      </c>
      <c r="AE101" s="49">
        <f t="shared" si="100"/>
        <v>26986</v>
      </c>
      <c r="AF101" s="49">
        <f t="shared" si="100"/>
        <v>2406</v>
      </c>
      <c r="AG101" s="49">
        <f t="shared" si="100"/>
        <v>2713</v>
      </c>
      <c r="AH101" s="49">
        <f t="shared" si="100"/>
        <v>12596</v>
      </c>
      <c r="AI101" s="49">
        <f t="shared" si="100"/>
        <v>1105</v>
      </c>
      <c r="AJ101" s="96">
        <f t="shared" si="96"/>
        <v>0</v>
      </c>
    </row>
    <row r="102" spans="1:36" ht="17.25">
      <c r="A102" s="60">
        <f>1+A101</f>
        <v>3</v>
      </c>
      <c r="B102" s="453" t="s">
        <v>436</v>
      </c>
      <c r="C102" s="405" t="s">
        <v>95</v>
      </c>
      <c r="D102" s="48">
        <v>0.11</v>
      </c>
      <c r="E102" s="423">
        <f>ROUND($E$99*D102,0)</f>
        <v>21256</v>
      </c>
      <c r="F102" s="49">
        <f>ROUND($E$102*F97/100,0)</f>
        <v>360</v>
      </c>
      <c r="G102" s="49">
        <f t="shared" ref="G102:AI102" si="101">ROUND($E$102*G97/100,0)</f>
        <v>363</v>
      </c>
      <c r="H102" s="49">
        <f>ROUND($E$102*H97/100,0)+1</f>
        <v>367</v>
      </c>
      <c r="I102" s="49">
        <f t="shared" si="101"/>
        <v>369</v>
      </c>
      <c r="J102" s="49">
        <f t="shared" si="101"/>
        <v>371</v>
      </c>
      <c r="K102" s="49">
        <f t="shared" si="101"/>
        <v>1879</v>
      </c>
      <c r="L102" s="49">
        <f t="shared" si="101"/>
        <v>765</v>
      </c>
      <c r="M102" s="49">
        <f t="shared" si="101"/>
        <v>1190</v>
      </c>
      <c r="N102" s="49">
        <f t="shared" si="101"/>
        <v>1276</v>
      </c>
      <c r="O102" s="49">
        <f t="shared" si="101"/>
        <v>876</v>
      </c>
      <c r="P102" s="49">
        <f t="shared" si="101"/>
        <v>2169</v>
      </c>
      <c r="Q102" s="49">
        <f t="shared" si="101"/>
        <v>1981</v>
      </c>
      <c r="R102" s="49">
        <f t="shared" si="101"/>
        <v>1693</v>
      </c>
      <c r="S102" s="49">
        <f t="shared" si="101"/>
        <v>1507</v>
      </c>
      <c r="T102" s="49">
        <f t="shared" si="101"/>
        <v>1323</v>
      </c>
      <c r="U102" s="49">
        <f t="shared" si="101"/>
        <v>1143</v>
      </c>
      <c r="V102" s="49">
        <f t="shared" si="101"/>
        <v>998</v>
      </c>
      <c r="W102" s="49">
        <f t="shared" si="101"/>
        <v>812</v>
      </c>
      <c r="X102" s="49">
        <f t="shared" si="101"/>
        <v>619</v>
      </c>
      <c r="Y102" s="49">
        <f t="shared" si="101"/>
        <v>451</v>
      </c>
      <c r="Z102" s="49">
        <f t="shared" si="101"/>
        <v>304</v>
      </c>
      <c r="AA102" s="49">
        <f t="shared" si="101"/>
        <v>213</v>
      </c>
      <c r="AB102" s="49">
        <f t="shared" si="101"/>
        <v>227</v>
      </c>
      <c r="AC102" s="49">
        <f t="shared" si="101"/>
        <v>364</v>
      </c>
      <c r="AD102" s="49">
        <f t="shared" si="101"/>
        <v>28</v>
      </c>
      <c r="AE102" s="49">
        <f t="shared" si="101"/>
        <v>10995</v>
      </c>
      <c r="AF102" s="49">
        <f t="shared" si="101"/>
        <v>980</v>
      </c>
      <c r="AG102" s="49">
        <f t="shared" si="101"/>
        <v>1105</v>
      </c>
      <c r="AH102" s="49">
        <f t="shared" si="101"/>
        <v>5132</v>
      </c>
      <c r="AI102" s="49">
        <f t="shared" si="101"/>
        <v>450</v>
      </c>
      <c r="AJ102" s="96">
        <f t="shared" si="96"/>
        <v>0</v>
      </c>
    </row>
    <row r="103" spans="1:36" ht="17.25">
      <c r="A103" s="60">
        <f>1+A102</f>
        <v>4</v>
      </c>
      <c r="B103" s="453" t="s">
        <v>435</v>
      </c>
      <c r="C103" s="405" t="s">
        <v>96</v>
      </c>
      <c r="D103" s="48">
        <v>0.06</v>
      </c>
      <c r="E103" s="423">
        <f t="shared" ref="E103:E106" si="102">ROUND($E$99*D103,0)</f>
        <v>11594</v>
      </c>
      <c r="F103" s="49">
        <f>ROUND($E$103*F97/100,0)</f>
        <v>196</v>
      </c>
      <c r="G103" s="49">
        <f t="shared" ref="G103:AI103" si="103">ROUND($E$103*G97/100,0)</f>
        <v>198</v>
      </c>
      <c r="H103" s="49">
        <f t="shared" si="103"/>
        <v>200</v>
      </c>
      <c r="I103" s="49">
        <f t="shared" si="103"/>
        <v>201</v>
      </c>
      <c r="J103" s="49">
        <f t="shared" si="103"/>
        <v>202</v>
      </c>
      <c r="K103" s="49">
        <f t="shared" si="103"/>
        <v>1025</v>
      </c>
      <c r="L103" s="49">
        <f t="shared" si="103"/>
        <v>417</v>
      </c>
      <c r="M103" s="49">
        <f t="shared" si="103"/>
        <v>649</v>
      </c>
      <c r="N103" s="49">
        <f>ROUND($E$103*N97/100,0)+2</f>
        <v>698</v>
      </c>
      <c r="O103" s="49">
        <f t="shared" si="103"/>
        <v>478</v>
      </c>
      <c r="P103" s="49">
        <f t="shared" si="103"/>
        <v>1183</v>
      </c>
      <c r="Q103" s="49">
        <f t="shared" si="103"/>
        <v>1080</v>
      </c>
      <c r="R103" s="49">
        <f t="shared" si="103"/>
        <v>923</v>
      </c>
      <c r="S103" s="49">
        <f t="shared" si="103"/>
        <v>822</v>
      </c>
      <c r="T103" s="49">
        <f t="shared" si="103"/>
        <v>722</v>
      </c>
      <c r="U103" s="49">
        <f t="shared" si="103"/>
        <v>623</v>
      </c>
      <c r="V103" s="49">
        <f t="shared" si="103"/>
        <v>544</v>
      </c>
      <c r="W103" s="49">
        <f t="shared" si="103"/>
        <v>443</v>
      </c>
      <c r="X103" s="49">
        <f t="shared" si="103"/>
        <v>338</v>
      </c>
      <c r="Y103" s="49">
        <f t="shared" si="103"/>
        <v>246</v>
      </c>
      <c r="Z103" s="49">
        <f t="shared" si="103"/>
        <v>166</v>
      </c>
      <c r="AA103" s="49">
        <f t="shared" si="103"/>
        <v>116</v>
      </c>
      <c r="AB103" s="49">
        <f t="shared" si="103"/>
        <v>124</v>
      </c>
      <c r="AC103" s="49">
        <f t="shared" si="103"/>
        <v>198</v>
      </c>
      <c r="AD103" s="49">
        <f t="shared" si="103"/>
        <v>15</v>
      </c>
      <c r="AE103" s="49">
        <f t="shared" si="103"/>
        <v>5997</v>
      </c>
      <c r="AF103" s="49">
        <f t="shared" si="103"/>
        <v>535</v>
      </c>
      <c r="AG103" s="49">
        <f t="shared" si="103"/>
        <v>603</v>
      </c>
      <c r="AH103" s="49">
        <f t="shared" si="103"/>
        <v>2799</v>
      </c>
      <c r="AI103" s="49">
        <f t="shared" si="103"/>
        <v>246</v>
      </c>
      <c r="AJ103" s="96">
        <f t="shared" si="96"/>
        <v>0</v>
      </c>
    </row>
    <row r="104" spans="1:36" ht="17.25">
      <c r="A104" s="60">
        <f>1+A103</f>
        <v>5</v>
      </c>
      <c r="B104" s="453" t="s">
        <v>434</v>
      </c>
      <c r="C104" s="405" t="s">
        <v>97</v>
      </c>
      <c r="D104" s="48">
        <v>7.0000000000000007E-2</v>
      </c>
      <c r="E104" s="423">
        <f>ROUND($E$99*D104,0)-1</f>
        <v>13525</v>
      </c>
      <c r="F104" s="49">
        <f>ROUND($E$104*F97/100,0)</f>
        <v>229</v>
      </c>
      <c r="G104" s="49">
        <f t="shared" ref="G104:AI104" si="104">ROUND($E$104*G97/100,0)</f>
        <v>231</v>
      </c>
      <c r="H104" s="49">
        <f t="shared" si="104"/>
        <v>233</v>
      </c>
      <c r="I104" s="49">
        <f>ROUND($E$104*I97/100,0)-1</f>
        <v>234</v>
      </c>
      <c r="J104" s="49">
        <f t="shared" si="104"/>
        <v>236</v>
      </c>
      <c r="K104" s="49">
        <f t="shared" si="104"/>
        <v>1196</v>
      </c>
      <c r="L104" s="49">
        <f t="shared" si="104"/>
        <v>487</v>
      </c>
      <c r="M104" s="49">
        <f t="shared" si="104"/>
        <v>757</v>
      </c>
      <c r="N104" s="49">
        <f t="shared" si="104"/>
        <v>812</v>
      </c>
      <c r="O104" s="49">
        <f t="shared" si="104"/>
        <v>557</v>
      </c>
      <c r="P104" s="49">
        <f t="shared" si="104"/>
        <v>1380</v>
      </c>
      <c r="Q104" s="49">
        <f t="shared" si="104"/>
        <v>1260</v>
      </c>
      <c r="R104" s="49">
        <f t="shared" si="104"/>
        <v>1077</v>
      </c>
      <c r="S104" s="49">
        <f t="shared" si="104"/>
        <v>959</v>
      </c>
      <c r="T104" s="49">
        <f t="shared" si="104"/>
        <v>842</v>
      </c>
      <c r="U104" s="49">
        <f t="shared" si="104"/>
        <v>727</v>
      </c>
      <c r="V104" s="49">
        <f t="shared" si="104"/>
        <v>635</v>
      </c>
      <c r="W104" s="49">
        <f t="shared" si="104"/>
        <v>517</v>
      </c>
      <c r="X104" s="49">
        <f t="shared" si="104"/>
        <v>394</v>
      </c>
      <c r="Y104" s="49">
        <f t="shared" si="104"/>
        <v>287</v>
      </c>
      <c r="Z104" s="49">
        <f t="shared" si="104"/>
        <v>194</v>
      </c>
      <c r="AA104" s="49">
        <f t="shared" si="104"/>
        <v>136</v>
      </c>
      <c r="AB104" s="49">
        <f t="shared" si="104"/>
        <v>145</v>
      </c>
      <c r="AC104" s="49">
        <f t="shared" si="104"/>
        <v>231</v>
      </c>
      <c r="AD104" s="49">
        <f t="shared" si="104"/>
        <v>18</v>
      </c>
      <c r="AE104" s="49">
        <f t="shared" si="104"/>
        <v>6996</v>
      </c>
      <c r="AF104" s="49">
        <f t="shared" si="104"/>
        <v>624</v>
      </c>
      <c r="AG104" s="49">
        <f t="shared" si="104"/>
        <v>703</v>
      </c>
      <c r="AH104" s="49">
        <f t="shared" si="104"/>
        <v>3265</v>
      </c>
      <c r="AI104" s="49">
        <f t="shared" si="104"/>
        <v>286</v>
      </c>
      <c r="AJ104" s="96">
        <f t="shared" si="96"/>
        <v>0</v>
      </c>
    </row>
    <row r="105" spans="1:36" ht="17.25">
      <c r="A105" s="60">
        <f>1+A104</f>
        <v>6</v>
      </c>
      <c r="B105" s="453" t="s">
        <v>291</v>
      </c>
      <c r="C105" s="405" t="s">
        <v>98</v>
      </c>
      <c r="D105" s="48">
        <v>0.08</v>
      </c>
      <c r="E105" s="423">
        <f t="shared" si="102"/>
        <v>15459</v>
      </c>
      <c r="F105" s="49">
        <f t="shared" ref="F105" si="105">ROUND($E$105*F97/100,0)</f>
        <v>262</v>
      </c>
      <c r="G105" s="49">
        <f t="shared" ref="G105:AI105" si="106">ROUND($E$105*G97/100,0)</f>
        <v>264</v>
      </c>
      <c r="H105" s="49">
        <f t="shared" si="106"/>
        <v>266</v>
      </c>
      <c r="I105" s="49">
        <f t="shared" si="106"/>
        <v>268</v>
      </c>
      <c r="J105" s="49">
        <f>ROUND($E$105*J97/100,0)-1</f>
        <v>269</v>
      </c>
      <c r="K105" s="49">
        <f t="shared" si="106"/>
        <v>1367</v>
      </c>
      <c r="L105" s="49">
        <f t="shared" si="106"/>
        <v>557</v>
      </c>
      <c r="M105" s="49">
        <f>ROUND($E$105*M97/100,0)+1</f>
        <v>867</v>
      </c>
      <c r="N105" s="49">
        <f t="shared" si="106"/>
        <v>928</v>
      </c>
      <c r="O105" s="49">
        <f t="shared" si="106"/>
        <v>637</v>
      </c>
      <c r="P105" s="49">
        <f t="shared" si="106"/>
        <v>1577</v>
      </c>
      <c r="Q105" s="49">
        <f>ROUND($E$105*Q97/100,0)+1</f>
        <v>1442</v>
      </c>
      <c r="R105" s="49">
        <f t="shared" si="106"/>
        <v>1231</v>
      </c>
      <c r="S105" s="49">
        <f t="shared" si="106"/>
        <v>1096</v>
      </c>
      <c r="T105" s="49">
        <f t="shared" si="106"/>
        <v>962</v>
      </c>
      <c r="U105" s="49">
        <f t="shared" si="106"/>
        <v>831</v>
      </c>
      <c r="V105" s="49">
        <f>ROUND($E$105*V97/100,0)-1</f>
        <v>725</v>
      </c>
      <c r="W105" s="49">
        <f t="shared" si="106"/>
        <v>591</v>
      </c>
      <c r="X105" s="49">
        <f t="shared" si="106"/>
        <v>450</v>
      </c>
      <c r="Y105" s="49">
        <f t="shared" si="106"/>
        <v>328</v>
      </c>
      <c r="Z105" s="49">
        <f t="shared" si="106"/>
        <v>221</v>
      </c>
      <c r="AA105" s="49">
        <f t="shared" si="106"/>
        <v>155</v>
      </c>
      <c r="AB105" s="49">
        <f t="shared" si="106"/>
        <v>165</v>
      </c>
      <c r="AC105" s="49">
        <f t="shared" si="106"/>
        <v>264</v>
      </c>
      <c r="AD105" s="49">
        <f t="shared" si="106"/>
        <v>20</v>
      </c>
      <c r="AE105" s="49">
        <f t="shared" si="106"/>
        <v>7996</v>
      </c>
      <c r="AF105" s="49">
        <f t="shared" si="106"/>
        <v>713</v>
      </c>
      <c r="AG105" s="49">
        <f t="shared" si="106"/>
        <v>804</v>
      </c>
      <c r="AH105" s="49">
        <f t="shared" si="106"/>
        <v>3732</v>
      </c>
      <c r="AI105" s="49">
        <f t="shared" si="106"/>
        <v>327</v>
      </c>
      <c r="AJ105" s="96">
        <f t="shared" si="96"/>
        <v>0</v>
      </c>
    </row>
    <row r="106" spans="1:36" ht="17.25">
      <c r="A106" s="95"/>
      <c r="B106" s="453" t="s">
        <v>467</v>
      </c>
      <c r="C106" s="405" t="s">
        <v>53</v>
      </c>
      <c r="D106" s="48">
        <v>0.12</v>
      </c>
      <c r="E106" s="423">
        <f t="shared" si="102"/>
        <v>23188</v>
      </c>
      <c r="F106" s="49">
        <f t="shared" ref="F106" si="107">ROUND($E$106*F97/100,0)</f>
        <v>392</v>
      </c>
      <c r="G106" s="49">
        <f>ROUND($E$106*G97/100,0)+1</f>
        <v>397</v>
      </c>
      <c r="H106" s="49">
        <f t="shared" ref="H106:AG106" si="108">ROUND($E$106*H97/100,0)</f>
        <v>399</v>
      </c>
      <c r="I106" s="49">
        <f t="shared" si="108"/>
        <v>402</v>
      </c>
      <c r="J106" s="49">
        <f t="shared" si="108"/>
        <v>404</v>
      </c>
      <c r="K106" s="49">
        <f t="shared" si="108"/>
        <v>2050</v>
      </c>
      <c r="L106" s="49">
        <f t="shared" si="108"/>
        <v>835</v>
      </c>
      <c r="M106" s="49">
        <f t="shared" si="108"/>
        <v>1298</v>
      </c>
      <c r="N106" s="49">
        <f t="shared" si="108"/>
        <v>1392</v>
      </c>
      <c r="O106" s="49">
        <f t="shared" si="108"/>
        <v>955</v>
      </c>
      <c r="P106" s="49">
        <f t="shared" si="108"/>
        <v>2366</v>
      </c>
      <c r="Q106" s="49">
        <f t="shared" si="108"/>
        <v>2161</v>
      </c>
      <c r="R106" s="49">
        <f t="shared" si="108"/>
        <v>1847</v>
      </c>
      <c r="S106" s="49">
        <f t="shared" si="108"/>
        <v>1644</v>
      </c>
      <c r="T106" s="49">
        <f t="shared" si="108"/>
        <v>1443</v>
      </c>
      <c r="U106" s="49">
        <f t="shared" si="108"/>
        <v>1247</v>
      </c>
      <c r="V106" s="49">
        <f t="shared" si="108"/>
        <v>1089</v>
      </c>
      <c r="W106" s="49">
        <f t="shared" si="108"/>
        <v>886</v>
      </c>
      <c r="X106" s="49">
        <f t="shared" si="108"/>
        <v>676</v>
      </c>
      <c r="Y106" s="49">
        <f>ROUND($E$106*Y97/100,0)-1</f>
        <v>491</v>
      </c>
      <c r="Z106" s="49">
        <f>ROUND($E$106*Z97/100,0)+1</f>
        <v>333</v>
      </c>
      <c r="AA106" s="49">
        <f t="shared" si="108"/>
        <v>233</v>
      </c>
      <c r="AB106" s="49">
        <f t="shared" si="108"/>
        <v>248</v>
      </c>
      <c r="AC106" s="49">
        <f t="shared" si="108"/>
        <v>397</v>
      </c>
      <c r="AD106" s="49">
        <f t="shared" si="108"/>
        <v>30</v>
      </c>
      <c r="AE106" s="49">
        <f t="shared" si="108"/>
        <v>11994</v>
      </c>
      <c r="AF106" s="49">
        <f>ROUND($E$106*AF97/100,0)+1</f>
        <v>1070</v>
      </c>
      <c r="AG106" s="49">
        <f t="shared" si="108"/>
        <v>1206</v>
      </c>
      <c r="AH106" s="49">
        <f>ROUND($E$106*AH97/100,0)+2</f>
        <v>5600</v>
      </c>
      <c r="AI106" s="49">
        <f>ROUND($E$106*AI97/100,0)+1</f>
        <v>492</v>
      </c>
      <c r="AJ106" s="96">
        <f t="shared" si="96"/>
        <v>0</v>
      </c>
    </row>
    <row r="107" spans="1:36" ht="16.5" hidden="1">
      <c r="A107" s="95"/>
      <c r="C107" s="406"/>
      <c r="D107" s="50">
        <f t="shared" ref="D107:F107" si="109">SUM(D100:D106)</f>
        <v>1</v>
      </c>
      <c r="E107" s="425">
        <f t="shared" si="109"/>
        <v>193232</v>
      </c>
      <c r="F107" s="62">
        <f t="shared" si="109"/>
        <v>3270</v>
      </c>
      <c r="G107" s="62">
        <f t="shared" ref="G107:AI107" si="110">SUM(G100:G106)</f>
        <v>3303</v>
      </c>
      <c r="H107" s="62">
        <f t="shared" si="110"/>
        <v>3329</v>
      </c>
      <c r="I107" s="62">
        <f t="shared" si="110"/>
        <v>3351</v>
      </c>
      <c r="J107" s="62">
        <f t="shared" si="110"/>
        <v>3369</v>
      </c>
      <c r="K107" s="62">
        <f t="shared" si="110"/>
        <v>17084</v>
      </c>
      <c r="L107" s="62">
        <f t="shared" si="110"/>
        <v>6958</v>
      </c>
      <c r="M107" s="62">
        <f t="shared" si="110"/>
        <v>10820</v>
      </c>
      <c r="N107" s="62">
        <f t="shared" si="110"/>
        <v>11604</v>
      </c>
      <c r="O107" s="62">
        <f t="shared" si="110"/>
        <v>7961</v>
      </c>
      <c r="P107" s="62">
        <f t="shared" si="110"/>
        <v>19716</v>
      </c>
      <c r="Q107" s="62">
        <f t="shared" si="110"/>
        <v>18008</v>
      </c>
      <c r="R107" s="62">
        <f t="shared" si="110"/>
        <v>15389</v>
      </c>
      <c r="S107" s="62">
        <f t="shared" si="110"/>
        <v>13700</v>
      </c>
      <c r="T107" s="62">
        <f t="shared" si="110"/>
        <v>12028</v>
      </c>
      <c r="U107" s="62">
        <f t="shared" si="110"/>
        <v>10389</v>
      </c>
      <c r="V107" s="62">
        <f t="shared" si="110"/>
        <v>9071</v>
      </c>
      <c r="W107" s="62">
        <f t="shared" si="110"/>
        <v>7383</v>
      </c>
      <c r="X107" s="62">
        <f t="shared" si="110"/>
        <v>5630</v>
      </c>
      <c r="Y107" s="62">
        <f t="shared" si="110"/>
        <v>4097</v>
      </c>
      <c r="Z107" s="62">
        <f t="shared" si="110"/>
        <v>2767</v>
      </c>
      <c r="AA107" s="62">
        <f t="shared" si="110"/>
        <v>1939</v>
      </c>
      <c r="AB107" s="62">
        <f t="shared" si="110"/>
        <v>2066</v>
      </c>
      <c r="AC107" s="62">
        <f t="shared" si="110"/>
        <v>3306</v>
      </c>
      <c r="AD107" s="62">
        <f t="shared" si="110"/>
        <v>251</v>
      </c>
      <c r="AE107" s="62">
        <f t="shared" si="110"/>
        <v>99949</v>
      </c>
      <c r="AF107" s="62">
        <f t="shared" si="110"/>
        <v>8912</v>
      </c>
      <c r="AG107" s="62">
        <f t="shared" si="110"/>
        <v>10048</v>
      </c>
      <c r="AH107" s="62">
        <f t="shared" si="110"/>
        <v>46653</v>
      </c>
      <c r="AI107" s="62">
        <f t="shared" si="110"/>
        <v>4093</v>
      </c>
      <c r="AJ107" s="96">
        <f t="shared" si="96"/>
        <v>0</v>
      </c>
    </row>
    <row r="108" spans="1:36" ht="17.25" hidden="1">
      <c r="A108" s="95"/>
      <c r="C108" s="406"/>
      <c r="D108" s="15"/>
      <c r="E108" s="431"/>
      <c r="F108" s="83">
        <f t="shared" ref="F108:AI108" si="111">+F109*100/$E$109</f>
        <v>1.6080224416318778</v>
      </c>
      <c r="G108" s="84">
        <f t="shared" si="111"/>
        <v>1.6610341704768847</v>
      </c>
      <c r="H108" s="84">
        <f t="shared" si="111"/>
        <v>1.7041062001634528</v>
      </c>
      <c r="I108" s="84">
        <f t="shared" si="111"/>
        <v>1.7394473527267909</v>
      </c>
      <c r="J108" s="84">
        <f t="shared" si="111"/>
        <v>1.768162039184503</v>
      </c>
      <c r="K108" s="84">
        <f t="shared" si="111"/>
        <v>9.0616923994433769</v>
      </c>
      <c r="L108" s="84">
        <f t="shared" si="111"/>
        <v>3.65780929030548</v>
      </c>
      <c r="M108" s="84">
        <f t="shared" si="111"/>
        <v>5.5518741854968745</v>
      </c>
      <c r="N108" s="84">
        <f t="shared" si="111"/>
        <v>5.7385196474720033</v>
      </c>
      <c r="O108" s="84">
        <f t="shared" si="111"/>
        <v>3.7936518454708104</v>
      </c>
      <c r="P108" s="84">
        <f t="shared" si="111"/>
        <v>9.0815717977602546</v>
      </c>
      <c r="Q108" s="84">
        <f t="shared" si="111"/>
        <v>8.9611909968413848</v>
      </c>
      <c r="R108" s="84">
        <f t="shared" si="111"/>
        <v>8.1218386234621072</v>
      </c>
      <c r="S108" s="84">
        <f t="shared" si="111"/>
        <v>7.4912199324100461</v>
      </c>
      <c r="T108" s="84">
        <f t="shared" si="111"/>
        <v>6.2432354825171732</v>
      </c>
      <c r="U108" s="84">
        <f t="shared" si="111"/>
        <v>5.4193448633843575</v>
      </c>
      <c r="V108" s="84">
        <f t="shared" si="111"/>
        <v>4.6561968502197777</v>
      </c>
      <c r="W108" s="84">
        <f t="shared" si="111"/>
        <v>4.0598149007134499</v>
      </c>
      <c r="X108" s="84">
        <f t="shared" si="111"/>
        <v>3.1696596205243743</v>
      </c>
      <c r="Y108" s="84">
        <f t="shared" si="111"/>
        <v>2.403198374306982</v>
      </c>
      <c r="Z108" s="84">
        <f t="shared" si="111"/>
        <v>1.683122390828971</v>
      </c>
      <c r="AA108" s="84">
        <f t="shared" si="111"/>
        <v>1.2601329710865194</v>
      </c>
      <c r="AB108" s="85">
        <f t="shared" si="111"/>
        <v>1.1651536235725488</v>
      </c>
      <c r="AC108" s="86">
        <f t="shared" si="111"/>
        <v>1.6279018399487553</v>
      </c>
      <c r="AD108" s="87">
        <f t="shared" si="111"/>
        <v>0.1236940339716829</v>
      </c>
      <c r="AE108" s="86">
        <f t="shared" si="111"/>
        <v>51.657720937424074</v>
      </c>
      <c r="AF108" s="86">
        <f t="shared" si="111"/>
        <v>4.5700527908466411</v>
      </c>
      <c r="AG108" s="86">
        <f t="shared" si="111"/>
        <v>4.7986658714907344</v>
      </c>
      <c r="AH108" s="86">
        <f t="shared" si="111"/>
        <v>23.774655975968017</v>
      </c>
      <c r="AI108" s="86">
        <f t="shared" si="111"/>
        <v>2.0155501071278685</v>
      </c>
      <c r="AJ108" s="96"/>
    </row>
    <row r="109" spans="1:36" ht="15.75">
      <c r="A109" s="97">
        <v>5</v>
      </c>
      <c r="C109" s="404" t="s">
        <v>99</v>
      </c>
      <c r="D109" s="44">
        <v>1</v>
      </c>
      <c r="E109" s="424">
        <v>90546</v>
      </c>
      <c r="F109" s="22">
        <v>1456</v>
      </c>
      <c r="G109" s="23">
        <v>1504</v>
      </c>
      <c r="H109" s="23">
        <v>1543</v>
      </c>
      <c r="I109" s="23">
        <v>1575</v>
      </c>
      <c r="J109" s="23">
        <v>1601</v>
      </c>
      <c r="K109" s="23">
        <v>8205</v>
      </c>
      <c r="L109" s="23">
        <v>3312</v>
      </c>
      <c r="M109" s="23">
        <v>5027</v>
      </c>
      <c r="N109" s="23">
        <v>5196</v>
      </c>
      <c r="O109" s="23">
        <v>3435</v>
      </c>
      <c r="P109" s="23">
        <v>8223</v>
      </c>
      <c r="Q109" s="23">
        <v>8114</v>
      </c>
      <c r="R109" s="23">
        <v>7354</v>
      </c>
      <c r="S109" s="23">
        <v>6783</v>
      </c>
      <c r="T109" s="23">
        <v>5653</v>
      </c>
      <c r="U109" s="23">
        <v>4907</v>
      </c>
      <c r="V109" s="23">
        <v>4216</v>
      </c>
      <c r="W109" s="23">
        <v>3676</v>
      </c>
      <c r="X109" s="23">
        <v>2870</v>
      </c>
      <c r="Y109" s="23">
        <v>2176</v>
      </c>
      <c r="Z109" s="23">
        <v>1524</v>
      </c>
      <c r="AA109" s="23">
        <v>1141</v>
      </c>
      <c r="AB109" s="45">
        <v>1055</v>
      </c>
      <c r="AC109" s="35">
        <v>1474</v>
      </c>
      <c r="AD109" s="37">
        <v>112</v>
      </c>
      <c r="AE109" s="35">
        <v>46774</v>
      </c>
      <c r="AF109" s="35">
        <v>4138</v>
      </c>
      <c r="AG109" s="35">
        <v>4345</v>
      </c>
      <c r="AH109" s="35">
        <v>21527</v>
      </c>
      <c r="AI109" s="35">
        <v>1825</v>
      </c>
      <c r="AJ109" s="96">
        <f>E109-SUM(F109:AB109)</f>
        <v>0</v>
      </c>
    </row>
    <row r="110" spans="1:36" ht="17.25">
      <c r="A110" s="60">
        <v>1</v>
      </c>
      <c r="B110" s="453" t="s">
        <v>442</v>
      </c>
      <c r="C110" s="405" t="s">
        <v>100</v>
      </c>
      <c r="D110" s="48">
        <v>0.28000000000000003</v>
      </c>
      <c r="E110" s="423">
        <f>ROUND($E$109*D110,0)</f>
        <v>25353</v>
      </c>
      <c r="F110" s="49">
        <f>ROUND($E$110*F108/100,0)</f>
        <v>408</v>
      </c>
      <c r="G110" s="49">
        <f t="shared" ref="G110:AI110" si="112">ROUND($E$110*G108/100,0)</f>
        <v>421</v>
      </c>
      <c r="H110" s="49">
        <f t="shared" si="112"/>
        <v>432</v>
      </c>
      <c r="I110" s="49">
        <f t="shared" si="112"/>
        <v>441</v>
      </c>
      <c r="J110" s="49">
        <f t="shared" si="112"/>
        <v>448</v>
      </c>
      <c r="K110" s="49">
        <f t="shared" si="112"/>
        <v>2297</v>
      </c>
      <c r="L110" s="49">
        <f t="shared" si="112"/>
        <v>927</v>
      </c>
      <c r="M110" s="49">
        <f t="shared" si="112"/>
        <v>1408</v>
      </c>
      <c r="N110" s="49">
        <f t="shared" si="112"/>
        <v>1455</v>
      </c>
      <c r="O110" s="49">
        <f t="shared" si="112"/>
        <v>962</v>
      </c>
      <c r="P110" s="49">
        <f t="shared" si="112"/>
        <v>2302</v>
      </c>
      <c r="Q110" s="49">
        <f t="shared" si="112"/>
        <v>2272</v>
      </c>
      <c r="R110" s="49">
        <f t="shared" si="112"/>
        <v>2059</v>
      </c>
      <c r="S110" s="49">
        <f>ROUND($E$110*S108/100,0)+1</f>
        <v>1900</v>
      </c>
      <c r="T110" s="49">
        <f t="shared" si="112"/>
        <v>1583</v>
      </c>
      <c r="U110" s="49">
        <f t="shared" si="112"/>
        <v>1374</v>
      </c>
      <c r="V110" s="49">
        <f t="shared" si="112"/>
        <v>1180</v>
      </c>
      <c r="W110" s="49">
        <f t="shared" si="112"/>
        <v>1029</v>
      </c>
      <c r="X110" s="49">
        <f t="shared" si="112"/>
        <v>804</v>
      </c>
      <c r="Y110" s="49">
        <f t="shared" si="112"/>
        <v>609</v>
      </c>
      <c r="Z110" s="49">
        <f t="shared" si="112"/>
        <v>427</v>
      </c>
      <c r="AA110" s="49">
        <f t="shared" si="112"/>
        <v>319</v>
      </c>
      <c r="AB110" s="49">
        <f>ROUND($E$110*AB108/100,0)+1</f>
        <v>296</v>
      </c>
      <c r="AC110" s="49">
        <f t="shared" si="112"/>
        <v>413</v>
      </c>
      <c r="AD110" s="49">
        <f t="shared" si="112"/>
        <v>31</v>
      </c>
      <c r="AE110" s="49">
        <f t="shared" si="112"/>
        <v>13097</v>
      </c>
      <c r="AF110" s="49">
        <f t="shared" si="112"/>
        <v>1159</v>
      </c>
      <c r="AG110" s="49">
        <f t="shared" si="112"/>
        <v>1217</v>
      </c>
      <c r="AH110" s="49">
        <f t="shared" si="112"/>
        <v>6028</v>
      </c>
      <c r="AI110" s="49">
        <f t="shared" si="112"/>
        <v>511</v>
      </c>
      <c r="AJ110" s="96">
        <f>E110-SUM(F110:AB110)</f>
        <v>0</v>
      </c>
    </row>
    <row r="111" spans="1:36" ht="17.25">
      <c r="A111" s="60">
        <f>1+A110</f>
        <v>2</v>
      </c>
      <c r="B111" s="453" t="s">
        <v>441</v>
      </c>
      <c r="C111" s="405" t="s">
        <v>101</v>
      </c>
      <c r="D111" s="48">
        <v>0.24</v>
      </c>
      <c r="E111" s="423">
        <f t="shared" ref="E111:E113" si="113">ROUND($E$109*D111,0)</f>
        <v>21731</v>
      </c>
      <c r="F111" s="49">
        <f t="shared" ref="F111:AI111" si="114">ROUND($E$112*F108/100,0)</f>
        <v>320</v>
      </c>
      <c r="G111" s="49">
        <f t="shared" si="114"/>
        <v>331</v>
      </c>
      <c r="H111" s="49">
        <f t="shared" si="114"/>
        <v>339</v>
      </c>
      <c r="I111" s="49">
        <f t="shared" si="114"/>
        <v>346</v>
      </c>
      <c r="J111" s="49">
        <f t="shared" si="114"/>
        <v>352</v>
      </c>
      <c r="K111" s="49">
        <f t="shared" si="114"/>
        <v>1805</v>
      </c>
      <c r="L111" s="49">
        <f t="shared" si="114"/>
        <v>729</v>
      </c>
      <c r="M111" s="49">
        <f t="shared" si="114"/>
        <v>1106</v>
      </c>
      <c r="N111" s="49">
        <f t="shared" si="114"/>
        <v>1143</v>
      </c>
      <c r="O111" s="49">
        <f t="shared" si="114"/>
        <v>756</v>
      </c>
      <c r="P111" s="49">
        <f t="shared" si="114"/>
        <v>1809</v>
      </c>
      <c r="Q111" s="49">
        <f t="shared" si="114"/>
        <v>1785</v>
      </c>
      <c r="R111" s="49">
        <f t="shared" si="114"/>
        <v>1618</v>
      </c>
      <c r="S111" s="49">
        <f t="shared" si="114"/>
        <v>1492</v>
      </c>
      <c r="T111" s="49">
        <f t="shared" si="114"/>
        <v>1244</v>
      </c>
      <c r="U111" s="49">
        <f t="shared" si="114"/>
        <v>1080</v>
      </c>
      <c r="V111" s="49">
        <f t="shared" si="114"/>
        <v>928</v>
      </c>
      <c r="W111" s="49">
        <f t="shared" si="114"/>
        <v>809</v>
      </c>
      <c r="X111" s="49">
        <f t="shared" si="114"/>
        <v>631</v>
      </c>
      <c r="Y111" s="49">
        <f t="shared" si="114"/>
        <v>479</v>
      </c>
      <c r="Z111" s="49">
        <f t="shared" si="114"/>
        <v>335</v>
      </c>
      <c r="AA111" s="49">
        <f t="shared" si="114"/>
        <v>251</v>
      </c>
      <c r="AB111" s="49">
        <f t="shared" si="114"/>
        <v>232</v>
      </c>
      <c r="AC111" s="49">
        <f t="shared" si="114"/>
        <v>324</v>
      </c>
      <c r="AD111" s="49">
        <f t="shared" si="114"/>
        <v>25</v>
      </c>
      <c r="AE111" s="49">
        <f t="shared" si="114"/>
        <v>10290</v>
      </c>
      <c r="AF111" s="49">
        <f t="shared" si="114"/>
        <v>910</v>
      </c>
      <c r="AG111" s="49">
        <f t="shared" si="114"/>
        <v>956</v>
      </c>
      <c r="AH111" s="49">
        <f t="shared" si="114"/>
        <v>4736</v>
      </c>
      <c r="AI111" s="49">
        <f t="shared" si="114"/>
        <v>401</v>
      </c>
      <c r="AJ111" s="96">
        <f>E112-SUM(F111:AB111)</f>
        <v>0</v>
      </c>
    </row>
    <row r="112" spans="1:36" ht="17.25">
      <c r="A112" s="60">
        <f>1+A111</f>
        <v>3</v>
      </c>
      <c r="B112" s="453" t="s">
        <v>440</v>
      </c>
      <c r="C112" s="405" t="s">
        <v>102</v>
      </c>
      <c r="D112" s="48">
        <v>0.22</v>
      </c>
      <c r="E112" s="423">
        <f t="shared" si="113"/>
        <v>19920</v>
      </c>
      <c r="F112" s="49">
        <f t="shared" ref="F112:AI112" si="115">ROUND($E$111*F108/100,0)</f>
        <v>349</v>
      </c>
      <c r="G112" s="49">
        <f t="shared" si="115"/>
        <v>361</v>
      </c>
      <c r="H112" s="49">
        <f t="shared" si="115"/>
        <v>370</v>
      </c>
      <c r="I112" s="49">
        <f t="shared" si="115"/>
        <v>378</v>
      </c>
      <c r="J112" s="49">
        <f>ROUND($E$111*J108/100,0)+1</f>
        <v>385</v>
      </c>
      <c r="K112" s="49">
        <f t="shared" si="115"/>
        <v>1969</v>
      </c>
      <c r="L112" s="49">
        <f t="shared" si="115"/>
        <v>795</v>
      </c>
      <c r="M112" s="49">
        <f t="shared" si="115"/>
        <v>1206</v>
      </c>
      <c r="N112" s="49">
        <f t="shared" si="115"/>
        <v>1247</v>
      </c>
      <c r="O112" s="49">
        <f t="shared" si="115"/>
        <v>824</v>
      </c>
      <c r="P112" s="49">
        <f t="shared" si="115"/>
        <v>1974</v>
      </c>
      <c r="Q112" s="49">
        <f t="shared" si="115"/>
        <v>1947</v>
      </c>
      <c r="R112" s="49">
        <f t="shared" si="115"/>
        <v>1765</v>
      </c>
      <c r="S112" s="49">
        <f t="shared" si="115"/>
        <v>1628</v>
      </c>
      <c r="T112" s="49">
        <f t="shared" si="115"/>
        <v>1357</v>
      </c>
      <c r="U112" s="49">
        <f t="shared" si="115"/>
        <v>1178</v>
      </c>
      <c r="V112" s="49">
        <f t="shared" si="115"/>
        <v>1012</v>
      </c>
      <c r="W112" s="49">
        <f t="shared" si="115"/>
        <v>882</v>
      </c>
      <c r="X112" s="49">
        <f t="shared" si="115"/>
        <v>689</v>
      </c>
      <c r="Y112" s="49">
        <f t="shared" si="115"/>
        <v>522</v>
      </c>
      <c r="Z112" s="49">
        <f t="shared" si="115"/>
        <v>366</v>
      </c>
      <c r="AA112" s="49">
        <f t="shared" si="115"/>
        <v>274</v>
      </c>
      <c r="AB112" s="49">
        <f t="shared" si="115"/>
        <v>253</v>
      </c>
      <c r="AC112" s="49">
        <f t="shared" si="115"/>
        <v>354</v>
      </c>
      <c r="AD112" s="49">
        <f t="shared" si="115"/>
        <v>27</v>
      </c>
      <c r="AE112" s="49">
        <f t="shared" si="115"/>
        <v>11226</v>
      </c>
      <c r="AF112" s="49">
        <f t="shared" si="115"/>
        <v>993</v>
      </c>
      <c r="AG112" s="49">
        <f>ROUND($E$111*AG108/100,0)-1</f>
        <v>1042</v>
      </c>
      <c r="AH112" s="49">
        <f t="shared" si="115"/>
        <v>5166</v>
      </c>
      <c r="AI112" s="49">
        <f t="shared" si="115"/>
        <v>438</v>
      </c>
      <c r="AJ112" s="96">
        <f>E111-SUM(F112:AB112)</f>
        <v>0</v>
      </c>
    </row>
    <row r="113" spans="1:36" ht="17.25">
      <c r="A113" s="60">
        <f>1+A112</f>
        <v>4</v>
      </c>
      <c r="B113" s="453" t="s">
        <v>439</v>
      </c>
      <c r="C113" s="405" t="s">
        <v>103</v>
      </c>
      <c r="D113" s="48">
        <v>0.04</v>
      </c>
      <c r="E113" s="423">
        <f t="shared" si="113"/>
        <v>3622</v>
      </c>
      <c r="F113" s="49">
        <f>ROUND($E$113*F108/100,0)</f>
        <v>58</v>
      </c>
      <c r="G113" s="49">
        <f t="shared" ref="G113:AI113" si="116">ROUND($E$113*G108/100,0)</f>
        <v>60</v>
      </c>
      <c r="H113" s="49">
        <f t="shared" si="116"/>
        <v>62</v>
      </c>
      <c r="I113" s="49">
        <f t="shared" si="116"/>
        <v>63</v>
      </c>
      <c r="J113" s="49">
        <f t="shared" si="116"/>
        <v>64</v>
      </c>
      <c r="K113" s="49">
        <f>ROUND($E$113*K108/100,0)+1</f>
        <v>329</v>
      </c>
      <c r="L113" s="49">
        <f t="shared" si="116"/>
        <v>132</v>
      </c>
      <c r="M113" s="49">
        <f t="shared" si="116"/>
        <v>201</v>
      </c>
      <c r="N113" s="49">
        <f t="shared" si="116"/>
        <v>208</v>
      </c>
      <c r="O113" s="49">
        <f t="shared" si="116"/>
        <v>137</v>
      </c>
      <c r="P113" s="49">
        <f t="shared" si="116"/>
        <v>329</v>
      </c>
      <c r="Q113" s="49">
        <f t="shared" si="116"/>
        <v>325</v>
      </c>
      <c r="R113" s="49">
        <f t="shared" si="116"/>
        <v>294</v>
      </c>
      <c r="S113" s="49">
        <f t="shared" si="116"/>
        <v>271</v>
      </c>
      <c r="T113" s="49">
        <f t="shared" si="116"/>
        <v>226</v>
      </c>
      <c r="U113" s="49">
        <f t="shared" si="116"/>
        <v>196</v>
      </c>
      <c r="V113" s="49">
        <f t="shared" si="116"/>
        <v>169</v>
      </c>
      <c r="W113" s="49">
        <f t="shared" si="116"/>
        <v>147</v>
      </c>
      <c r="X113" s="49">
        <f t="shared" si="116"/>
        <v>115</v>
      </c>
      <c r="Y113" s="49">
        <f t="shared" si="116"/>
        <v>87</v>
      </c>
      <c r="Z113" s="49">
        <f t="shared" si="116"/>
        <v>61</v>
      </c>
      <c r="AA113" s="49">
        <f t="shared" si="116"/>
        <v>46</v>
      </c>
      <c r="AB113" s="49">
        <f t="shared" si="116"/>
        <v>42</v>
      </c>
      <c r="AC113" s="49">
        <f t="shared" si="116"/>
        <v>59</v>
      </c>
      <c r="AD113" s="49">
        <f t="shared" si="116"/>
        <v>4</v>
      </c>
      <c r="AE113" s="49">
        <f t="shared" si="116"/>
        <v>1871</v>
      </c>
      <c r="AF113" s="49">
        <f t="shared" si="116"/>
        <v>166</v>
      </c>
      <c r="AG113" s="49">
        <f t="shared" si="116"/>
        <v>174</v>
      </c>
      <c r="AH113" s="49">
        <f t="shared" si="116"/>
        <v>861</v>
      </c>
      <c r="AI113" s="49">
        <f t="shared" si="116"/>
        <v>73</v>
      </c>
      <c r="AJ113" s="96">
        <f>E113-SUM(F113:AB113)</f>
        <v>0</v>
      </c>
    </row>
    <row r="114" spans="1:36" ht="17.25">
      <c r="A114" s="60">
        <v>5</v>
      </c>
      <c r="B114" s="453" t="s">
        <v>283</v>
      </c>
      <c r="C114" s="405" t="s">
        <v>104</v>
      </c>
      <c r="D114" s="48">
        <v>0.06</v>
      </c>
      <c r="E114" s="423">
        <f>ROUND($E$109*D114,0)</f>
        <v>5433</v>
      </c>
      <c r="F114" s="49">
        <f>ROUND($E$114*F108/100,0)+1</f>
        <v>88</v>
      </c>
      <c r="G114" s="49">
        <f t="shared" ref="G114:AI114" si="117">ROUND($E$114*G108/100,0)</f>
        <v>90</v>
      </c>
      <c r="H114" s="49">
        <f t="shared" si="117"/>
        <v>93</v>
      </c>
      <c r="I114" s="49">
        <f t="shared" si="117"/>
        <v>95</v>
      </c>
      <c r="J114" s="49">
        <f t="shared" si="117"/>
        <v>96</v>
      </c>
      <c r="K114" s="49">
        <f t="shared" si="117"/>
        <v>492</v>
      </c>
      <c r="L114" s="49">
        <f t="shared" si="117"/>
        <v>199</v>
      </c>
      <c r="M114" s="49">
        <f t="shared" si="117"/>
        <v>302</v>
      </c>
      <c r="N114" s="49">
        <f t="shared" si="117"/>
        <v>312</v>
      </c>
      <c r="O114" s="49">
        <f t="shared" si="117"/>
        <v>206</v>
      </c>
      <c r="P114" s="49">
        <f t="shared" si="117"/>
        <v>493</v>
      </c>
      <c r="Q114" s="49">
        <f t="shared" si="117"/>
        <v>487</v>
      </c>
      <c r="R114" s="49">
        <f t="shared" si="117"/>
        <v>441</v>
      </c>
      <c r="S114" s="49">
        <f t="shared" si="117"/>
        <v>407</v>
      </c>
      <c r="T114" s="49">
        <f t="shared" si="117"/>
        <v>339</v>
      </c>
      <c r="U114" s="49">
        <f t="shared" si="117"/>
        <v>294</v>
      </c>
      <c r="V114" s="49">
        <f t="shared" si="117"/>
        <v>253</v>
      </c>
      <c r="W114" s="49">
        <f t="shared" si="117"/>
        <v>221</v>
      </c>
      <c r="X114" s="49">
        <f t="shared" si="117"/>
        <v>172</v>
      </c>
      <c r="Y114" s="49">
        <f t="shared" si="117"/>
        <v>131</v>
      </c>
      <c r="Z114" s="49">
        <f t="shared" si="117"/>
        <v>91</v>
      </c>
      <c r="AA114" s="49">
        <f t="shared" si="117"/>
        <v>68</v>
      </c>
      <c r="AB114" s="49">
        <f t="shared" si="117"/>
        <v>63</v>
      </c>
      <c r="AC114" s="49">
        <f t="shared" si="117"/>
        <v>88</v>
      </c>
      <c r="AD114" s="49">
        <f t="shared" si="117"/>
        <v>7</v>
      </c>
      <c r="AE114" s="49">
        <f t="shared" si="117"/>
        <v>2807</v>
      </c>
      <c r="AF114" s="49">
        <f t="shared" si="117"/>
        <v>248</v>
      </c>
      <c r="AG114" s="49">
        <f t="shared" si="117"/>
        <v>261</v>
      </c>
      <c r="AH114" s="49">
        <f t="shared" si="117"/>
        <v>1292</v>
      </c>
      <c r="AI114" s="49">
        <f t="shared" si="117"/>
        <v>110</v>
      </c>
      <c r="AJ114" s="96">
        <f>E114-SUM(F114:AB114)</f>
        <v>0</v>
      </c>
    </row>
    <row r="115" spans="1:36" ht="17.25">
      <c r="A115" s="95"/>
      <c r="B115" s="453" t="s">
        <v>468</v>
      </c>
      <c r="C115" s="405" t="s">
        <v>53</v>
      </c>
      <c r="D115" s="48">
        <v>0.16</v>
      </c>
      <c r="E115" s="423">
        <f>ROUND($E$109*D115,0)</f>
        <v>14487</v>
      </c>
      <c r="F115" s="49">
        <f t="shared" ref="F115:AI115" si="118">+ROUND($E$115*F108/100,0)</f>
        <v>233</v>
      </c>
      <c r="G115" s="49">
        <f t="shared" si="118"/>
        <v>241</v>
      </c>
      <c r="H115" s="49">
        <f t="shared" si="118"/>
        <v>247</v>
      </c>
      <c r="I115" s="49">
        <f t="shared" si="118"/>
        <v>252</v>
      </c>
      <c r="J115" s="49">
        <f>+ROUND($E$115*J108/100,0)</f>
        <v>256</v>
      </c>
      <c r="K115" s="49">
        <f t="shared" si="118"/>
        <v>1313</v>
      </c>
      <c r="L115" s="49">
        <f t="shared" si="118"/>
        <v>530</v>
      </c>
      <c r="M115" s="49">
        <f t="shared" si="118"/>
        <v>804</v>
      </c>
      <c r="N115" s="49">
        <f t="shared" si="118"/>
        <v>831</v>
      </c>
      <c r="O115" s="49">
        <f t="shared" si="118"/>
        <v>550</v>
      </c>
      <c r="P115" s="49">
        <f t="shared" si="118"/>
        <v>1316</v>
      </c>
      <c r="Q115" s="49">
        <f t="shared" si="118"/>
        <v>1298</v>
      </c>
      <c r="R115" s="49">
        <f t="shared" si="118"/>
        <v>1177</v>
      </c>
      <c r="S115" s="49">
        <f t="shared" si="118"/>
        <v>1085</v>
      </c>
      <c r="T115" s="49">
        <f t="shared" si="118"/>
        <v>904</v>
      </c>
      <c r="U115" s="49">
        <f t="shared" si="118"/>
        <v>785</v>
      </c>
      <c r="V115" s="49">
        <f>+ROUND($E$115*V108/100,0)-1</f>
        <v>674</v>
      </c>
      <c r="W115" s="49">
        <f t="shared" si="118"/>
        <v>588</v>
      </c>
      <c r="X115" s="49">
        <f t="shared" si="118"/>
        <v>459</v>
      </c>
      <c r="Y115" s="49">
        <f t="shared" si="118"/>
        <v>348</v>
      </c>
      <c r="Z115" s="49">
        <f t="shared" si="118"/>
        <v>244</v>
      </c>
      <c r="AA115" s="49">
        <f t="shared" si="118"/>
        <v>183</v>
      </c>
      <c r="AB115" s="49">
        <f t="shared" si="118"/>
        <v>169</v>
      </c>
      <c r="AC115" s="49">
        <f t="shared" si="118"/>
        <v>236</v>
      </c>
      <c r="AD115" s="49">
        <f t="shared" si="118"/>
        <v>18</v>
      </c>
      <c r="AE115" s="49">
        <f>+ROUND($E$115*AE108/100,0)-1</f>
        <v>7483</v>
      </c>
      <c r="AF115" s="49">
        <f t="shared" si="118"/>
        <v>662</v>
      </c>
      <c r="AG115" s="49">
        <f t="shared" si="118"/>
        <v>695</v>
      </c>
      <c r="AH115" s="49">
        <f t="shared" si="118"/>
        <v>3444</v>
      </c>
      <c r="AI115" s="49">
        <f t="shared" si="118"/>
        <v>292</v>
      </c>
      <c r="AJ115" s="96">
        <f>E115-SUM(F115:AB115)</f>
        <v>0</v>
      </c>
    </row>
    <row r="116" spans="1:36" ht="16.5" hidden="1">
      <c r="A116" s="95"/>
      <c r="C116" s="405"/>
      <c r="D116" s="50">
        <f t="shared" ref="D116:AI116" si="119">SUM(D110:D115)</f>
        <v>1</v>
      </c>
      <c r="E116" s="425">
        <f t="shared" si="119"/>
        <v>90546</v>
      </c>
      <c r="F116" s="62">
        <f t="shared" si="119"/>
        <v>1456</v>
      </c>
      <c r="G116" s="52">
        <f t="shared" si="119"/>
        <v>1504</v>
      </c>
      <c r="H116" s="52">
        <f t="shared" si="119"/>
        <v>1543</v>
      </c>
      <c r="I116" s="52">
        <f t="shared" si="119"/>
        <v>1575</v>
      </c>
      <c r="J116" s="52">
        <f t="shared" si="119"/>
        <v>1601</v>
      </c>
      <c r="K116" s="52">
        <f t="shared" si="119"/>
        <v>8205</v>
      </c>
      <c r="L116" s="52">
        <f t="shared" si="119"/>
        <v>3312</v>
      </c>
      <c r="M116" s="52">
        <f t="shared" si="119"/>
        <v>5027</v>
      </c>
      <c r="N116" s="52">
        <f t="shared" si="119"/>
        <v>5196</v>
      </c>
      <c r="O116" s="52">
        <f t="shared" si="119"/>
        <v>3435</v>
      </c>
      <c r="P116" s="52">
        <f t="shared" si="119"/>
        <v>8223</v>
      </c>
      <c r="Q116" s="52">
        <f t="shared" si="119"/>
        <v>8114</v>
      </c>
      <c r="R116" s="52">
        <f t="shared" si="119"/>
        <v>7354</v>
      </c>
      <c r="S116" s="52">
        <f t="shared" si="119"/>
        <v>6783</v>
      </c>
      <c r="T116" s="52">
        <f t="shared" si="119"/>
        <v>5653</v>
      </c>
      <c r="U116" s="52">
        <f t="shared" si="119"/>
        <v>4907</v>
      </c>
      <c r="V116" s="52">
        <f t="shared" si="119"/>
        <v>4216</v>
      </c>
      <c r="W116" s="52">
        <f t="shared" si="119"/>
        <v>3676</v>
      </c>
      <c r="X116" s="52">
        <f t="shared" si="119"/>
        <v>2870</v>
      </c>
      <c r="Y116" s="52">
        <f t="shared" si="119"/>
        <v>2176</v>
      </c>
      <c r="Z116" s="52">
        <f t="shared" si="119"/>
        <v>1524</v>
      </c>
      <c r="AA116" s="52">
        <f t="shared" si="119"/>
        <v>1141</v>
      </c>
      <c r="AB116" s="53">
        <f t="shared" si="119"/>
        <v>1055</v>
      </c>
      <c r="AC116" s="51">
        <f t="shared" si="119"/>
        <v>1474</v>
      </c>
      <c r="AD116" s="54">
        <f t="shared" si="119"/>
        <v>112</v>
      </c>
      <c r="AE116" s="51">
        <f t="shared" si="119"/>
        <v>46774</v>
      </c>
      <c r="AF116" s="51">
        <f t="shared" si="119"/>
        <v>4138</v>
      </c>
      <c r="AG116" s="51">
        <f t="shared" si="119"/>
        <v>4345</v>
      </c>
      <c r="AH116" s="51">
        <f t="shared" si="119"/>
        <v>21527</v>
      </c>
      <c r="AI116" s="51">
        <f t="shared" si="119"/>
        <v>1825</v>
      </c>
      <c r="AJ116" s="96">
        <f>E116-SUM(F116:AB116)</f>
        <v>0</v>
      </c>
    </row>
    <row r="117" spans="1:36" ht="17.25" hidden="1">
      <c r="A117" s="95"/>
      <c r="C117" s="405"/>
      <c r="D117" s="15"/>
      <c r="E117" s="422"/>
      <c r="F117" s="83">
        <f t="shared" ref="F117:AI117" si="120">+F118*100/$E$118</f>
        <v>1.3380141750016559</v>
      </c>
      <c r="G117" s="84">
        <f t="shared" si="120"/>
        <v>1.4473074120686229</v>
      </c>
      <c r="H117" s="84">
        <f t="shared" si="120"/>
        <v>1.5334172352122939</v>
      </c>
      <c r="I117" s="84">
        <f t="shared" si="120"/>
        <v>1.5996555607074252</v>
      </c>
      <c r="J117" s="84">
        <f t="shared" si="120"/>
        <v>1.6493343048287739</v>
      </c>
      <c r="K117" s="84">
        <f t="shared" si="120"/>
        <v>8.5513678214214739</v>
      </c>
      <c r="L117" s="84">
        <f t="shared" si="120"/>
        <v>3.3947141816254884</v>
      </c>
      <c r="M117" s="84">
        <f t="shared" si="120"/>
        <v>5.1003510631251245</v>
      </c>
      <c r="N117" s="84">
        <f t="shared" si="120"/>
        <v>5.3388090349075972</v>
      </c>
      <c r="O117" s="84">
        <f t="shared" si="120"/>
        <v>3.4377690931973239</v>
      </c>
      <c r="P117" s="84">
        <f t="shared" si="120"/>
        <v>7.7730674968536793</v>
      </c>
      <c r="Q117" s="84">
        <f t="shared" si="120"/>
        <v>8.134066370802147</v>
      </c>
      <c r="R117" s="84">
        <f t="shared" si="120"/>
        <v>7.610783599390607</v>
      </c>
      <c r="S117" s="84">
        <f t="shared" si="120"/>
        <v>7.5478571901702329</v>
      </c>
      <c r="T117" s="84">
        <f t="shared" si="120"/>
        <v>7.1967940650460358</v>
      </c>
      <c r="U117" s="84">
        <f t="shared" si="120"/>
        <v>6.7198781214810888</v>
      </c>
      <c r="V117" s="84">
        <f t="shared" si="120"/>
        <v>5.8157249784725442</v>
      </c>
      <c r="W117" s="84">
        <f t="shared" si="120"/>
        <v>5.0407365701795062</v>
      </c>
      <c r="X117" s="84">
        <f t="shared" si="120"/>
        <v>3.4742001722196463</v>
      </c>
      <c r="Y117" s="84">
        <f t="shared" si="120"/>
        <v>2.5700470292111017</v>
      </c>
      <c r="Z117" s="84">
        <f t="shared" si="120"/>
        <v>1.8778565277869776</v>
      </c>
      <c r="AA117" s="84">
        <f t="shared" si="120"/>
        <v>1.4373716632443532</v>
      </c>
      <c r="AB117" s="85">
        <f t="shared" si="120"/>
        <v>1.4108763330463006</v>
      </c>
      <c r="AC117" s="86">
        <f t="shared" si="120"/>
        <v>1.3645095051997085</v>
      </c>
      <c r="AD117" s="87">
        <f t="shared" si="120"/>
        <v>0.10266940451745379</v>
      </c>
      <c r="AE117" s="86">
        <f t="shared" si="120"/>
        <v>51.874544611512221</v>
      </c>
      <c r="AF117" s="86">
        <f t="shared" si="120"/>
        <v>4.2425647479631712</v>
      </c>
      <c r="AG117" s="86">
        <f t="shared" si="120"/>
        <v>4.3352984036563553</v>
      </c>
      <c r="AH117" s="86">
        <f t="shared" si="120"/>
        <v>24.120686229052129</v>
      </c>
      <c r="AI117" s="86">
        <f t="shared" si="120"/>
        <v>1.6890773001258528</v>
      </c>
      <c r="AJ117" s="96"/>
    </row>
    <row r="118" spans="1:36" ht="15.75">
      <c r="A118" s="97">
        <v>1</v>
      </c>
      <c r="C118" s="404" t="s">
        <v>105</v>
      </c>
      <c r="D118" s="44">
        <v>1</v>
      </c>
      <c r="E118" s="424">
        <v>30194</v>
      </c>
      <c r="F118" s="22">
        <v>404</v>
      </c>
      <c r="G118" s="23">
        <v>437</v>
      </c>
      <c r="H118" s="23">
        <v>463</v>
      </c>
      <c r="I118" s="23">
        <v>483</v>
      </c>
      <c r="J118" s="23">
        <v>498</v>
      </c>
      <c r="K118" s="23">
        <v>2582</v>
      </c>
      <c r="L118" s="23">
        <v>1025</v>
      </c>
      <c r="M118" s="23">
        <v>1540</v>
      </c>
      <c r="N118" s="23">
        <v>1612</v>
      </c>
      <c r="O118" s="23">
        <v>1038</v>
      </c>
      <c r="P118" s="23">
        <v>2347</v>
      </c>
      <c r="Q118" s="23">
        <v>2456</v>
      </c>
      <c r="R118" s="23">
        <v>2298</v>
      </c>
      <c r="S118" s="23">
        <v>2279</v>
      </c>
      <c r="T118" s="23">
        <v>2173</v>
      </c>
      <c r="U118" s="23">
        <v>2029</v>
      </c>
      <c r="V118" s="23">
        <v>1756</v>
      </c>
      <c r="W118" s="23">
        <v>1522</v>
      </c>
      <c r="X118" s="23">
        <v>1049</v>
      </c>
      <c r="Y118" s="23">
        <v>776</v>
      </c>
      <c r="Z118" s="23">
        <v>567</v>
      </c>
      <c r="AA118" s="23">
        <v>434</v>
      </c>
      <c r="AB118" s="45">
        <v>426</v>
      </c>
      <c r="AC118" s="35">
        <v>412</v>
      </c>
      <c r="AD118" s="37">
        <v>31</v>
      </c>
      <c r="AE118" s="35">
        <v>15663</v>
      </c>
      <c r="AF118" s="35">
        <v>1281</v>
      </c>
      <c r="AG118" s="35">
        <v>1309</v>
      </c>
      <c r="AH118" s="35">
        <v>7283</v>
      </c>
      <c r="AI118" s="35">
        <v>510</v>
      </c>
      <c r="AJ118" s="96">
        <f>E118-SUM(F118:AB118)</f>
        <v>0</v>
      </c>
    </row>
    <row r="119" spans="1:36" ht="16.5">
      <c r="A119" s="60">
        <v>1</v>
      </c>
      <c r="B119" s="453" t="s">
        <v>300</v>
      </c>
      <c r="C119" s="405" t="s">
        <v>106</v>
      </c>
      <c r="D119" s="48"/>
      <c r="E119" s="423">
        <f>E118</f>
        <v>30194</v>
      </c>
      <c r="F119" s="176">
        <f t="shared" ref="F119:AI119" si="121">F118</f>
        <v>404</v>
      </c>
      <c r="G119" s="176">
        <f t="shared" si="121"/>
        <v>437</v>
      </c>
      <c r="H119" s="176">
        <f t="shared" si="121"/>
        <v>463</v>
      </c>
      <c r="I119" s="176">
        <f t="shared" si="121"/>
        <v>483</v>
      </c>
      <c r="J119" s="176">
        <f t="shared" si="121"/>
        <v>498</v>
      </c>
      <c r="K119" s="176">
        <f t="shared" si="121"/>
        <v>2582</v>
      </c>
      <c r="L119" s="176">
        <f t="shared" si="121"/>
        <v>1025</v>
      </c>
      <c r="M119" s="176">
        <f t="shared" si="121"/>
        <v>1540</v>
      </c>
      <c r="N119" s="176">
        <f t="shared" si="121"/>
        <v>1612</v>
      </c>
      <c r="O119" s="176">
        <f t="shared" si="121"/>
        <v>1038</v>
      </c>
      <c r="P119" s="176">
        <f t="shared" si="121"/>
        <v>2347</v>
      </c>
      <c r="Q119" s="176">
        <f t="shared" si="121"/>
        <v>2456</v>
      </c>
      <c r="R119" s="176">
        <f t="shared" si="121"/>
        <v>2298</v>
      </c>
      <c r="S119" s="176">
        <f t="shared" si="121"/>
        <v>2279</v>
      </c>
      <c r="T119" s="176">
        <f t="shared" si="121"/>
        <v>2173</v>
      </c>
      <c r="U119" s="176">
        <f t="shared" si="121"/>
        <v>2029</v>
      </c>
      <c r="V119" s="176">
        <f t="shared" si="121"/>
        <v>1756</v>
      </c>
      <c r="W119" s="176">
        <f t="shared" si="121"/>
        <v>1522</v>
      </c>
      <c r="X119" s="176">
        <f t="shared" si="121"/>
        <v>1049</v>
      </c>
      <c r="Y119" s="176">
        <f t="shared" si="121"/>
        <v>776</v>
      </c>
      <c r="Z119" s="176">
        <f t="shared" si="121"/>
        <v>567</v>
      </c>
      <c r="AA119" s="176">
        <f t="shared" si="121"/>
        <v>434</v>
      </c>
      <c r="AB119" s="176">
        <f t="shared" si="121"/>
        <v>426</v>
      </c>
      <c r="AC119" s="176">
        <f t="shared" si="121"/>
        <v>412</v>
      </c>
      <c r="AD119" s="176">
        <f t="shared" si="121"/>
        <v>31</v>
      </c>
      <c r="AE119" s="176">
        <f t="shared" si="121"/>
        <v>15663</v>
      </c>
      <c r="AF119" s="176">
        <f t="shared" si="121"/>
        <v>1281</v>
      </c>
      <c r="AG119" s="176">
        <f t="shared" si="121"/>
        <v>1309</v>
      </c>
      <c r="AH119" s="176">
        <f t="shared" si="121"/>
        <v>7283</v>
      </c>
      <c r="AI119" s="176">
        <f t="shared" si="121"/>
        <v>510</v>
      </c>
      <c r="AJ119" s="118">
        <f>E119-SUM(F119:AB119)</f>
        <v>0</v>
      </c>
    </row>
    <row r="120" spans="1:36" ht="16.5" hidden="1">
      <c r="A120" s="60"/>
      <c r="C120" s="405"/>
      <c r="D120" s="50"/>
      <c r="E120" s="425"/>
      <c r="F120" s="6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3"/>
      <c r="AC120" s="51"/>
      <c r="AD120" s="54"/>
      <c r="AE120" s="51"/>
      <c r="AF120" s="51"/>
      <c r="AG120" s="51"/>
      <c r="AH120" s="51"/>
      <c r="AI120" s="51"/>
      <c r="AJ120" s="118"/>
    </row>
    <row r="121" spans="1:36" ht="17.25" hidden="1">
      <c r="A121" s="95"/>
      <c r="C121" s="405"/>
      <c r="D121" s="15"/>
      <c r="E121" s="422"/>
      <c r="F121" s="83">
        <f t="shared" ref="F121:AI121" si="122">+F122*100/$E$122</f>
        <v>1.0134758881835393</v>
      </c>
      <c r="G121" s="84">
        <f t="shared" si="122"/>
        <v>1.1805323532687382</v>
      </c>
      <c r="H121" s="84">
        <f t="shared" si="122"/>
        <v>1.3253146230092439</v>
      </c>
      <c r="I121" s="84">
        <f t="shared" si="122"/>
        <v>1.4478226974050563</v>
      </c>
      <c r="J121" s="84">
        <f t="shared" si="122"/>
        <v>1.536919478783829</v>
      </c>
      <c r="K121" s="84">
        <f t="shared" si="122"/>
        <v>8.3639603519322865</v>
      </c>
      <c r="L121" s="84">
        <f t="shared" si="122"/>
        <v>3.3856776923933625</v>
      </c>
      <c r="M121" s="84">
        <f t="shared" si="122"/>
        <v>4.9337342688495376</v>
      </c>
      <c r="N121" s="84">
        <f t="shared" si="122"/>
        <v>4.7889519991090319</v>
      </c>
      <c r="O121" s="84">
        <f t="shared" si="122"/>
        <v>2.9179195901548058</v>
      </c>
      <c r="P121" s="84">
        <f t="shared" si="122"/>
        <v>6.2590488918587814</v>
      </c>
      <c r="Q121" s="84">
        <f t="shared" si="122"/>
        <v>6.4706537476333663</v>
      </c>
      <c r="R121" s="84">
        <f t="shared" si="122"/>
        <v>6.4261053569439808</v>
      </c>
      <c r="S121" s="84">
        <f t="shared" si="122"/>
        <v>7.762557077625571</v>
      </c>
      <c r="T121" s="84">
        <f t="shared" si="122"/>
        <v>7.6957344915914909</v>
      </c>
      <c r="U121" s="84">
        <f t="shared" si="122"/>
        <v>7.3950328544381332</v>
      </c>
      <c r="V121" s="84">
        <f t="shared" si="122"/>
        <v>6.7268069940973385</v>
      </c>
      <c r="W121" s="84">
        <f t="shared" si="122"/>
        <v>5.3235326873816682</v>
      </c>
      <c r="X121" s="84">
        <f t="shared" si="122"/>
        <v>4.1652745294576237</v>
      </c>
      <c r="Y121" s="84">
        <f t="shared" si="122"/>
        <v>3.341129301703976</v>
      </c>
      <c r="Z121" s="84">
        <f t="shared" si="122"/>
        <v>3.2074841296358167</v>
      </c>
      <c r="AA121" s="84">
        <f t="shared" si="122"/>
        <v>2.4390243902439024</v>
      </c>
      <c r="AB121" s="85">
        <f t="shared" si="122"/>
        <v>1.8933066042989197</v>
      </c>
      <c r="AC121" s="86">
        <f t="shared" si="122"/>
        <v>1.0691613765452723</v>
      </c>
      <c r="AD121" s="87">
        <f t="shared" si="122"/>
        <v>7.79596837064261E-2</v>
      </c>
      <c r="AE121" s="86">
        <f t="shared" si="122"/>
        <v>50.696068604521663</v>
      </c>
      <c r="AF121" s="86">
        <f t="shared" si="122"/>
        <v>4.0984519434235436</v>
      </c>
      <c r="AG121" s="86">
        <f t="shared" si="122"/>
        <v>3.6195567435126406</v>
      </c>
      <c r="AH121" s="86">
        <f t="shared" si="122"/>
        <v>22.185098563314401</v>
      </c>
      <c r="AI121" s="86">
        <f t="shared" si="122"/>
        <v>1.3253146230092439</v>
      </c>
      <c r="AJ121" s="96"/>
    </row>
    <row r="122" spans="1:36" ht="15.75">
      <c r="A122" s="119">
        <v>1</v>
      </c>
      <c r="C122" s="404" t="s">
        <v>107</v>
      </c>
      <c r="D122" s="44">
        <v>1</v>
      </c>
      <c r="E122" s="424">
        <v>8979</v>
      </c>
      <c r="F122" s="22">
        <v>91</v>
      </c>
      <c r="G122" s="23">
        <v>106</v>
      </c>
      <c r="H122" s="23">
        <v>119</v>
      </c>
      <c r="I122" s="23">
        <v>130</v>
      </c>
      <c r="J122" s="23">
        <v>138</v>
      </c>
      <c r="K122" s="23">
        <v>751</v>
      </c>
      <c r="L122" s="23">
        <v>304</v>
      </c>
      <c r="M122" s="23">
        <v>443</v>
      </c>
      <c r="N122" s="23">
        <v>430</v>
      </c>
      <c r="O122" s="23">
        <v>262</v>
      </c>
      <c r="P122" s="23">
        <v>562</v>
      </c>
      <c r="Q122" s="23">
        <v>581</v>
      </c>
      <c r="R122" s="23">
        <v>577</v>
      </c>
      <c r="S122" s="23">
        <v>697</v>
      </c>
      <c r="T122" s="23">
        <v>691</v>
      </c>
      <c r="U122" s="23">
        <v>664</v>
      </c>
      <c r="V122" s="23">
        <v>604</v>
      </c>
      <c r="W122" s="23">
        <v>478</v>
      </c>
      <c r="X122" s="23">
        <v>374</v>
      </c>
      <c r="Y122" s="23">
        <v>300</v>
      </c>
      <c r="Z122" s="23">
        <v>288</v>
      </c>
      <c r="AA122" s="23">
        <v>219</v>
      </c>
      <c r="AB122" s="45">
        <v>170</v>
      </c>
      <c r="AC122" s="35">
        <v>96</v>
      </c>
      <c r="AD122" s="37">
        <v>7</v>
      </c>
      <c r="AE122" s="35">
        <v>4552</v>
      </c>
      <c r="AF122" s="35">
        <v>368</v>
      </c>
      <c r="AG122" s="35">
        <v>325</v>
      </c>
      <c r="AH122" s="35">
        <v>1992</v>
      </c>
      <c r="AI122" s="35">
        <v>119</v>
      </c>
      <c r="AJ122" s="96">
        <f>E122-SUM(F122:AB122)</f>
        <v>0</v>
      </c>
    </row>
    <row r="123" spans="1:36" ht="17.25">
      <c r="A123" s="120" t="s">
        <v>1</v>
      </c>
      <c r="B123" s="453" t="s">
        <v>297</v>
      </c>
      <c r="C123" s="405" t="s">
        <v>108</v>
      </c>
      <c r="D123" s="48"/>
      <c r="E123" s="440">
        <f t="shared" ref="E123:AI123" si="123">E122</f>
        <v>8979</v>
      </c>
      <c r="F123" s="49">
        <f t="shared" si="123"/>
        <v>91</v>
      </c>
      <c r="G123" s="49">
        <f t="shared" si="123"/>
        <v>106</v>
      </c>
      <c r="H123" s="49">
        <f t="shared" si="123"/>
        <v>119</v>
      </c>
      <c r="I123" s="49">
        <f t="shared" si="123"/>
        <v>130</v>
      </c>
      <c r="J123" s="49">
        <f t="shared" si="123"/>
        <v>138</v>
      </c>
      <c r="K123" s="49">
        <f t="shared" si="123"/>
        <v>751</v>
      </c>
      <c r="L123" s="49">
        <f t="shared" si="123"/>
        <v>304</v>
      </c>
      <c r="M123" s="49">
        <f t="shared" si="123"/>
        <v>443</v>
      </c>
      <c r="N123" s="49">
        <f t="shared" si="123"/>
        <v>430</v>
      </c>
      <c r="O123" s="49">
        <f t="shared" si="123"/>
        <v>262</v>
      </c>
      <c r="P123" s="49">
        <f t="shared" si="123"/>
        <v>562</v>
      </c>
      <c r="Q123" s="49">
        <f t="shared" si="123"/>
        <v>581</v>
      </c>
      <c r="R123" s="49">
        <f t="shared" si="123"/>
        <v>577</v>
      </c>
      <c r="S123" s="49">
        <f t="shared" si="123"/>
        <v>697</v>
      </c>
      <c r="T123" s="49">
        <f t="shared" si="123"/>
        <v>691</v>
      </c>
      <c r="U123" s="49">
        <f t="shared" si="123"/>
        <v>664</v>
      </c>
      <c r="V123" s="49">
        <f t="shared" si="123"/>
        <v>604</v>
      </c>
      <c r="W123" s="49">
        <f t="shared" si="123"/>
        <v>478</v>
      </c>
      <c r="X123" s="49">
        <f t="shared" si="123"/>
        <v>374</v>
      </c>
      <c r="Y123" s="49">
        <f t="shared" si="123"/>
        <v>300</v>
      </c>
      <c r="Z123" s="49">
        <f t="shared" si="123"/>
        <v>288</v>
      </c>
      <c r="AA123" s="49">
        <f t="shared" si="123"/>
        <v>219</v>
      </c>
      <c r="AB123" s="49">
        <f t="shared" si="123"/>
        <v>170</v>
      </c>
      <c r="AC123" s="49">
        <f t="shared" si="123"/>
        <v>96</v>
      </c>
      <c r="AD123" s="49">
        <f t="shared" si="123"/>
        <v>7</v>
      </c>
      <c r="AE123" s="49">
        <f t="shared" si="123"/>
        <v>4552</v>
      </c>
      <c r="AF123" s="49">
        <f t="shared" si="123"/>
        <v>368</v>
      </c>
      <c r="AG123" s="49">
        <f t="shared" si="123"/>
        <v>325</v>
      </c>
      <c r="AH123" s="49">
        <f t="shared" si="123"/>
        <v>1992</v>
      </c>
      <c r="AI123" s="49">
        <f t="shared" si="123"/>
        <v>119</v>
      </c>
      <c r="AJ123" s="96"/>
    </row>
    <row r="124" spans="1:36" ht="17.25" hidden="1">
      <c r="A124" s="95"/>
      <c r="C124" s="405"/>
      <c r="D124" s="15"/>
      <c r="E124" s="422"/>
      <c r="F124" s="83">
        <f t="shared" ref="F124:AI124" si="124">+F125*100/$E$125</f>
        <v>1.1962171979708147</v>
      </c>
      <c r="G124" s="84">
        <f t="shared" si="124"/>
        <v>1.1899542807039518</v>
      </c>
      <c r="H124" s="84">
        <f t="shared" si="124"/>
        <v>1.2087430325045405</v>
      </c>
      <c r="I124" s="84">
        <f t="shared" si="124"/>
        <v>1.2400576188388552</v>
      </c>
      <c r="J124" s="84">
        <f t="shared" si="124"/>
        <v>1.2964238742406213</v>
      </c>
      <c r="K124" s="84">
        <f t="shared" si="124"/>
        <v>7.5155007202354858</v>
      </c>
      <c r="L124" s="84">
        <f t="shared" si="124"/>
        <v>3.5448111730444043</v>
      </c>
      <c r="M124" s="84">
        <f t="shared" si="124"/>
        <v>5.6491513747103399</v>
      </c>
      <c r="N124" s="84">
        <f t="shared" si="124"/>
        <v>5.6804659610446544</v>
      </c>
      <c r="O124" s="84">
        <f t="shared" si="124"/>
        <v>3.4383415795077346</v>
      </c>
      <c r="P124" s="84">
        <f t="shared" si="124"/>
        <v>6.7890023172793885</v>
      </c>
      <c r="Q124" s="84">
        <f t="shared" si="124"/>
        <v>6.262917266862905</v>
      </c>
      <c r="R124" s="84">
        <f t="shared" si="124"/>
        <v>6.4194901985344774</v>
      </c>
      <c r="S124" s="84">
        <f t="shared" si="124"/>
        <v>6.7388989791444853</v>
      </c>
      <c r="T124" s="84">
        <f t="shared" si="124"/>
        <v>6.7639506482119369</v>
      </c>
      <c r="U124" s="84">
        <f t="shared" si="124"/>
        <v>6.1126072524581954</v>
      </c>
      <c r="V124" s="84">
        <f t="shared" si="124"/>
        <v>6.1439218387925099</v>
      </c>
      <c r="W124" s="84">
        <f t="shared" si="124"/>
        <v>5.329742594100332</v>
      </c>
      <c r="X124" s="84">
        <f t="shared" si="124"/>
        <v>4.9163900544873806</v>
      </c>
      <c r="Y124" s="84">
        <f t="shared" si="124"/>
        <v>4.1585770651969689</v>
      </c>
      <c r="Z124" s="84">
        <f t="shared" si="124"/>
        <v>3.4884449176426378</v>
      </c>
      <c r="AA124" s="84">
        <f t="shared" si="124"/>
        <v>2.6492140038830088</v>
      </c>
      <c r="AB124" s="85">
        <f t="shared" si="124"/>
        <v>2.2671760506043714</v>
      </c>
      <c r="AC124" s="86">
        <f t="shared" si="124"/>
        <v>1.2275317843051294</v>
      </c>
      <c r="AD124" s="87">
        <f t="shared" si="124"/>
        <v>9.3943759002943578E-2</v>
      </c>
      <c r="AE124" s="86">
        <f t="shared" si="124"/>
        <v>50.660737771654034</v>
      </c>
      <c r="AF124" s="86">
        <f t="shared" si="124"/>
        <v>4.5531408530093316</v>
      </c>
      <c r="AG124" s="86">
        <f t="shared" si="124"/>
        <v>4.3715162522703075</v>
      </c>
      <c r="AH124" s="86">
        <f t="shared" si="124"/>
        <v>20.423373207239933</v>
      </c>
      <c r="AI124" s="86">
        <f t="shared" si="124"/>
        <v>1.5218888958476859</v>
      </c>
      <c r="AJ124" s="96"/>
    </row>
    <row r="125" spans="1:36" ht="15.75">
      <c r="A125" s="97">
        <v>3</v>
      </c>
      <c r="C125" s="404" t="s">
        <v>109</v>
      </c>
      <c r="D125" s="44">
        <v>1</v>
      </c>
      <c r="E125" s="424">
        <v>15967</v>
      </c>
      <c r="F125" s="22">
        <v>191</v>
      </c>
      <c r="G125" s="23">
        <v>190</v>
      </c>
      <c r="H125" s="23">
        <v>193</v>
      </c>
      <c r="I125" s="23">
        <v>198</v>
      </c>
      <c r="J125" s="23">
        <v>207</v>
      </c>
      <c r="K125" s="23">
        <v>1200</v>
      </c>
      <c r="L125" s="23">
        <v>566</v>
      </c>
      <c r="M125" s="23">
        <v>902</v>
      </c>
      <c r="N125" s="23">
        <v>907</v>
      </c>
      <c r="O125" s="23">
        <v>549</v>
      </c>
      <c r="P125" s="23">
        <v>1084</v>
      </c>
      <c r="Q125" s="23">
        <v>1000</v>
      </c>
      <c r="R125" s="23">
        <v>1025</v>
      </c>
      <c r="S125" s="23">
        <v>1076</v>
      </c>
      <c r="T125" s="23">
        <v>1080</v>
      </c>
      <c r="U125" s="23">
        <v>976</v>
      </c>
      <c r="V125" s="23">
        <v>981</v>
      </c>
      <c r="W125" s="23">
        <v>851</v>
      </c>
      <c r="X125" s="23">
        <v>785</v>
      </c>
      <c r="Y125" s="23">
        <v>664</v>
      </c>
      <c r="Z125" s="23">
        <v>557</v>
      </c>
      <c r="AA125" s="23">
        <v>423</v>
      </c>
      <c r="AB125" s="45">
        <v>362</v>
      </c>
      <c r="AC125" s="35">
        <v>196</v>
      </c>
      <c r="AD125" s="37">
        <v>15</v>
      </c>
      <c r="AE125" s="35">
        <v>8089</v>
      </c>
      <c r="AF125" s="35">
        <v>727</v>
      </c>
      <c r="AG125" s="35">
        <v>698</v>
      </c>
      <c r="AH125" s="35">
        <v>3261</v>
      </c>
      <c r="AI125" s="35">
        <v>243</v>
      </c>
      <c r="AJ125" s="96">
        <f>E125-SUM(F125:AB125)</f>
        <v>0</v>
      </c>
    </row>
    <row r="126" spans="1:36" ht="17.25">
      <c r="A126" s="60">
        <v>1</v>
      </c>
      <c r="B126" s="453" t="s">
        <v>301</v>
      </c>
      <c r="C126" s="405" t="s">
        <v>110</v>
      </c>
      <c r="D126" s="48">
        <v>0.52</v>
      </c>
      <c r="E126" s="423">
        <f>ROUND($E$125*D126,0)</f>
        <v>8303</v>
      </c>
      <c r="F126" s="49">
        <f t="shared" ref="F126:AH126" si="125">ROUND($E$126*F124/100,0)</f>
        <v>99</v>
      </c>
      <c r="G126" s="49">
        <f t="shared" si="125"/>
        <v>99</v>
      </c>
      <c r="H126" s="49">
        <f t="shared" si="125"/>
        <v>100</v>
      </c>
      <c r="I126" s="49">
        <f t="shared" si="125"/>
        <v>103</v>
      </c>
      <c r="J126" s="49">
        <f t="shared" si="125"/>
        <v>108</v>
      </c>
      <c r="K126" s="49">
        <f t="shared" si="125"/>
        <v>624</v>
      </c>
      <c r="L126" s="49">
        <f t="shared" si="125"/>
        <v>294</v>
      </c>
      <c r="M126" s="49">
        <f t="shared" si="125"/>
        <v>469</v>
      </c>
      <c r="N126" s="49">
        <f t="shared" si="125"/>
        <v>472</v>
      </c>
      <c r="O126" s="49">
        <f t="shared" si="125"/>
        <v>285</v>
      </c>
      <c r="P126" s="49">
        <f t="shared" si="125"/>
        <v>564</v>
      </c>
      <c r="Q126" s="49">
        <f t="shared" si="125"/>
        <v>520</v>
      </c>
      <c r="R126" s="49">
        <f t="shared" si="125"/>
        <v>533</v>
      </c>
      <c r="S126" s="49">
        <f t="shared" si="125"/>
        <v>560</v>
      </c>
      <c r="T126" s="49">
        <f t="shared" si="125"/>
        <v>562</v>
      </c>
      <c r="U126" s="49">
        <f t="shared" si="125"/>
        <v>508</v>
      </c>
      <c r="V126" s="49">
        <f t="shared" si="125"/>
        <v>510</v>
      </c>
      <c r="W126" s="49">
        <f t="shared" si="125"/>
        <v>443</v>
      </c>
      <c r="X126" s="49">
        <f t="shared" si="125"/>
        <v>408</v>
      </c>
      <c r="Y126" s="49">
        <f t="shared" si="125"/>
        <v>345</v>
      </c>
      <c r="Z126" s="49">
        <f>ROUND($E$126*Z124/100,0)-1</f>
        <v>289</v>
      </c>
      <c r="AA126" s="49">
        <f t="shared" si="125"/>
        <v>220</v>
      </c>
      <c r="AB126" s="49">
        <f t="shared" si="125"/>
        <v>188</v>
      </c>
      <c r="AC126" s="49">
        <f>ROUND($E$126*AC124/100,0)-1</f>
        <v>101</v>
      </c>
      <c r="AD126" s="49">
        <f t="shared" si="125"/>
        <v>8</v>
      </c>
      <c r="AE126" s="49">
        <f t="shared" si="125"/>
        <v>4206</v>
      </c>
      <c r="AF126" s="49">
        <f t="shared" si="125"/>
        <v>378</v>
      </c>
      <c r="AG126" s="49">
        <f t="shared" si="125"/>
        <v>363</v>
      </c>
      <c r="AH126" s="49">
        <f t="shared" si="125"/>
        <v>1696</v>
      </c>
      <c r="AI126" s="49">
        <f>ROUND($E$126*AI124/100,0)+1</f>
        <v>127</v>
      </c>
      <c r="AJ126" s="96">
        <f>E126-SUM(F126:AB126)</f>
        <v>0</v>
      </c>
    </row>
    <row r="127" spans="1:36" ht="17.25">
      <c r="A127" s="60">
        <v>2</v>
      </c>
      <c r="B127" s="453" t="s">
        <v>411</v>
      </c>
      <c r="C127" s="405" t="s">
        <v>111</v>
      </c>
      <c r="D127" s="48">
        <v>0.08</v>
      </c>
      <c r="E127" s="423">
        <f>ROUND($E$125*D127,0)</f>
        <v>1277</v>
      </c>
      <c r="F127" s="49">
        <f t="shared" ref="F127:AI127" si="126">ROUND($E$127*F124/100,0)</f>
        <v>15</v>
      </c>
      <c r="G127" s="49">
        <f t="shared" si="126"/>
        <v>15</v>
      </c>
      <c r="H127" s="49">
        <f>ROUND($E$127*H124/100,0)+1</f>
        <v>16</v>
      </c>
      <c r="I127" s="49">
        <f t="shared" si="126"/>
        <v>16</v>
      </c>
      <c r="J127" s="49">
        <f t="shared" si="126"/>
        <v>17</v>
      </c>
      <c r="K127" s="49">
        <f t="shared" si="126"/>
        <v>96</v>
      </c>
      <c r="L127" s="49">
        <f t="shared" si="126"/>
        <v>45</v>
      </c>
      <c r="M127" s="49">
        <f t="shared" si="126"/>
        <v>72</v>
      </c>
      <c r="N127" s="49">
        <f t="shared" si="126"/>
        <v>73</v>
      </c>
      <c r="O127" s="49">
        <f t="shared" si="126"/>
        <v>44</v>
      </c>
      <c r="P127" s="49">
        <f t="shared" si="126"/>
        <v>87</v>
      </c>
      <c r="Q127" s="49">
        <f t="shared" si="126"/>
        <v>80</v>
      </c>
      <c r="R127" s="49">
        <f t="shared" si="126"/>
        <v>82</v>
      </c>
      <c r="S127" s="49">
        <f t="shared" si="126"/>
        <v>86</v>
      </c>
      <c r="T127" s="49">
        <f t="shared" si="126"/>
        <v>86</v>
      </c>
      <c r="U127" s="49">
        <f>ROUND($E$127*U124/100,0)-1</f>
        <v>77</v>
      </c>
      <c r="V127" s="49">
        <f t="shared" si="126"/>
        <v>78</v>
      </c>
      <c r="W127" s="49">
        <f t="shared" si="126"/>
        <v>68</v>
      </c>
      <c r="X127" s="49">
        <f t="shared" si="126"/>
        <v>63</v>
      </c>
      <c r="Y127" s="49">
        <f t="shared" si="126"/>
        <v>53</v>
      </c>
      <c r="Z127" s="49">
        <f t="shared" si="126"/>
        <v>45</v>
      </c>
      <c r="AA127" s="49">
        <f t="shared" si="126"/>
        <v>34</v>
      </c>
      <c r="AB127" s="49">
        <f t="shared" si="126"/>
        <v>29</v>
      </c>
      <c r="AC127" s="49">
        <f t="shared" si="126"/>
        <v>16</v>
      </c>
      <c r="AD127" s="49">
        <f t="shared" si="126"/>
        <v>1</v>
      </c>
      <c r="AE127" s="49">
        <f t="shared" si="126"/>
        <v>647</v>
      </c>
      <c r="AF127" s="49">
        <f t="shared" si="126"/>
        <v>58</v>
      </c>
      <c r="AG127" s="49">
        <f t="shared" si="126"/>
        <v>56</v>
      </c>
      <c r="AH127" s="49">
        <f t="shared" si="126"/>
        <v>261</v>
      </c>
      <c r="AI127" s="49">
        <f t="shared" si="126"/>
        <v>19</v>
      </c>
      <c r="AJ127" s="96">
        <f>E127-SUM(F127:AB127)</f>
        <v>0</v>
      </c>
    </row>
    <row r="128" spans="1:36" ht="17.25">
      <c r="A128" s="60">
        <v>3</v>
      </c>
      <c r="B128" s="453" t="s">
        <v>412</v>
      </c>
      <c r="C128" s="405" t="s">
        <v>112</v>
      </c>
      <c r="D128" s="48">
        <v>0.09</v>
      </c>
      <c r="E128" s="423">
        <f>ROUND($E$125*D128,0)</f>
        <v>1437</v>
      </c>
      <c r="F128" s="49">
        <f>ROUND($E$128*F124/100,0)+1</f>
        <v>18</v>
      </c>
      <c r="G128" s="49">
        <f t="shared" ref="G128:AI128" si="127">ROUND($E$128*G124/100,0)</f>
        <v>17</v>
      </c>
      <c r="H128" s="49">
        <f t="shared" si="127"/>
        <v>17</v>
      </c>
      <c r="I128" s="49">
        <f t="shared" si="127"/>
        <v>18</v>
      </c>
      <c r="J128" s="49">
        <f>ROUND($E$128*J124/100,0)-1</f>
        <v>18</v>
      </c>
      <c r="K128" s="49">
        <f t="shared" si="127"/>
        <v>108</v>
      </c>
      <c r="L128" s="49">
        <f t="shared" si="127"/>
        <v>51</v>
      </c>
      <c r="M128" s="49">
        <f t="shared" si="127"/>
        <v>81</v>
      </c>
      <c r="N128" s="49">
        <f t="shared" si="127"/>
        <v>82</v>
      </c>
      <c r="O128" s="49">
        <f t="shared" si="127"/>
        <v>49</v>
      </c>
      <c r="P128" s="49">
        <f t="shared" si="127"/>
        <v>98</v>
      </c>
      <c r="Q128" s="49">
        <f t="shared" si="127"/>
        <v>90</v>
      </c>
      <c r="R128" s="49">
        <f t="shared" si="127"/>
        <v>92</v>
      </c>
      <c r="S128" s="49">
        <f>ROUND($E$128*S124/100,0)-1</f>
        <v>96</v>
      </c>
      <c r="T128" s="49">
        <f t="shared" si="127"/>
        <v>97</v>
      </c>
      <c r="U128" s="49">
        <f t="shared" si="127"/>
        <v>88</v>
      </c>
      <c r="V128" s="49">
        <f>ROUND($E$128*V124/100,0)+1</f>
        <v>89</v>
      </c>
      <c r="W128" s="49">
        <f>ROUND($E$128*W124/100,0)-1</f>
        <v>76</v>
      </c>
      <c r="X128" s="49">
        <f t="shared" si="127"/>
        <v>71</v>
      </c>
      <c r="Y128" s="49">
        <f t="shared" si="127"/>
        <v>60</v>
      </c>
      <c r="Z128" s="49">
        <f t="shared" si="127"/>
        <v>50</v>
      </c>
      <c r="AA128" s="49">
        <f t="shared" si="127"/>
        <v>38</v>
      </c>
      <c r="AB128" s="49">
        <f t="shared" si="127"/>
        <v>33</v>
      </c>
      <c r="AC128" s="49">
        <f t="shared" si="127"/>
        <v>18</v>
      </c>
      <c r="AD128" s="49">
        <f t="shared" si="127"/>
        <v>1</v>
      </c>
      <c r="AE128" s="49">
        <f t="shared" si="127"/>
        <v>728</v>
      </c>
      <c r="AF128" s="49">
        <f>ROUND($E$128*AF124/100,0)+1</f>
        <v>66</v>
      </c>
      <c r="AG128" s="49">
        <f t="shared" si="127"/>
        <v>63</v>
      </c>
      <c r="AH128" s="49">
        <f t="shared" si="127"/>
        <v>293</v>
      </c>
      <c r="AI128" s="49">
        <f t="shared" si="127"/>
        <v>22</v>
      </c>
      <c r="AJ128" s="96">
        <f>E128-SUM(F128:AB128)</f>
        <v>0</v>
      </c>
    </row>
    <row r="129" spans="1:36" ht="17.25">
      <c r="A129" s="95"/>
      <c r="B129" s="453" t="s">
        <v>477</v>
      </c>
      <c r="C129" s="405" t="s">
        <v>53</v>
      </c>
      <c r="D129" s="48">
        <v>0.31</v>
      </c>
      <c r="E129" s="423">
        <f>ROUND($E$125*D129,0)</f>
        <v>4950</v>
      </c>
      <c r="F129" s="49">
        <f>ROUND($E$129*F124/100,0)</f>
        <v>59</v>
      </c>
      <c r="G129" s="49">
        <f t="shared" ref="G129:AI129" si="128">ROUND($E$129*G124/100,0)</f>
        <v>59</v>
      </c>
      <c r="H129" s="49">
        <f t="shared" si="128"/>
        <v>60</v>
      </c>
      <c r="I129" s="49">
        <f t="shared" si="128"/>
        <v>61</v>
      </c>
      <c r="J129" s="49">
        <f t="shared" si="128"/>
        <v>64</v>
      </c>
      <c r="K129" s="49">
        <f t="shared" si="128"/>
        <v>372</v>
      </c>
      <c r="L129" s="49">
        <f>ROUND($E$129*L124/100,0)+1</f>
        <v>176</v>
      </c>
      <c r="M129" s="49">
        <f t="shared" si="128"/>
        <v>280</v>
      </c>
      <c r="N129" s="49">
        <f>ROUND($E$129*N124/100,0)-1</f>
        <v>280</v>
      </c>
      <c r="O129" s="49">
        <f>ROUND($E$129*O124/100,0)+1</f>
        <v>171</v>
      </c>
      <c r="P129" s="49">
        <f>ROUND($E$129*P124/100,0)-1</f>
        <v>335</v>
      </c>
      <c r="Q129" s="49">
        <f t="shared" si="128"/>
        <v>310</v>
      </c>
      <c r="R129" s="49">
        <f t="shared" si="128"/>
        <v>318</v>
      </c>
      <c r="S129" s="49">
        <f t="shared" si="128"/>
        <v>334</v>
      </c>
      <c r="T129" s="49">
        <f t="shared" si="128"/>
        <v>335</v>
      </c>
      <c r="U129" s="49">
        <f t="shared" si="128"/>
        <v>303</v>
      </c>
      <c r="V129" s="49">
        <f t="shared" si="128"/>
        <v>304</v>
      </c>
      <c r="W129" s="49">
        <f>ROUND($E$129*W124/100,0)</f>
        <v>264</v>
      </c>
      <c r="X129" s="49">
        <f t="shared" si="128"/>
        <v>243</v>
      </c>
      <c r="Y129" s="49">
        <f t="shared" si="128"/>
        <v>206</v>
      </c>
      <c r="Z129" s="49">
        <f t="shared" si="128"/>
        <v>173</v>
      </c>
      <c r="AA129" s="49">
        <f t="shared" si="128"/>
        <v>131</v>
      </c>
      <c r="AB129" s="49">
        <f t="shared" si="128"/>
        <v>112</v>
      </c>
      <c r="AC129" s="49">
        <f t="shared" si="128"/>
        <v>61</v>
      </c>
      <c r="AD129" s="49">
        <f t="shared" si="128"/>
        <v>5</v>
      </c>
      <c r="AE129" s="49">
        <f t="shared" si="128"/>
        <v>2508</v>
      </c>
      <c r="AF129" s="49">
        <f t="shared" si="128"/>
        <v>225</v>
      </c>
      <c r="AG129" s="49">
        <f t="shared" si="128"/>
        <v>216</v>
      </c>
      <c r="AH129" s="49">
        <f t="shared" si="128"/>
        <v>1011</v>
      </c>
      <c r="AI129" s="49">
        <f t="shared" si="128"/>
        <v>75</v>
      </c>
      <c r="AJ129" s="96">
        <f>E129-SUM(F129:AB129)</f>
        <v>0</v>
      </c>
    </row>
    <row r="130" spans="1:36" ht="16.5" hidden="1">
      <c r="A130" s="95"/>
      <c r="C130" s="406"/>
      <c r="D130" s="50">
        <f t="shared" ref="D130:AJ130" si="129">SUM(D126:D129)</f>
        <v>1</v>
      </c>
      <c r="E130" s="425">
        <f t="shared" si="129"/>
        <v>15967</v>
      </c>
      <c r="F130" s="62">
        <f t="shared" si="129"/>
        <v>191</v>
      </c>
      <c r="G130" s="62">
        <f t="shared" si="129"/>
        <v>190</v>
      </c>
      <c r="H130" s="62">
        <f t="shared" si="129"/>
        <v>193</v>
      </c>
      <c r="I130" s="62">
        <f t="shared" si="129"/>
        <v>198</v>
      </c>
      <c r="J130" s="62">
        <f t="shared" si="129"/>
        <v>207</v>
      </c>
      <c r="K130" s="62">
        <f t="shared" si="129"/>
        <v>1200</v>
      </c>
      <c r="L130" s="62">
        <f t="shared" si="129"/>
        <v>566</v>
      </c>
      <c r="M130" s="62">
        <f t="shared" si="129"/>
        <v>902</v>
      </c>
      <c r="N130" s="62">
        <f t="shared" si="129"/>
        <v>907</v>
      </c>
      <c r="O130" s="62">
        <f t="shared" si="129"/>
        <v>549</v>
      </c>
      <c r="P130" s="62">
        <f t="shared" si="129"/>
        <v>1084</v>
      </c>
      <c r="Q130" s="62">
        <f t="shared" si="129"/>
        <v>1000</v>
      </c>
      <c r="R130" s="62">
        <f t="shared" si="129"/>
        <v>1025</v>
      </c>
      <c r="S130" s="62">
        <f t="shared" si="129"/>
        <v>1076</v>
      </c>
      <c r="T130" s="62">
        <f t="shared" si="129"/>
        <v>1080</v>
      </c>
      <c r="U130" s="62">
        <f t="shared" si="129"/>
        <v>976</v>
      </c>
      <c r="V130" s="62">
        <f t="shared" si="129"/>
        <v>981</v>
      </c>
      <c r="W130" s="62">
        <f t="shared" si="129"/>
        <v>851</v>
      </c>
      <c r="X130" s="62">
        <f t="shared" si="129"/>
        <v>785</v>
      </c>
      <c r="Y130" s="62">
        <f t="shared" si="129"/>
        <v>664</v>
      </c>
      <c r="Z130" s="62">
        <f t="shared" si="129"/>
        <v>557</v>
      </c>
      <c r="AA130" s="62">
        <f t="shared" si="129"/>
        <v>423</v>
      </c>
      <c r="AB130" s="104">
        <f t="shared" si="129"/>
        <v>362</v>
      </c>
      <c r="AC130" s="51">
        <f t="shared" si="129"/>
        <v>196</v>
      </c>
      <c r="AD130" s="54">
        <f t="shared" si="129"/>
        <v>15</v>
      </c>
      <c r="AE130" s="51">
        <f t="shared" si="129"/>
        <v>8089</v>
      </c>
      <c r="AF130" s="51">
        <f t="shared" si="129"/>
        <v>727</v>
      </c>
      <c r="AG130" s="51">
        <f t="shared" si="129"/>
        <v>698</v>
      </c>
      <c r="AH130" s="51">
        <f t="shared" si="129"/>
        <v>3261</v>
      </c>
      <c r="AI130" s="51">
        <f t="shared" si="129"/>
        <v>243</v>
      </c>
      <c r="AJ130" s="62">
        <f t="shared" si="129"/>
        <v>0</v>
      </c>
    </row>
    <row r="131" spans="1:36" ht="17.25" hidden="1">
      <c r="A131" s="95"/>
      <c r="C131" s="405"/>
      <c r="D131" s="15"/>
      <c r="E131" s="422"/>
      <c r="F131" s="83">
        <f t="shared" ref="F131:AI131" si="130">+F132*100/$E$132</f>
        <v>1.6190814674406666</v>
      </c>
      <c r="G131" s="84">
        <f t="shared" si="130"/>
        <v>1.626979425818426</v>
      </c>
      <c r="H131" s="84">
        <f t="shared" si="130"/>
        <v>1.6348773841961852</v>
      </c>
      <c r="I131" s="84">
        <f t="shared" si="130"/>
        <v>1.6467243217628242</v>
      </c>
      <c r="J131" s="84">
        <f t="shared" si="130"/>
        <v>1.6546222801405837</v>
      </c>
      <c r="K131" s="84">
        <f t="shared" si="130"/>
        <v>8.4350195474469842</v>
      </c>
      <c r="L131" s="84">
        <f t="shared" si="130"/>
        <v>3.4435098527030763</v>
      </c>
      <c r="M131" s="84">
        <f t="shared" si="130"/>
        <v>5.2600402795877264</v>
      </c>
      <c r="N131" s="84">
        <f t="shared" si="130"/>
        <v>5.4061525095762741</v>
      </c>
      <c r="O131" s="84">
        <f t="shared" si="130"/>
        <v>3.5343363740473088</v>
      </c>
      <c r="P131" s="84">
        <f t="shared" si="130"/>
        <v>8.2217746712474824</v>
      </c>
      <c r="Q131" s="84">
        <f t="shared" si="130"/>
        <v>7.8466216483039135</v>
      </c>
      <c r="R131" s="84">
        <f t="shared" si="130"/>
        <v>6.8870197054061526</v>
      </c>
      <c r="S131" s="84">
        <f t="shared" si="130"/>
        <v>7.4477747502270661</v>
      </c>
      <c r="T131" s="84">
        <f t="shared" si="130"/>
        <v>7.0449788729613392</v>
      </c>
      <c r="U131" s="84">
        <f t="shared" si="130"/>
        <v>6.1485605970856536</v>
      </c>
      <c r="V131" s="84">
        <f t="shared" si="130"/>
        <v>5.5996524898313789</v>
      </c>
      <c r="W131" s="84">
        <f t="shared" si="130"/>
        <v>4.4741934210006713</v>
      </c>
      <c r="X131" s="84">
        <f t="shared" si="130"/>
        <v>3.5777751451249853</v>
      </c>
      <c r="Y131" s="84">
        <f t="shared" si="130"/>
        <v>3.0249180586818309</v>
      </c>
      <c r="Z131" s="84">
        <f t="shared" si="130"/>
        <v>2.3693875133278048</v>
      </c>
      <c r="AA131" s="84">
        <f t="shared" si="130"/>
        <v>1.6546222801405837</v>
      </c>
      <c r="AB131" s="85">
        <f t="shared" si="130"/>
        <v>1.4413774039410812</v>
      </c>
      <c r="AC131" s="86">
        <f t="shared" si="130"/>
        <v>1.6506733009517041</v>
      </c>
      <c r="AD131" s="87">
        <f t="shared" si="130"/>
        <v>0.12241835485526992</v>
      </c>
      <c r="AE131" s="86">
        <f t="shared" si="130"/>
        <v>50.171780594716267</v>
      </c>
      <c r="AF131" s="86">
        <f t="shared" si="130"/>
        <v>4.1543261067014177</v>
      </c>
      <c r="AG131" s="86">
        <f t="shared" si="130"/>
        <v>4.3201832326343643</v>
      </c>
      <c r="AH131" s="86">
        <f t="shared" si="130"/>
        <v>22.299885479603521</v>
      </c>
      <c r="AI131" s="86">
        <f t="shared" si="130"/>
        <v>2.0416222406507916</v>
      </c>
      <c r="AJ131" s="96"/>
    </row>
    <row r="132" spans="1:36" ht="15.75">
      <c r="A132" s="97">
        <v>3</v>
      </c>
      <c r="C132" s="404" t="s">
        <v>113</v>
      </c>
      <c r="D132" s="44">
        <v>1</v>
      </c>
      <c r="E132" s="424">
        <v>25323</v>
      </c>
      <c r="F132" s="22">
        <v>410</v>
      </c>
      <c r="G132" s="23">
        <v>412</v>
      </c>
      <c r="H132" s="23">
        <v>414</v>
      </c>
      <c r="I132" s="23">
        <v>417</v>
      </c>
      <c r="J132" s="23">
        <v>419</v>
      </c>
      <c r="K132" s="23">
        <v>2136</v>
      </c>
      <c r="L132" s="23">
        <v>872</v>
      </c>
      <c r="M132" s="23">
        <v>1332</v>
      </c>
      <c r="N132" s="23">
        <v>1369</v>
      </c>
      <c r="O132" s="23">
        <v>895</v>
      </c>
      <c r="P132" s="23">
        <v>2082</v>
      </c>
      <c r="Q132" s="23">
        <v>1987</v>
      </c>
      <c r="R132" s="23">
        <v>1744</v>
      </c>
      <c r="S132" s="23">
        <v>1886</v>
      </c>
      <c r="T132" s="23">
        <v>1784</v>
      </c>
      <c r="U132" s="23">
        <v>1557</v>
      </c>
      <c r="V132" s="23">
        <v>1418</v>
      </c>
      <c r="W132" s="23">
        <v>1133</v>
      </c>
      <c r="X132" s="23">
        <v>906</v>
      </c>
      <c r="Y132" s="23">
        <v>766</v>
      </c>
      <c r="Z132" s="23">
        <v>600</v>
      </c>
      <c r="AA132" s="23">
        <v>419</v>
      </c>
      <c r="AB132" s="127">
        <v>365</v>
      </c>
      <c r="AC132" s="23">
        <v>418</v>
      </c>
      <c r="AD132" s="23">
        <v>31</v>
      </c>
      <c r="AE132" s="36">
        <v>12705</v>
      </c>
      <c r="AF132" s="35">
        <v>1052</v>
      </c>
      <c r="AG132" s="35">
        <v>1094</v>
      </c>
      <c r="AH132" s="35">
        <v>5647</v>
      </c>
      <c r="AI132" s="35">
        <v>517</v>
      </c>
      <c r="AJ132" s="96">
        <f>E132-SUM(F132:AB132)</f>
        <v>0</v>
      </c>
    </row>
    <row r="133" spans="1:36" ht="17.25">
      <c r="A133" s="121" t="s">
        <v>1</v>
      </c>
      <c r="B133" s="453" t="s">
        <v>430</v>
      </c>
      <c r="C133" s="405" t="s">
        <v>114</v>
      </c>
      <c r="D133" s="48">
        <v>7.0000000000000007E-2</v>
      </c>
      <c r="E133" s="423">
        <f>ROUND($E$132*D133,0)</f>
        <v>1773</v>
      </c>
      <c r="F133" s="49">
        <f t="shared" ref="F133:AI133" si="131">ROUND($E$133*F131/100,0)</f>
        <v>29</v>
      </c>
      <c r="G133" s="49">
        <f t="shared" si="131"/>
        <v>29</v>
      </c>
      <c r="H133" s="49">
        <f t="shared" si="131"/>
        <v>29</v>
      </c>
      <c r="I133" s="49">
        <f t="shared" si="131"/>
        <v>29</v>
      </c>
      <c r="J133" s="49">
        <f t="shared" si="131"/>
        <v>29</v>
      </c>
      <c r="K133" s="49">
        <f t="shared" si="131"/>
        <v>150</v>
      </c>
      <c r="L133" s="49">
        <f t="shared" si="131"/>
        <v>61</v>
      </c>
      <c r="M133" s="49">
        <f t="shared" si="131"/>
        <v>93</v>
      </c>
      <c r="N133" s="49">
        <f t="shared" si="131"/>
        <v>96</v>
      </c>
      <c r="O133" s="49">
        <f t="shared" si="131"/>
        <v>63</v>
      </c>
      <c r="P133" s="49">
        <f>ROUND($E$133*P131/100,0)-1</f>
        <v>145</v>
      </c>
      <c r="Q133" s="49">
        <f t="shared" si="131"/>
        <v>139</v>
      </c>
      <c r="R133" s="49">
        <f>ROUND($E$133*R131/100,0)+1</f>
        <v>123</v>
      </c>
      <c r="S133" s="49">
        <f t="shared" si="131"/>
        <v>132</v>
      </c>
      <c r="T133" s="49">
        <f t="shared" si="131"/>
        <v>125</v>
      </c>
      <c r="U133" s="49">
        <f t="shared" si="131"/>
        <v>109</v>
      </c>
      <c r="V133" s="49">
        <f t="shared" si="131"/>
        <v>99</v>
      </c>
      <c r="W133" s="49">
        <f t="shared" si="131"/>
        <v>79</v>
      </c>
      <c r="X133" s="49">
        <f t="shared" si="131"/>
        <v>63</v>
      </c>
      <c r="Y133" s="49">
        <f t="shared" si="131"/>
        <v>54</v>
      </c>
      <c r="Z133" s="49">
        <f t="shared" si="131"/>
        <v>42</v>
      </c>
      <c r="AA133" s="49">
        <f t="shared" si="131"/>
        <v>29</v>
      </c>
      <c r="AB133" s="49">
        <f t="shared" si="131"/>
        <v>26</v>
      </c>
      <c r="AC133" s="49">
        <f t="shared" si="131"/>
        <v>29</v>
      </c>
      <c r="AD133" s="49">
        <f t="shared" si="131"/>
        <v>2</v>
      </c>
      <c r="AE133" s="49">
        <f t="shared" si="131"/>
        <v>890</v>
      </c>
      <c r="AF133" s="49">
        <f t="shared" si="131"/>
        <v>74</v>
      </c>
      <c r="AG133" s="49">
        <f t="shared" si="131"/>
        <v>77</v>
      </c>
      <c r="AH133" s="49">
        <f t="shared" si="131"/>
        <v>395</v>
      </c>
      <c r="AI133" s="49">
        <f t="shared" si="131"/>
        <v>36</v>
      </c>
      <c r="AJ133" s="96">
        <f>E133-SUM(F133:AB133)</f>
        <v>0</v>
      </c>
    </row>
    <row r="134" spans="1:36" ht="17.25">
      <c r="A134" s="121" t="s">
        <v>2</v>
      </c>
      <c r="B134" s="453" t="s">
        <v>429</v>
      </c>
      <c r="C134" s="405" t="s">
        <v>115</v>
      </c>
      <c r="D134" s="48">
        <v>0.35</v>
      </c>
      <c r="E134" s="423">
        <f>ROUND($E$132*D134,0)</f>
        <v>8863</v>
      </c>
      <c r="F134" s="49">
        <f>ROUND($E$134*F131/100,0)</f>
        <v>143</v>
      </c>
      <c r="G134" s="49">
        <f t="shared" ref="G134:AI134" si="132">ROUND($E$134*G131/100,0)</f>
        <v>144</v>
      </c>
      <c r="H134" s="49">
        <f t="shared" si="132"/>
        <v>145</v>
      </c>
      <c r="I134" s="49">
        <f t="shared" si="132"/>
        <v>146</v>
      </c>
      <c r="J134" s="49">
        <f t="shared" si="132"/>
        <v>147</v>
      </c>
      <c r="K134" s="49">
        <f t="shared" si="132"/>
        <v>748</v>
      </c>
      <c r="L134" s="49">
        <f t="shared" si="132"/>
        <v>305</v>
      </c>
      <c r="M134" s="49">
        <f t="shared" si="132"/>
        <v>466</v>
      </c>
      <c r="N134" s="49">
        <f t="shared" si="132"/>
        <v>479</v>
      </c>
      <c r="O134" s="49">
        <f t="shared" si="132"/>
        <v>313</v>
      </c>
      <c r="P134" s="49">
        <f t="shared" si="132"/>
        <v>729</v>
      </c>
      <c r="Q134" s="49">
        <f t="shared" si="132"/>
        <v>695</v>
      </c>
      <c r="R134" s="49">
        <f t="shared" si="132"/>
        <v>610</v>
      </c>
      <c r="S134" s="49">
        <f t="shared" si="132"/>
        <v>660</v>
      </c>
      <c r="T134" s="49">
        <f t="shared" si="132"/>
        <v>624</v>
      </c>
      <c r="U134" s="49">
        <f t="shared" si="132"/>
        <v>545</v>
      </c>
      <c r="V134" s="49">
        <f>ROUND($E$134*V131/100,0)+1</f>
        <v>497</v>
      </c>
      <c r="W134" s="49">
        <f t="shared" si="132"/>
        <v>397</v>
      </c>
      <c r="X134" s="49">
        <f t="shared" si="132"/>
        <v>317</v>
      </c>
      <c r="Y134" s="49">
        <f t="shared" si="132"/>
        <v>268</v>
      </c>
      <c r="Z134" s="49">
        <f t="shared" si="132"/>
        <v>210</v>
      </c>
      <c r="AA134" s="49">
        <f t="shared" si="132"/>
        <v>147</v>
      </c>
      <c r="AB134" s="49">
        <f t="shared" si="132"/>
        <v>128</v>
      </c>
      <c r="AC134" s="49">
        <f t="shared" si="132"/>
        <v>146</v>
      </c>
      <c r="AD134" s="49">
        <f t="shared" si="132"/>
        <v>11</v>
      </c>
      <c r="AE134" s="49">
        <f t="shared" si="132"/>
        <v>4447</v>
      </c>
      <c r="AF134" s="49">
        <f t="shared" si="132"/>
        <v>368</v>
      </c>
      <c r="AG134" s="49">
        <f t="shared" si="132"/>
        <v>383</v>
      </c>
      <c r="AH134" s="49">
        <f t="shared" si="132"/>
        <v>1976</v>
      </c>
      <c r="AI134" s="49">
        <f t="shared" si="132"/>
        <v>181</v>
      </c>
      <c r="AJ134" s="96">
        <f>E134-SUM(F134:AB134)</f>
        <v>0</v>
      </c>
    </row>
    <row r="135" spans="1:36" ht="18" thickBot="1">
      <c r="A135" s="121">
        <v>3</v>
      </c>
      <c r="B135" s="453" t="s">
        <v>292</v>
      </c>
      <c r="C135" s="405" t="s">
        <v>116</v>
      </c>
      <c r="D135" s="48">
        <v>0.57999999999999996</v>
      </c>
      <c r="E135" s="423">
        <f>ROUND($E$132*D135,0)</f>
        <v>14687</v>
      </c>
      <c r="F135" s="49">
        <f t="shared" ref="F135:AI135" si="133">ROUND($E$135*F131/100,0)</f>
        <v>238</v>
      </c>
      <c r="G135" s="49">
        <f t="shared" si="133"/>
        <v>239</v>
      </c>
      <c r="H135" s="49">
        <f t="shared" si="133"/>
        <v>240</v>
      </c>
      <c r="I135" s="49">
        <f t="shared" si="133"/>
        <v>242</v>
      </c>
      <c r="J135" s="49">
        <f t="shared" si="133"/>
        <v>243</v>
      </c>
      <c r="K135" s="49">
        <f>ROUND($E$135*K131/100,0)-1</f>
        <v>1238</v>
      </c>
      <c r="L135" s="49">
        <f t="shared" si="133"/>
        <v>506</v>
      </c>
      <c r="M135" s="49">
        <f t="shared" si="133"/>
        <v>773</v>
      </c>
      <c r="N135" s="49">
        <f t="shared" si="133"/>
        <v>794</v>
      </c>
      <c r="O135" s="49">
        <f t="shared" si="133"/>
        <v>519</v>
      </c>
      <c r="P135" s="49">
        <f t="shared" si="133"/>
        <v>1208</v>
      </c>
      <c r="Q135" s="49">
        <f>ROUND($E$135*Q131/100,0)+1</f>
        <v>1153</v>
      </c>
      <c r="R135" s="49">
        <f t="shared" si="133"/>
        <v>1011</v>
      </c>
      <c r="S135" s="49">
        <f t="shared" si="133"/>
        <v>1094</v>
      </c>
      <c r="T135" s="49">
        <f t="shared" si="133"/>
        <v>1035</v>
      </c>
      <c r="U135" s="49">
        <f t="shared" si="133"/>
        <v>903</v>
      </c>
      <c r="V135" s="49">
        <f t="shared" si="133"/>
        <v>822</v>
      </c>
      <c r="W135" s="49">
        <f t="shared" si="133"/>
        <v>657</v>
      </c>
      <c r="X135" s="49">
        <f>ROUND($E$135*X131/100,0)+1</f>
        <v>526</v>
      </c>
      <c r="Y135" s="49">
        <f t="shared" si="133"/>
        <v>444</v>
      </c>
      <c r="Z135" s="49">
        <f t="shared" si="133"/>
        <v>348</v>
      </c>
      <c r="AA135" s="49">
        <f t="shared" si="133"/>
        <v>243</v>
      </c>
      <c r="AB135" s="49">
        <f>ROUND($E$135*AB131/100,0)-1</f>
        <v>211</v>
      </c>
      <c r="AC135" s="49">
        <f>ROUND($E$135*AC131/100,0)+1</f>
        <v>243</v>
      </c>
      <c r="AD135" s="49">
        <f t="shared" si="133"/>
        <v>18</v>
      </c>
      <c r="AE135" s="49">
        <f>ROUND($E$135*AE131/100,0)-1</f>
        <v>7368</v>
      </c>
      <c r="AF135" s="49">
        <f t="shared" si="133"/>
        <v>610</v>
      </c>
      <c r="AG135" s="49">
        <f>ROUND($E$135*AG131/100,0)-1</f>
        <v>634</v>
      </c>
      <c r="AH135" s="49">
        <f>ROUND($E$135*AH131/100,0)+1</f>
        <v>3276</v>
      </c>
      <c r="AI135" s="49">
        <f t="shared" si="133"/>
        <v>300</v>
      </c>
      <c r="AJ135" s="96">
        <f>E135-SUM(F135:AB135)</f>
        <v>0</v>
      </c>
    </row>
    <row r="136" spans="1:36" ht="16.5" hidden="1">
      <c r="A136" s="60"/>
      <c r="C136" s="101"/>
      <c r="D136" s="50">
        <f t="shared" ref="D136:AI136" si="134">SUM(D133:D135)</f>
        <v>1</v>
      </c>
      <c r="E136" s="425">
        <f t="shared" si="134"/>
        <v>25323</v>
      </c>
      <c r="F136" s="62">
        <f t="shared" si="134"/>
        <v>410</v>
      </c>
      <c r="G136" s="52">
        <f t="shared" si="134"/>
        <v>412</v>
      </c>
      <c r="H136" s="52">
        <f t="shared" si="134"/>
        <v>414</v>
      </c>
      <c r="I136" s="52">
        <f t="shared" si="134"/>
        <v>417</v>
      </c>
      <c r="J136" s="52">
        <f t="shared" si="134"/>
        <v>419</v>
      </c>
      <c r="K136" s="52">
        <f t="shared" si="134"/>
        <v>2136</v>
      </c>
      <c r="L136" s="52">
        <f t="shared" si="134"/>
        <v>872</v>
      </c>
      <c r="M136" s="52">
        <f t="shared" si="134"/>
        <v>1332</v>
      </c>
      <c r="N136" s="52">
        <f t="shared" si="134"/>
        <v>1369</v>
      </c>
      <c r="O136" s="52">
        <f t="shared" si="134"/>
        <v>895</v>
      </c>
      <c r="P136" s="52">
        <f t="shared" si="134"/>
        <v>2082</v>
      </c>
      <c r="Q136" s="52">
        <f t="shared" si="134"/>
        <v>1987</v>
      </c>
      <c r="R136" s="52">
        <f t="shared" si="134"/>
        <v>1744</v>
      </c>
      <c r="S136" s="52">
        <f t="shared" si="134"/>
        <v>1886</v>
      </c>
      <c r="T136" s="52">
        <f t="shared" si="134"/>
        <v>1784</v>
      </c>
      <c r="U136" s="52">
        <f t="shared" si="134"/>
        <v>1557</v>
      </c>
      <c r="V136" s="52">
        <f t="shared" si="134"/>
        <v>1418</v>
      </c>
      <c r="W136" s="52">
        <f t="shared" si="134"/>
        <v>1133</v>
      </c>
      <c r="X136" s="52">
        <f t="shared" si="134"/>
        <v>906</v>
      </c>
      <c r="Y136" s="52">
        <f t="shared" si="134"/>
        <v>766</v>
      </c>
      <c r="Z136" s="52">
        <f t="shared" si="134"/>
        <v>600</v>
      </c>
      <c r="AA136" s="52">
        <f t="shared" si="134"/>
        <v>419</v>
      </c>
      <c r="AB136" s="122">
        <f t="shared" si="134"/>
        <v>365</v>
      </c>
      <c r="AC136" s="51">
        <f t="shared" si="134"/>
        <v>418</v>
      </c>
      <c r="AD136" s="123">
        <f t="shared" si="134"/>
        <v>31</v>
      </c>
      <c r="AE136" s="51">
        <f t="shared" si="134"/>
        <v>12705</v>
      </c>
      <c r="AF136" s="51">
        <f t="shared" si="134"/>
        <v>1052</v>
      </c>
      <c r="AG136" s="51">
        <f t="shared" si="134"/>
        <v>1094</v>
      </c>
      <c r="AH136" s="51">
        <f t="shared" si="134"/>
        <v>5647</v>
      </c>
      <c r="AI136" s="51">
        <f t="shared" si="134"/>
        <v>517</v>
      </c>
      <c r="AJ136" s="96">
        <f>E136-SUM(F136:AB136)</f>
        <v>0</v>
      </c>
    </row>
    <row r="137" spans="1:36" ht="18" hidden="1" thickBot="1">
      <c r="A137" s="95"/>
      <c r="C137" s="47"/>
      <c r="D137" s="15"/>
      <c r="E137" s="422"/>
      <c r="F137" s="83">
        <f t="shared" ref="F137:AI137" si="135">+F138*100/$E$138</f>
        <v>1.6123285230714413</v>
      </c>
      <c r="G137" s="84">
        <f t="shared" si="135"/>
        <v>1.5900587920897915</v>
      </c>
      <c r="H137" s="84">
        <f t="shared" si="135"/>
        <v>1.5811508996971317</v>
      </c>
      <c r="I137" s="84">
        <f t="shared" si="135"/>
        <v>1.5811508996971317</v>
      </c>
      <c r="J137" s="84">
        <f t="shared" si="135"/>
        <v>1.5900587920897915</v>
      </c>
      <c r="K137" s="84">
        <f t="shared" si="135"/>
        <v>8.2264386246214141</v>
      </c>
      <c r="L137" s="84">
        <f t="shared" si="135"/>
        <v>3.44735435595938</v>
      </c>
      <c r="M137" s="84">
        <f t="shared" si="135"/>
        <v>5.20666310350971</v>
      </c>
      <c r="N137" s="84">
        <f t="shared" si="135"/>
        <v>4.997327632282202</v>
      </c>
      <c r="O137" s="84">
        <f t="shared" si="135"/>
        <v>3.2335649385355425</v>
      </c>
      <c r="P137" s="84">
        <f t="shared" si="135"/>
        <v>7.923570283270978</v>
      </c>
      <c r="Q137" s="84">
        <f t="shared" si="135"/>
        <v>8.3645109567076421</v>
      </c>
      <c r="R137" s="84">
        <f t="shared" si="135"/>
        <v>7.74541243541778</v>
      </c>
      <c r="S137" s="84">
        <f t="shared" si="135"/>
        <v>7.331195439159095</v>
      </c>
      <c r="T137" s="84">
        <f t="shared" si="135"/>
        <v>7.059504721182968</v>
      </c>
      <c r="U137" s="84">
        <f t="shared" si="135"/>
        <v>6.124176019953679</v>
      </c>
      <c r="V137" s="84">
        <f t="shared" si="135"/>
        <v>5.603064314983075</v>
      </c>
      <c r="W137" s="84">
        <f t="shared" si="135"/>
        <v>4.6098343132014969</v>
      </c>
      <c r="X137" s="84">
        <f t="shared" si="135"/>
        <v>3.6611437733832175</v>
      </c>
      <c r="Y137" s="84">
        <f t="shared" si="135"/>
        <v>3.0732228754676645</v>
      </c>
      <c r="Z137" s="84">
        <f t="shared" si="135"/>
        <v>2.2848743987172635</v>
      </c>
      <c r="AA137" s="84">
        <f t="shared" si="135"/>
        <v>1.6078745768751113</v>
      </c>
      <c r="AB137" s="124">
        <f t="shared" si="135"/>
        <v>1.545519330126492</v>
      </c>
      <c r="AC137" s="86">
        <f t="shared" si="135"/>
        <v>1.643506146445751</v>
      </c>
      <c r="AD137" s="125">
        <f t="shared" si="135"/>
        <v>0.12471049349723855</v>
      </c>
      <c r="AE137" s="86">
        <f t="shared" si="135"/>
        <v>50.498841973988952</v>
      </c>
      <c r="AF137" s="86">
        <f t="shared" si="135"/>
        <v>4.195617316942811</v>
      </c>
      <c r="AG137" s="86">
        <f t="shared" si="135"/>
        <v>3.9951897381079635</v>
      </c>
      <c r="AH137" s="86">
        <f t="shared" si="135"/>
        <v>22.928915018706576</v>
      </c>
      <c r="AI137" s="86">
        <f t="shared" si="135"/>
        <v>2.0354534117227865</v>
      </c>
      <c r="AJ137" s="96"/>
    </row>
    <row r="138" spans="1:36" ht="15.75">
      <c r="A138" s="126">
        <v>2</v>
      </c>
      <c r="C138" s="412" t="s">
        <v>117</v>
      </c>
      <c r="D138" s="48">
        <v>1</v>
      </c>
      <c r="E138" s="432">
        <v>22452</v>
      </c>
      <c r="F138" s="22">
        <v>362</v>
      </c>
      <c r="G138" s="23">
        <v>357</v>
      </c>
      <c r="H138" s="23">
        <v>355</v>
      </c>
      <c r="I138" s="23">
        <v>355</v>
      </c>
      <c r="J138" s="23">
        <v>357</v>
      </c>
      <c r="K138" s="23">
        <v>1847</v>
      </c>
      <c r="L138" s="23">
        <v>774</v>
      </c>
      <c r="M138" s="23">
        <v>1169</v>
      </c>
      <c r="N138" s="23">
        <v>1122</v>
      </c>
      <c r="O138" s="23">
        <v>726</v>
      </c>
      <c r="P138" s="23">
        <v>1779</v>
      </c>
      <c r="Q138" s="23">
        <v>1878</v>
      </c>
      <c r="R138" s="23">
        <v>1739</v>
      </c>
      <c r="S138" s="23">
        <v>1646</v>
      </c>
      <c r="T138" s="23">
        <v>1585</v>
      </c>
      <c r="U138" s="23">
        <v>1375</v>
      </c>
      <c r="V138" s="23">
        <v>1258</v>
      </c>
      <c r="W138" s="23">
        <v>1035</v>
      </c>
      <c r="X138" s="23">
        <v>822</v>
      </c>
      <c r="Y138" s="23">
        <v>690</v>
      </c>
      <c r="Z138" s="23">
        <v>513</v>
      </c>
      <c r="AA138" s="23">
        <v>361</v>
      </c>
      <c r="AB138" s="127">
        <v>347</v>
      </c>
      <c r="AC138" s="35">
        <v>369</v>
      </c>
      <c r="AD138" s="128">
        <v>28</v>
      </c>
      <c r="AE138" s="35">
        <v>11338</v>
      </c>
      <c r="AF138" s="35">
        <v>942</v>
      </c>
      <c r="AG138" s="35">
        <v>897</v>
      </c>
      <c r="AH138" s="35">
        <v>5148</v>
      </c>
      <c r="AI138" s="35">
        <v>457</v>
      </c>
      <c r="AJ138" s="96">
        <f>E138-SUM(F138:AB138)</f>
        <v>0</v>
      </c>
    </row>
    <row r="139" spans="1:36" ht="17.25">
      <c r="A139" s="129" t="s">
        <v>1</v>
      </c>
      <c r="B139" s="453" t="s">
        <v>433</v>
      </c>
      <c r="C139" s="130" t="s">
        <v>118</v>
      </c>
      <c r="D139" s="48">
        <v>0.55000000000000004</v>
      </c>
      <c r="E139" s="433">
        <f>ROUND($E$138*D139,0)</f>
        <v>12349</v>
      </c>
      <c r="F139" s="49">
        <f>ROUND($E$139*F137/100,0)</f>
        <v>199</v>
      </c>
      <c r="G139" s="49">
        <f t="shared" ref="G139:AI139" si="136">ROUND($E$139*G137/100,0)</f>
        <v>196</v>
      </c>
      <c r="H139" s="49">
        <f t="shared" si="136"/>
        <v>195</v>
      </c>
      <c r="I139" s="49">
        <f t="shared" si="136"/>
        <v>195</v>
      </c>
      <c r="J139" s="49">
        <f>ROUND($E$139*J137/100,0)+1</f>
        <v>197</v>
      </c>
      <c r="K139" s="49">
        <f t="shared" si="136"/>
        <v>1016</v>
      </c>
      <c r="L139" s="49">
        <f t="shared" si="136"/>
        <v>426</v>
      </c>
      <c r="M139" s="49">
        <f t="shared" si="136"/>
        <v>643</v>
      </c>
      <c r="N139" s="49">
        <f t="shared" si="136"/>
        <v>617</v>
      </c>
      <c r="O139" s="49">
        <f t="shared" si="136"/>
        <v>399</v>
      </c>
      <c r="P139" s="49">
        <f t="shared" si="136"/>
        <v>978</v>
      </c>
      <c r="Q139" s="49">
        <f t="shared" si="136"/>
        <v>1033</v>
      </c>
      <c r="R139" s="49">
        <f t="shared" si="136"/>
        <v>956</v>
      </c>
      <c r="S139" s="49">
        <f t="shared" si="136"/>
        <v>905</v>
      </c>
      <c r="T139" s="49">
        <f t="shared" si="136"/>
        <v>872</v>
      </c>
      <c r="U139" s="49">
        <f t="shared" si="136"/>
        <v>756</v>
      </c>
      <c r="V139" s="49">
        <f t="shared" si="136"/>
        <v>692</v>
      </c>
      <c r="W139" s="49">
        <f>ROUND($E$139*W137/100,0)+1</f>
        <v>570</v>
      </c>
      <c r="X139" s="49">
        <f t="shared" si="136"/>
        <v>452</v>
      </c>
      <c r="Y139" s="49">
        <f t="shared" si="136"/>
        <v>380</v>
      </c>
      <c r="Z139" s="49">
        <f t="shared" si="136"/>
        <v>282</v>
      </c>
      <c r="AA139" s="49">
        <f t="shared" si="136"/>
        <v>199</v>
      </c>
      <c r="AB139" s="49">
        <f t="shared" si="136"/>
        <v>191</v>
      </c>
      <c r="AC139" s="49">
        <f t="shared" si="136"/>
        <v>203</v>
      </c>
      <c r="AD139" s="49">
        <f t="shared" si="136"/>
        <v>15</v>
      </c>
      <c r="AE139" s="49">
        <f t="shared" si="136"/>
        <v>6236</v>
      </c>
      <c r="AF139" s="49">
        <f t="shared" si="136"/>
        <v>518</v>
      </c>
      <c r="AG139" s="49">
        <f t="shared" si="136"/>
        <v>493</v>
      </c>
      <c r="AH139" s="49">
        <f t="shared" si="136"/>
        <v>2831</v>
      </c>
      <c r="AI139" s="49">
        <f t="shared" si="136"/>
        <v>251</v>
      </c>
      <c r="AJ139" s="96">
        <f>E139-SUM(F139:AB139)</f>
        <v>0</v>
      </c>
    </row>
    <row r="140" spans="1:36" ht="17.25">
      <c r="A140" s="129" t="s">
        <v>2</v>
      </c>
      <c r="B140" s="453" t="s">
        <v>432</v>
      </c>
      <c r="C140" s="130" t="s">
        <v>119</v>
      </c>
      <c r="D140" s="312">
        <v>0.18</v>
      </c>
      <c r="E140" s="434">
        <f t="shared" ref="E140:E141" si="137">ROUND($E$138*D140,0)</f>
        <v>4041</v>
      </c>
      <c r="F140" s="49">
        <f t="shared" ref="F140" si="138">ROUND($E$140*F137/100,0)</f>
        <v>65</v>
      </c>
      <c r="G140" s="49">
        <f>ROUND($E$140*G137/100,0)+1</f>
        <v>65</v>
      </c>
      <c r="H140" s="49">
        <f t="shared" ref="H140:AI140" si="139">ROUND($E$140*H137/100,0)</f>
        <v>64</v>
      </c>
      <c r="I140" s="49">
        <f t="shared" si="139"/>
        <v>64</v>
      </c>
      <c r="J140" s="49">
        <f t="shared" si="139"/>
        <v>64</v>
      </c>
      <c r="K140" s="49">
        <f t="shared" si="139"/>
        <v>332</v>
      </c>
      <c r="L140" s="49">
        <f t="shared" si="139"/>
        <v>139</v>
      </c>
      <c r="M140" s="49">
        <f t="shared" si="139"/>
        <v>210</v>
      </c>
      <c r="N140" s="49">
        <f t="shared" si="139"/>
        <v>202</v>
      </c>
      <c r="O140" s="49">
        <f t="shared" si="139"/>
        <v>131</v>
      </c>
      <c r="P140" s="49">
        <f>ROUND($E$140*P137/100,0)+1</f>
        <v>321</v>
      </c>
      <c r="Q140" s="49">
        <f t="shared" si="139"/>
        <v>338</v>
      </c>
      <c r="R140" s="49">
        <f t="shared" si="139"/>
        <v>313</v>
      </c>
      <c r="S140" s="49">
        <f>ROUND($E$140*S137/100,0)+1</f>
        <v>297</v>
      </c>
      <c r="T140" s="49">
        <f t="shared" si="139"/>
        <v>285</v>
      </c>
      <c r="U140" s="49">
        <f>ROUND($E$140*U137/100,0)+1</f>
        <v>248</v>
      </c>
      <c r="V140" s="49">
        <f t="shared" si="139"/>
        <v>226</v>
      </c>
      <c r="W140" s="49">
        <f t="shared" si="139"/>
        <v>186</v>
      </c>
      <c r="X140" s="49">
        <f t="shared" si="139"/>
        <v>148</v>
      </c>
      <c r="Y140" s="49">
        <f t="shared" si="139"/>
        <v>124</v>
      </c>
      <c r="Z140" s="49">
        <f t="shared" si="139"/>
        <v>92</v>
      </c>
      <c r="AA140" s="49">
        <f t="shared" si="139"/>
        <v>65</v>
      </c>
      <c r="AB140" s="49">
        <f t="shared" si="139"/>
        <v>62</v>
      </c>
      <c r="AC140" s="49">
        <f t="shared" si="139"/>
        <v>66</v>
      </c>
      <c r="AD140" s="49">
        <f t="shared" si="139"/>
        <v>5</v>
      </c>
      <c r="AE140" s="49">
        <f t="shared" si="139"/>
        <v>2041</v>
      </c>
      <c r="AF140" s="49">
        <f t="shared" si="139"/>
        <v>170</v>
      </c>
      <c r="AG140" s="49">
        <f t="shared" si="139"/>
        <v>161</v>
      </c>
      <c r="AH140" s="49">
        <f t="shared" si="139"/>
        <v>927</v>
      </c>
      <c r="AI140" s="49">
        <f t="shared" si="139"/>
        <v>82</v>
      </c>
      <c r="AJ140" s="96">
        <f>E140-SUM(F140:AB140)</f>
        <v>0</v>
      </c>
    </row>
    <row r="141" spans="1:36" ht="18" thickBot="1">
      <c r="A141" s="131"/>
      <c r="B141" s="453" t="s">
        <v>469</v>
      </c>
      <c r="C141" s="132" t="s">
        <v>120</v>
      </c>
      <c r="D141" s="313">
        <v>0.27</v>
      </c>
      <c r="E141" s="435">
        <f t="shared" si="137"/>
        <v>6062</v>
      </c>
      <c r="F141" s="82">
        <f>ROUND($E$141*F137/100,0)</f>
        <v>98</v>
      </c>
      <c r="G141" s="82">
        <f t="shared" ref="G141:AH141" si="140">ROUND($E$141*G137/100,0)</f>
        <v>96</v>
      </c>
      <c r="H141" s="82">
        <f t="shared" si="140"/>
        <v>96</v>
      </c>
      <c r="I141" s="82">
        <f t="shared" si="140"/>
        <v>96</v>
      </c>
      <c r="J141" s="82">
        <f t="shared" si="140"/>
        <v>96</v>
      </c>
      <c r="K141" s="82">
        <f t="shared" si="140"/>
        <v>499</v>
      </c>
      <c r="L141" s="82">
        <f t="shared" si="140"/>
        <v>209</v>
      </c>
      <c r="M141" s="82">
        <f t="shared" si="140"/>
        <v>316</v>
      </c>
      <c r="N141" s="82">
        <f t="shared" si="140"/>
        <v>303</v>
      </c>
      <c r="O141" s="82">
        <f t="shared" si="140"/>
        <v>196</v>
      </c>
      <c r="P141" s="82">
        <f t="shared" si="140"/>
        <v>480</v>
      </c>
      <c r="Q141" s="82">
        <f t="shared" si="140"/>
        <v>507</v>
      </c>
      <c r="R141" s="82">
        <f t="shared" si="140"/>
        <v>470</v>
      </c>
      <c r="S141" s="82">
        <f t="shared" si="140"/>
        <v>444</v>
      </c>
      <c r="T141" s="82">
        <f t="shared" si="140"/>
        <v>428</v>
      </c>
      <c r="U141" s="82">
        <f t="shared" si="140"/>
        <v>371</v>
      </c>
      <c r="V141" s="82">
        <f t="shared" si="140"/>
        <v>340</v>
      </c>
      <c r="W141" s="82">
        <f t="shared" si="140"/>
        <v>279</v>
      </c>
      <c r="X141" s="82">
        <f t="shared" si="140"/>
        <v>222</v>
      </c>
      <c r="Y141" s="82">
        <f t="shared" si="140"/>
        <v>186</v>
      </c>
      <c r="Z141" s="82">
        <f t="shared" si="140"/>
        <v>139</v>
      </c>
      <c r="AA141" s="82">
        <f t="shared" si="140"/>
        <v>97</v>
      </c>
      <c r="AB141" s="82">
        <f t="shared" si="140"/>
        <v>94</v>
      </c>
      <c r="AC141" s="82">
        <f t="shared" si="140"/>
        <v>100</v>
      </c>
      <c r="AD141" s="82">
        <f t="shared" si="140"/>
        <v>8</v>
      </c>
      <c r="AE141" s="82">
        <f t="shared" si="140"/>
        <v>3061</v>
      </c>
      <c r="AF141" s="82">
        <f t="shared" si="140"/>
        <v>254</v>
      </c>
      <c r="AG141" s="82">
        <f>ROUND($E$141*AG137/100,0)+1</f>
        <v>243</v>
      </c>
      <c r="AH141" s="82">
        <f t="shared" si="140"/>
        <v>1390</v>
      </c>
      <c r="AI141" s="82">
        <f>ROUND($E$141*AI137/100,0)+1</f>
        <v>124</v>
      </c>
      <c r="AJ141" s="96">
        <f>E141-SUM(F141:AB141)</f>
        <v>0</v>
      </c>
    </row>
    <row r="142" spans="1:36" ht="15.75" hidden="1" thickBot="1">
      <c r="A142" s="133"/>
      <c r="C142" s="134"/>
      <c r="D142" s="314">
        <f t="shared" ref="D142:AJ142" si="141">SUM(D139:D141)</f>
        <v>1</v>
      </c>
      <c r="E142" s="436">
        <f t="shared" si="141"/>
        <v>22452</v>
      </c>
      <c r="F142" s="315">
        <f t="shared" si="141"/>
        <v>362</v>
      </c>
      <c r="G142" s="135">
        <f t="shared" si="141"/>
        <v>357</v>
      </c>
      <c r="H142" s="135">
        <f t="shared" si="141"/>
        <v>355</v>
      </c>
      <c r="I142" s="135">
        <f t="shared" si="141"/>
        <v>355</v>
      </c>
      <c r="J142" s="135">
        <f t="shared" si="141"/>
        <v>357</v>
      </c>
      <c r="K142" s="135">
        <f t="shared" si="141"/>
        <v>1847</v>
      </c>
      <c r="L142" s="135">
        <f t="shared" si="141"/>
        <v>774</v>
      </c>
      <c r="M142" s="135">
        <f t="shared" si="141"/>
        <v>1169</v>
      </c>
      <c r="N142" s="135">
        <f t="shared" si="141"/>
        <v>1122</v>
      </c>
      <c r="O142" s="135">
        <f t="shared" si="141"/>
        <v>726</v>
      </c>
      <c r="P142" s="135">
        <f t="shared" si="141"/>
        <v>1779</v>
      </c>
      <c r="Q142" s="135">
        <f t="shared" si="141"/>
        <v>1878</v>
      </c>
      <c r="R142" s="135">
        <f t="shared" si="141"/>
        <v>1739</v>
      </c>
      <c r="S142" s="135">
        <f t="shared" si="141"/>
        <v>1646</v>
      </c>
      <c r="T142" s="135">
        <f t="shared" si="141"/>
        <v>1585</v>
      </c>
      <c r="U142" s="135">
        <f t="shared" si="141"/>
        <v>1375</v>
      </c>
      <c r="V142" s="135">
        <f t="shared" si="141"/>
        <v>1258</v>
      </c>
      <c r="W142" s="135">
        <f t="shared" si="141"/>
        <v>1035</v>
      </c>
      <c r="X142" s="135">
        <f t="shared" si="141"/>
        <v>822</v>
      </c>
      <c r="Y142" s="135">
        <f t="shared" si="141"/>
        <v>690</v>
      </c>
      <c r="Z142" s="135">
        <f t="shared" si="141"/>
        <v>513</v>
      </c>
      <c r="AA142" s="135">
        <f t="shared" si="141"/>
        <v>361</v>
      </c>
      <c r="AB142" s="135">
        <f t="shared" si="141"/>
        <v>347</v>
      </c>
      <c r="AC142" s="135">
        <f t="shared" si="141"/>
        <v>369</v>
      </c>
      <c r="AD142" s="135">
        <f t="shared" si="141"/>
        <v>28</v>
      </c>
      <c r="AE142" s="135">
        <f t="shared" si="141"/>
        <v>11338</v>
      </c>
      <c r="AF142" s="135">
        <f t="shared" si="141"/>
        <v>942</v>
      </c>
      <c r="AG142" s="135">
        <f t="shared" si="141"/>
        <v>897</v>
      </c>
      <c r="AH142" s="135">
        <f t="shared" si="141"/>
        <v>5148</v>
      </c>
      <c r="AI142" s="135">
        <f t="shared" si="141"/>
        <v>457</v>
      </c>
      <c r="AJ142" s="135">
        <f t="shared" si="141"/>
        <v>0</v>
      </c>
    </row>
    <row r="143" spans="1:36">
      <c r="A143" s="136"/>
      <c r="C143" s="1"/>
      <c r="D143" s="2"/>
      <c r="E143" s="437"/>
      <c r="F143" s="2"/>
      <c r="G143" s="137"/>
      <c r="H143" s="137"/>
      <c r="I143" s="137"/>
      <c r="J143" s="137"/>
      <c r="K143" s="137"/>
      <c r="L143" s="137"/>
      <c r="M143" s="137"/>
      <c r="N143" s="3"/>
      <c r="O143" s="137"/>
      <c r="P143" s="137"/>
      <c r="Q143" s="137"/>
      <c r="R143" s="137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</row>
  </sheetData>
  <mergeCells count="37">
    <mergeCell ref="AH6:AH7"/>
    <mergeCell ref="AI6:AI7"/>
    <mergeCell ref="AC5:AC7"/>
    <mergeCell ref="AD5:AD7"/>
    <mergeCell ref="AE5:AE7"/>
    <mergeCell ref="AF5:AI5"/>
    <mergeCell ref="W6:W7"/>
    <mergeCell ref="X6:X7"/>
    <mergeCell ref="Y6:Y7"/>
    <mergeCell ref="AF6:AF7"/>
    <mergeCell ref="AG6:AG7"/>
    <mergeCell ref="U5:AB5"/>
    <mergeCell ref="AA6:AA7"/>
    <mergeCell ref="AB6:AB7"/>
    <mergeCell ref="K6:K7"/>
    <mergeCell ref="L6:L7"/>
    <mergeCell ref="M6:M7"/>
    <mergeCell ref="N6:N7"/>
    <mergeCell ref="O6:O7"/>
    <mergeCell ref="P6:P7"/>
    <mergeCell ref="Z6:Z7"/>
    <mergeCell ref="Q6:Q7"/>
    <mergeCell ref="R6:R7"/>
    <mergeCell ref="S6:S7"/>
    <mergeCell ref="T6:T7"/>
    <mergeCell ref="U6:U7"/>
    <mergeCell ref="V6:V7"/>
    <mergeCell ref="A5:A7"/>
    <mergeCell ref="C5:C7"/>
    <mergeCell ref="E5:E7"/>
    <mergeCell ref="F6:F7"/>
    <mergeCell ref="G6:G7"/>
    <mergeCell ref="F5:T5"/>
    <mergeCell ref="H6:H7"/>
    <mergeCell ref="I6:I7"/>
    <mergeCell ref="J6:J7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&amp;LPoblacion asignada a  EESS  segun RM 546-2011 - NTS 021-MINSA/DGSP-V03 Categorizacion de EESS del Sector salud</oddFooter>
  </headerFooter>
  <rowBreaks count="2" manualBreakCount="2">
    <brk id="57" max="16383" man="1"/>
    <brk id="98" max="16383" man="1"/>
  </rowBreaks>
  <colBreaks count="1" manualBreakCount="1">
    <brk id="20" max="1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M138"/>
  <sheetViews>
    <sheetView view="pageBreakPreview" topLeftCell="P34" zoomScale="85" zoomScaleNormal="80" zoomScaleSheetLayoutView="85" workbookViewId="0">
      <selection activeCell="AC48" sqref="AC48:AC53"/>
    </sheetView>
  </sheetViews>
  <sheetFormatPr baseColWidth="10" defaultColWidth="1.7109375" defaultRowHeight="12.75"/>
  <cols>
    <col min="1" max="1" width="6.7109375" style="139" customWidth="1"/>
    <col min="2" max="2" width="12.28515625" style="139" customWidth="1"/>
    <col min="3" max="3" width="31.7109375" style="139" bestFit="1" customWidth="1"/>
    <col min="4" max="4" width="8.28515625" style="139" hidden="1" customWidth="1"/>
    <col min="5" max="5" width="16.28515625" style="139" customWidth="1"/>
    <col min="6" max="28" width="10.5703125" style="139" customWidth="1"/>
    <col min="29" max="29" width="9.85546875" style="139" customWidth="1"/>
    <col min="30" max="30" width="10.42578125" style="139" customWidth="1"/>
    <col min="31" max="31" width="10.85546875" style="139" customWidth="1"/>
    <col min="32" max="34" width="10.28515625" style="139" customWidth="1"/>
    <col min="35" max="35" width="15.140625" style="139" bestFit="1" customWidth="1"/>
    <col min="36" max="36" width="6.5703125" style="139" hidden="1" customWidth="1"/>
    <col min="37" max="88" width="1.7109375" style="139" customWidth="1"/>
    <col min="89" max="975" width="1.7109375" style="139"/>
  </cols>
  <sheetData>
    <row r="1" spans="1:975">
      <c r="A1" s="516" t="s">
        <v>22</v>
      </c>
      <c r="B1" s="516"/>
      <c r="C1" s="51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975" ht="15.75" customHeight="1">
      <c r="A2" s="518" t="s">
        <v>23</v>
      </c>
      <c r="B2" s="518"/>
      <c r="C2" s="519"/>
      <c r="F2" s="520" t="s">
        <v>275</v>
      </c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975" ht="15.75" customHeight="1">
      <c r="A3" s="518" t="s">
        <v>24</v>
      </c>
      <c r="B3" s="518"/>
      <c r="C3" s="519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3"/>
      <c r="V3" s="3" t="s">
        <v>275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975" ht="14.25" customHeight="1" thickBot="1">
      <c r="A4" s="521" t="s">
        <v>25</v>
      </c>
      <c r="B4" s="521"/>
      <c r="C4" s="522"/>
      <c r="F4" s="8" t="s">
        <v>26</v>
      </c>
      <c r="G4" s="3" t="s">
        <v>27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975" ht="26.25" customHeight="1" thickBot="1">
      <c r="A5" s="513" t="s">
        <v>28</v>
      </c>
      <c r="B5" s="484" t="s">
        <v>277</v>
      </c>
      <c r="C5" s="514" t="s">
        <v>29</v>
      </c>
      <c r="D5" s="414"/>
      <c r="E5" s="508" t="s">
        <v>276</v>
      </c>
      <c r="F5" s="501" t="s">
        <v>30</v>
      </c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 t="s">
        <v>30</v>
      </c>
      <c r="V5" s="501"/>
      <c r="W5" s="501"/>
      <c r="X5" s="501"/>
      <c r="Y5" s="501"/>
      <c r="Z5" s="501"/>
      <c r="AA5" s="501"/>
      <c r="AB5" s="501"/>
      <c r="AC5" s="502" t="s">
        <v>15</v>
      </c>
      <c r="AD5" s="505" t="s">
        <v>16</v>
      </c>
      <c r="AE5" s="507" t="s">
        <v>17</v>
      </c>
      <c r="AF5" s="509" t="s">
        <v>18</v>
      </c>
      <c r="AG5" s="509"/>
      <c r="AH5" s="509"/>
      <c r="AI5" s="509"/>
    </row>
    <row r="6" spans="1:975" ht="15.75" customHeight="1" thickBot="1">
      <c r="A6" s="513"/>
      <c r="B6" s="484"/>
      <c r="C6" s="514"/>
      <c r="D6" s="415"/>
      <c r="E6" s="508"/>
      <c r="F6" s="515" t="s">
        <v>0</v>
      </c>
      <c r="G6" s="500">
        <v>1</v>
      </c>
      <c r="H6" s="500">
        <v>2</v>
      </c>
      <c r="I6" s="500">
        <v>3</v>
      </c>
      <c r="J6" s="500">
        <v>4</v>
      </c>
      <c r="K6" s="500" t="s">
        <v>31</v>
      </c>
      <c r="L6" s="500" t="s">
        <v>32</v>
      </c>
      <c r="M6" s="500" t="s">
        <v>33</v>
      </c>
      <c r="N6" s="500" t="s">
        <v>34</v>
      </c>
      <c r="O6" s="500" t="s">
        <v>35</v>
      </c>
      <c r="P6" s="500" t="s">
        <v>3</v>
      </c>
      <c r="Q6" s="500" t="s">
        <v>4</v>
      </c>
      <c r="R6" s="500" t="s">
        <v>5</v>
      </c>
      <c r="S6" s="500" t="s">
        <v>6</v>
      </c>
      <c r="T6" s="500" t="s">
        <v>7</v>
      </c>
      <c r="U6" s="500" t="s">
        <v>8</v>
      </c>
      <c r="V6" s="500" t="s">
        <v>9</v>
      </c>
      <c r="W6" s="500" t="s">
        <v>10</v>
      </c>
      <c r="X6" s="500" t="s">
        <v>11</v>
      </c>
      <c r="Y6" s="500" t="s">
        <v>12</v>
      </c>
      <c r="Z6" s="500" t="s">
        <v>13</v>
      </c>
      <c r="AA6" s="500" t="s">
        <v>14</v>
      </c>
      <c r="AB6" s="500" t="s">
        <v>36</v>
      </c>
      <c r="AC6" s="503"/>
      <c r="AD6" s="505"/>
      <c r="AE6" s="507"/>
      <c r="AF6" s="510" t="s">
        <v>19</v>
      </c>
      <c r="AG6" s="511" t="s">
        <v>20</v>
      </c>
      <c r="AH6" s="510" t="s">
        <v>21</v>
      </c>
      <c r="AI6" s="512" t="s">
        <v>37</v>
      </c>
    </row>
    <row r="7" spans="1:975" ht="15.75" thickBot="1">
      <c r="A7" s="513"/>
      <c r="B7" s="484"/>
      <c r="C7" s="514"/>
      <c r="D7" s="416"/>
      <c r="E7" s="508">
        <v>2010</v>
      </c>
      <c r="F7" s="515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4"/>
      <c r="AD7" s="506"/>
      <c r="AE7" s="508"/>
      <c r="AF7" s="510"/>
      <c r="AG7" s="511"/>
      <c r="AH7" s="510"/>
      <c r="AI7" s="512"/>
    </row>
    <row r="8" spans="1:975" ht="15" hidden="1">
      <c r="A8" s="352"/>
      <c r="B8" s="455"/>
      <c r="C8" s="353"/>
      <c r="D8" s="354"/>
      <c r="E8" s="322"/>
      <c r="F8" s="354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6"/>
      <c r="T8" s="355"/>
      <c r="U8" s="355"/>
      <c r="V8" s="355"/>
      <c r="W8" s="355"/>
      <c r="X8" s="355"/>
      <c r="Y8" s="355"/>
      <c r="Z8" s="355"/>
      <c r="AA8" s="355"/>
      <c r="AB8" s="357"/>
      <c r="AC8" s="358"/>
      <c r="AD8" s="359"/>
      <c r="AE8" s="358"/>
      <c r="AF8" s="359"/>
      <c r="AG8" s="358"/>
      <c r="AH8" s="359"/>
      <c r="AI8" s="360"/>
    </row>
    <row r="9" spans="1:975" ht="16.5" hidden="1">
      <c r="A9" s="361"/>
      <c r="B9" s="361"/>
      <c r="C9" s="359"/>
      <c r="D9" s="362"/>
      <c r="E9" s="363"/>
      <c r="F9" s="364">
        <f>+F10*100/$E$10</f>
        <v>1.6809582358307222</v>
      </c>
      <c r="G9" s="364">
        <f>+G10*100/$E$10</f>
        <v>1.7008685995319874</v>
      </c>
      <c r="H9" s="364">
        <f>+H10*100/$E$10</f>
        <v>1.7208582873914251</v>
      </c>
      <c r="I9" s="364">
        <f>+I10*100/$E$10</f>
        <v>1.7408479752508625</v>
      </c>
      <c r="J9" s="364">
        <f t="shared" ref="J9:M9" si="0">+J10*100/$E$10</f>
        <v>1.7606790147939555</v>
      </c>
      <c r="K9" s="364">
        <f t="shared" si="0"/>
        <v>9.0800777376750084</v>
      </c>
      <c r="L9" s="364">
        <f t="shared" si="0"/>
        <v>3.7402133819854835</v>
      </c>
      <c r="M9" s="364">
        <f t="shared" si="0"/>
        <v>5.7019791377464006</v>
      </c>
      <c r="N9" s="364">
        <f>+N10*100/$E$10</f>
        <v>5.7839209931384605</v>
      </c>
      <c r="O9" s="364">
        <f t="shared" ref="O9:P9" si="1">+O10*100/$E$10</f>
        <v>3.7991512315075555</v>
      </c>
      <c r="P9" s="364">
        <f t="shared" si="1"/>
        <v>8.9929004878435723</v>
      </c>
      <c r="Q9" s="364">
        <f t="shared" ref="Q9" si="2">+Q10*100/$E$10</f>
        <v>8.2464601594415576</v>
      </c>
      <c r="R9" s="364">
        <f t="shared" ref="R9" si="3">+R10*100/$E$10</f>
        <v>7.2974259310673064</v>
      </c>
      <c r="S9" s="364">
        <f t="shared" ref="S9" si="4">+S10*100/$E$10</f>
        <v>6.8960456907151073</v>
      </c>
      <c r="T9" s="364">
        <f t="shared" ref="T9:U9" si="5">+T10*100/$E$10</f>
        <v>6.2912783088089475</v>
      </c>
      <c r="U9" s="364">
        <f t="shared" si="5"/>
        <v>5.7345020425970725</v>
      </c>
      <c r="V9" s="364">
        <f t="shared" ref="V9:W9" si="6">+V10*100/$E$10</f>
        <v>5.0606433189227777</v>
      </c>
      <c r="W9" s="364">
        <f t="shared" si="6"/>
        <v>4.1960893190021018</v>
      </c>
      <c r="X9" s="364">
        <f t="shared" ref="X9" si="7">+X10*100/$E$10</f>
        <v>3.349621227144727</v>
      </c>
      <c r="Y9" s="364">
        <f t="shared" ref="Y9" si="8">+Y10*100/$E$10</f>
        <v>2.5183833736564472</v>
      </c>
      <c r="Z9" s="364">
        <f t="shared" ref="Z9" si="9">+Z10*100/$E$10</f>
        <v>1.8879149645024391</v>
      </c>
      <c r="AA9" s="364">
        <f t="shared" ref="AA9:AB9" si="10">+AA10*100/$E$10</f>
        <v>1.4094316424066951</v>
      </c>
      <c r="AB9" s="364">
        <f t="shared" si="10"/>
        <v>1.4097489390393845</v>
      </c>
      <c r="AC9" s="364">
        <f t="shared" ref="AC9:AD9" si="11">+AC10*100/$E$10</f>
        <v>1.7163368103755998</v>
      </c>
      <c r="AD9" s="364">
        <f t="shared" si="11"/>
        <v>0.12890175703010351</v>
      </c>
      <c r="AE9" s="364">
        <f t="shared" ref="AE9" si="12">+AE10*100/$E$10</f>
        <v>51.429579978582474</v>
      </c>
      <c r="AF9" s="364">
        <f t="shared" ref="AF9" si="13">+AF10*100/$E$10</f>
        <v>4.6506960694879629</v>
      </c>
      <c r="AG9" s="364">
        <f t="shared" ref="AG9" si="14">+AG10*100/$E$10</f>
        <v>4.7696823067465193</v>
      </c>
      <c r="AH9" s="364">
        <f t="shared" ref="AH9:AI9" si="15">+AH10*100/$E$10</f>
        <v>22.755879903224528</v>
      </c>
      <c r="AI9" s="364">
        <f t="shared" si="15"/>
        <v>2.1252528457541744</v>
      </c>
    </row>
    <row r="10" spans="1:975" s="373" customFormat="1" ht="21">
      <c r="A10" s="379">
        <f>A13+CHICLAYO!A13+FERREÑAFE!A13</f>
        <v>175</v>
      </c>
      <c r="B10" s="379"/>
      <c r="C10" s="380" t="s">
        <v>121</v>
      </c>
      <c r="D10" s="381"/>
      <c r="E10" s="472">
        <f>E13+CHICLAYO!E13+FERREÑAFE!E13</f>
        <v>1260650</v>
      </c>
      <c r="F10" s="382">
        <f>F13+CHICLAYO!F13+FERREÑAFE!F13</f>
        <v>21191</v>
      </c>
      <c r="G10" s="382">
        <f>G13+CHICLAYO!G13+FERREÑAFE!G13</f>
        <v>21442</v>
      </c>
      <c r="H10" s="382">
        <f>H13+CHICLAYO!H13+FERREÑAFE!H13</f>
        <v>21694</v>
      </c>
      <c r="I10" s="382">
        <f>I13+CHICLAYO!I13+FERREÑAFE!I13</f>
        <v>21946</v>
      </c>
      <c r="J10" s="382">
        <f>J13+CHICLAYO!J13+FERREÑAFE!J13</f>
        <v>22196</v>
      </c>
      <c r="K10" s="382">
        <f>K13+CHICLAYO!K13+FERREÑAFE!K13</f>
        <v>114468</v>
      </c>
      <c r="L10" s="382">
        <f>L13+CHICLAYO!L13+FERREÑAFE!L13</f>
        <v>47151</v>
      </c>
      <c r="M10" s="382">
        <f>M13+CHICLAYO!M13+FERREÑAFE!M13</f>
        <v>71882</v>
      </c>
      <c r="N10" s="382">
        <f>N13+CHICLAYO!N13+FERREÑAFE!N13</f>
        <v>72915</v>
      </c>
      <c r="O10" s="382">
        <f>O13+CHICLAYO!O13+FERREÑAFE!O13</f>
        <v>47894</v>
      </c>
      <c r="P10" s="382">
        <f>P13+CHICLAYO!P13+FERREÑAFE!P13</f>
        <v>113369</v>
      </c>
      <c r="Q10" s="382">
        <f>Q13+CHICLAYO!Q13+FERREÑAFE!Q13</f>
        <v>103959</v>
      </c>
      <c r="R10" s="382">
        <f>R13+CHICLAYO!R13+FERREÑAFE!R13</f>
        <v>91995</v>
      </c>
      <c r="S10" s="382">
        <f>S13+CHICLAYO!S13+FERREÑAFE!S13</f>
        <v>86935</v>
      </c>
      <c r="T10" s="382">
        <f>T13+CHICLAYO!T13+FERREÑAFE!T13</f>
        <v>79311</v>
      </c>
      <c r="U10" s="382">
        <f>U13+CHICLAYO!U13+FERREÑAFE!U13</f>
        <v>72292</v>
      </c>
      <c r="V10" s="382">
        <f>V13+CHICLAYO!V13+FERREÑAFE!V13</f>
        <v>63797</v>
      </c>
      <c r="W10" s="382">
        <f>W13+CHICLAYO!W13+FERREÑAFE!W13</f>
        <v>52898</v>
      </c>
      <c r="X10" s="382">
        <f>X13+CHICLAYO!X13+FERREÑAFE!X13</f>
        <v>42227</v>
      </c>
      <c r="Y10" s="382">
        <f>Y13+CHICLAYO!Y13+FERREÑAFE!Y13</f>
        <v>31748</v>
      </c>
      <c r="Z10" s="382">
        <f>Z13+CHICLAYO!Z13+FERREÑAFE!Z13</f>
        <v>23800</v>
      </c>
      <c r="AA10" s="382">
        <f>AA13+CHICLAYO!AA13+FERREÑAFE!AA13</f>
        <v>17768</v>
      </c>
      <c r="AB10" s="383">
        <f>AB13+CHICLAYO!AB13+FERREÑAFE!AB13</f>
        <v>17772</v>
      </c>
      <c r="AC10" s="384">
        <f>AC13+CHICLAYO!AC13+FERREÑAFE!AC13</f>
        <v>21637</v>
      </c>
      <c r="AD10" s="385">
        <f>AD13+CHICLAYO!AD13+FERREÑAFE!AD13</f>
        <v>1625</v>
      </c>
      <c r="AE10" s="384">
        <f>AE13+CHICLAYO!AE13+FERREÑAFE!AE13</f>
        <v>648347</v>
      </c>
      <c r="AF10" s="385">
        <f>AF13+CHICLAYO!AF13+FERREÑAFE!AF13</f>
        <v>58629</v>
      </c>
      <c r="AG10" s="384">
        <f>AG13+CHICLAYO!AG13+FERREÑAFE!AG13</f>
        <v>60129</v>
      </c>
      <c r="AH10" s="385">
        <f>AH13+CHICLAYO!AH13+FERREÑAFE!AH13</f>
        <v>286872</v>
      </c>
      <c r="AI10" s="383">
        <f>AI13+CHICLAYO!AI13+FERREÑAFE!AI13</f>
        <v>26792</v>
      </c>
      <c r="AJ10" s="372">
        <f t="shared" ref="AJ10:AJ22" si="16">E10-SUM(F10:AB10)</f>
        <v>0</v>
      </c>
      <c r="AK10" s="386"/>
      <c r="AL10" s="386"/>
      <c r="AM10" s="386"/>
      <c r="AN10" s="386"/>
      <c r="AO10" s="386"/>
      <c r="AP10" s="386"/>
      <c r="AQ10" s="386"/>
      <c r="AR10" s="386"/>
      <c r="AS10" s="386"/>
      <c r="AT10" s="386"/>
      <c r="AU10" s="386"/>
      <c r="AV10" s="386"/>
      <c r="AW10" s="386"/>
      <c r="AX10" s="386"/>
      <c r="AY10" s="386"/>
      <c r="AZ10" s="386"/>
      <c r="BA10" s="386"/>
      <c r="BB10" s="386"/>
      <c r="BC10" s="386"/>
      <c r="BD10" s="386"/>
      <c r="BE10" s="386"/>
      <c r="BF10" s="386"/>
      <c r="BG10" s="386"/>
      <c r="BH10" s="386"/>
      <c r="BI10" s="386"/>
      <c r="BJ10" s="386"/>
      <c r="BK10" s="386"/>
      <c r="BL10" s="386"/>
      <c r="BM10" s="386"/>
      <c r="BN10" s="386"/>
      <c r="BO10" s="386"/>
      <c r="BP10" s="386"/>
      <c r="BQ10" s="386"/>
      <c r="BR10" s="386"/>
      <c r="BS10" s="386"/>
      <c r="BT10" s="386"/>
      <c r="BU10" s="386"/>
      <c r="BV10" s="386"/>
      <c r="BW10" s="386"/>
      <c r="BX10" s="386"/>
      <c r="BY10" s="386"/>
      <c r="BZ10" s="386"/>
      <c r="CA10" s="386"/>
      <c r="CB10" s="386"/>
      <c r="CC10" s="386"/>
      <c r="CD10" s="386"/>
      <c r="CE10" s="386"/>
      <c r="CF10" s="386"/>
      <c r="CG10" s="386"/>
      <c r="CH10" s="386"/>
      <c r="CI10" s="386"/>
      <c r="CJ10" s="386"/>
      <c r="CK10" s="386"/>
      <c r="CL10" s="386"/>
      <c r="CM10" s="386"/>
      <c r="CN10" s="386"/>
      <c r="CO10" s="386"/>
      <c r="CP10" s="386"/>
      <c r="CQ10" s="386"/>
      <c r="CR10" s="386"/>
      <c r="CS10" s="386"/>
      <c r="CT10" s="386"/>
      <c r="CU10" s="386"/>
      <c r="CV10" s="386"/>
      <c r="CW10" s="386"/>
      <c r="CX10" s="386"/>
      <c r="CY10" s="386"/>
      <c r="CZ10" s="386"/>
      <c r="DA10" s="386"/>
      <c r="DB10" s="386"/>
      <c r="DC10" s="386"/>
      <c r="DD10" s="386"/>
      <c r="DE10" s="386"/>
      <c r="DF10" s="386"/>
      <c r="DG10" s="386"/>
      <c r="DH10" s="386"/>
      <c r="DI10" s="386"/>
      <c r="DJ10" s="386"/>
      <c r="DK10" s="386"/>
      <c r="DL10" s="386"/>
      <c r="DM10" s="386"/>
      <c r="DN10" s="386"/>
      <c r="DO10" s="386"/>
      <c r="DP10" s="386"/>
      <c r="DQ10" s="386"/>
      <c r="DR10" s="386"/>
      <c r="DS10" s="386"/>
      <c r="DT10" s="386"/>
      <c r="DU10" s="386"/>
      <c r="DV10" s="386"/>
      <c r="DW10" s="386"/>
      <c r="DX10" s="386"/>
      <c r="DY10" s="386"/>
      <c r="DZ10" s="386"/>
      <c r="EA10" s="386"/>
      <c r="EB10" s="386"/>
      <c r="EC10" s="386"/>
      <c r="ED10" s="386"/>
      <c r="EE10" s="386"/>
      <c r="EF10" s="386"/>
      <c r="EG10" s="386"/>
      <c r="EH10" s="386"/>
      <c r="EI10" s="386"/>
      <c r="EJ10" s="386"/>
      <c r="EK10" s="386"/>
      <c r="EL10" s="386"/>
      <c r="EM10" s="386"/>
      <c r="EN10" s="386"/>
      <c r="EO10" s="386"/>
      <c r="EP10" s="386"/>
      <c r="EQ10" s="386"/>
      <c r="ER10" s="386"/>
      <c r="ES10" s="386"/>
      <c r="ET10" s="386"/>
      <c r="EU10" s="386"/>
      <c r="EV10" s="386"/>
      <c r="EW10" s="386"/>
      <c r="EX10" s="386"/>
      <c r="EY10" s="386"/>
      <c r="EZ10" s="386"/>
      <c r="FA10" s="386"/>
      <c r="FB10" s="386"/>
      <c r="FC10" s="386"/>
      <c r="FD10" s="386"/>
      <c r="FE10" s="386"/>
      <c r="FF10" s="386"/>
      <c r="FG10" s="386"/>
      <c r="FH10" s="386"/>
      <c r="FI10" s="386"/>
      <c r="FJ10" s="386"/>
      <c r="FK10" s="386"/>
      <c r="FL10" s="386"/>
      <c r="FM10" s="386"/>
      <c r="FN10" s="386"/>
      <c r="FO10" s="386"/>
      <c r="FP10" s="386"/>
      <c r="FQ10" s="386"/>
      <c r="FR10" s="386"/>
      <c r="FS10" s="386"/>
      <c r="FT10" s="386"/>
      <c r="FU10" s="386"/>
      <c r="FV10" s="386"/>
      <c r="FW10" s="386"/>
      <c r="FX10" s="386"/>
      <c r="FY10" s="386"/>
      <c r="FZ10" s="386"/>
      <c r="GA10" s="386"/>
      <c r="GB10" s="386"/>
      <c r="GC10" s="386"/>
      <c r="GD10" s="386"/>
      <c r="GE10" s="386"/>
      <c r="GF10" s="386"/>
      <c r="GG10" s="386"/>
      <c r="GH10" s="386"/>
      <c r="GI10" s="386"/>
      <c r="GJ10" s="386"/>
      <c r="GK10" s="386"/>
      <c r="GL10" s="386"/>
      <c r="GM10" s="386"/>
      <c r="GN10" s="386"/>
      <c r="GO10" s="386"/>
      <c r="GP10" s="386"/>
      <c r="GQ10" s="386"/>
      <c r="GR10" s="386"/>
      <c r="GS10" s="386"/>
      <c r="GT10" s="386"/>
      <c r="GU10" s="386"/>
      <c r="GV10" s="386"/>
      <c r="GW10" s="386"/>
      <c r="GX10" s="386"/>
      <c r="GY10" s="386"/>
      <c r="GZ10" s="386"/>
      <c r="HA10" s="386"/>
      <c r="HB10" s="386"/>
      <c r="HC10" s="386"/>
      <c r="HD10" s="386"/>
      <c r="HE10" s="386"/>
      <c r="HF10" s="386"/>
      <c r="HG10" s="386"/>
      <c r="HH10" s="386"/>
      <c r="HI10" s="386"/>
      <c r="HJ10" s="386"/>
      <c r="HK10" s="386"/>
      <c r="HL10" s="386"/>
      <c r="HM10" s="386"/>
      <c r="HN10" s="386"/>
      <c r="HO10" s="386"/>
      <c r="HP10" s="386"/>
      <c r="HQ10" s="386"/>
      <c r="HR10" s="386"/>
      <c r="HS10" s="386"/>
      <c r="HT10" s="386"/>
      <c r="HU10" s="386"/>
      <c r="HV10" s="386"/>
      <c r="HW10" s="386"/>
      <c r="HX10" s="386"/>
      <c r="HY10" s="386"/>
      <c r="HZ10" s="386"/>
      <c r="IA10" s="386"/>
      <c r="IB10" s="386"/>
      <c r="IC10" s="386"/>
      <c r="ID10" s="386"/>
      <c r="IE10" s="386"/>
      <c r="IF10" s="386"/>
      <c r="IG10" s="386"/>
      <c r="IH10" s="386"/>
      <c r="II10" s="386"/>
      <c r="IJ10" s="386"/>
      <c r="IK10" s="386"/>
      <c r="IL10" s="386"/>
      <c r="IM10" s="386"/>
      <c r="IN10" s="386"/>
      <c r="IO10" s="386"/>
      <c r="IP10" s="386"/>
      <c r="IQ10" s="386"/>
      <c r="IR10" s="386"/>
      <c r="IS10" s="386"/>
      <c r="IT10" s="386"/>
      <c r="IU10" s="386"/>
      <c r="IV10" s="386"/>
      <c r="IW10" s="386"/>
      <c r="IX10" s="386"/>
      <c r="IY10" s="386"/>
      <c r="IZ10" s="386"/>
      <c r="JA10" s="386"/>
      <c r="JB10" s="386"/>
      <c r="JC10" s="386"/>
      <c r="JD10" s="386"/>
      <c r="JE10" s="386"/>
      <c r="JF10" s="386"/>
      <c r="JG10" s="386"/>
      <c r="JH10" s="386"/>
      <c r="JI10" s="386"/>
      <c r="JJ10" s="386"/>
      <c r="JK10" s="386"/>
      <c r="JL10" s="386"/>
      <c r="JM10" s="386"/>
      <c r="JN10" s="386"/>
      <c r="JO10" s="386"/>
      <c r="JP10" s="386"/>
      <c r="JQ10" s="386"/>
      <c r="JR10" s="386"/>
      <c r="JS10" s="386"/>
      <c r="JT10" s="386"/>
      <c r="JU10" s="386"/>
      <c r="JV10" s="386"/>
      <c r="JW10" s="386"/>
      <c r="JX10" s="386"/>
      <c r="JY10" s="386"/>
      <c r="JZ10" s="386"/>
      <c r="KA10" s="386"/>
      <c r="KB10" s="386"/>
      <c r="KC10" s="386"/>
      <c r="KD10" s="386"/>
      <c r="KE10" s="386"/>
      <c r="KF10" s="386"/>
      <c r="KG10" s="386"/>
      <c r="KH10" s="386"/>
      <c r="KI10" s="386"/>
      <c r="KJ10" s="386"/>
      <c r="KK10" s="386"/>
      <c r="KL10" s="386"/>
      <c r="KM10" s="386"/>
      <c r="KN10" s="386"/>
      <c r="KO10" s="386"/>
      <c r="KP10" s="386"/>
      <c r="KQ10" s="386"/>
      <c r="KR10" s="386"/>
      <c r="KS10" s="386"/>
      <c r="KT10" s="386"/>
      <c r="KU10" s="386"/>
      <c r="KV10" s="386"/>
      <c r="KW10" s="386"/>
      <c r="KX10" s="386"/>
      <c r="KY10" s="386"/>
      <c r="KZ10" s="386"/>
      <c r="LA10" s="386"/>
      <c r="LB10" s="386"/>
      <c r="LC10" s="386"/>
      <c r="LD10" s="386"/>
      <c r="LE10" s="386"/>
      <c r="LF10" s="386"/>
      <c r="LG10" s="386"/>
      <c r="LH10" s="386"/>
      <c r="LI10" s="386"/>
      <c r="LJ10" s="386"/>
      <c r="LK10" s="386"/>
      <c r="LL10" s="386"/>
      <c r="LM10" s="386"/>
      <c r="LN10" s="386"/>
      <c r="LO10" s="386"/>
      <c r="LP10" s="386"/>
      <c r="LQ10" s="386"/>
      <c r="LR10" s="386"/>
      <c r="LS10" s="386"/>
      <c r="LT10" s="386"/>
      <c r="LU10" s="386"/>
      <c r="LV10" s="386"/>
      <c r="LW10" s="386"/>
      <c r="LX10" s="386"/>
      <c r="LY10" s="386"/>
      <c r="LZ10" s="386"/>
      <c r="MA10" s="386"/>
      <c r="MB10" s="386"/>
      <c r="MC10" s="386"/>
      <c r="MD10" s="386"/>
      <c r="ME10" s="386"/>
      <c r="MF10" s="386"/>
      <c r="MG10" s="386"/>
      <c r="MH10" s="386"/>
      <c r="MI10" s="386"/>
      <c r="MJ10" s="386"/>
      <c r="MK10" s="386"/>
      <c r="ML10" s="386"/>
      <c r="MM10" s="386"/>
      <c r="MN10" s="386"/>
      <c r="MO10" s="386"/>
      <c r="MP10" s="386"/>
      <c r="MQ10" s="386"/>
      <c r="MR10" s="386"/>
      <c r="MS10" s="386"/>
      <c r="MT10" s="386"/>
      <c r="MU10" s="386"/>
      <c r="MV10" s="386"/>
      <c r="MW10" s="386"/>
      <c r="MX10" s="386"/>
      <c r="MY10" s="386"/>
      <c r="MZ10" s="386"/>
      <c r="NA10" s="386"/>
      <c r="NB10" s="386"/>
      <c r="NC10" s="386"/>
      <c r="ND10" s="386"/>
      <c r="NE10" s="386"/>
      <c r="NF10" s="386"/>
      <c r="NG10" s="386"/>
      <c r="NH10" s="386"/>
      <c r="NI10" s="386"/>
      <c r="NJ10" s="386"/>
      <c r="NK10" s="386"/>
      <c r="NL10" s="386"/>
      <c r="NM10" s="386"/>
      <c r="NN10" s="386"/>
      <c r="NO10" s="386"/>
      <c r="NP10" s="386"/>
      <c r="NQ10" s="386"/>
      <c r="NR10" s="386"/>
      <c r="NS10" s="386"/>
      <c r="NT10" s="386"/>
      <c r="NU10" s="386"/>
      <c r="NV10" s="386"/>
      <c r="NW10" s="386"/>
      <c r="NX10" s="386"/>
      <c r="NY10" s="386"/>
      <c r="NZ10" s="386"/>
      <c r="OA10" s="386"/>
      <c r="OB10" s="386"/>
      <c r="OC10" s="386"/>
      <c r="OD10" s="386"/>
      <c r="OE10" s="386"/>
      <c r="OF10" s="386"/>
      <c r="OG10" s="386"/>
      <c r="OH10" s="386"/>
      <c r="OI10" s="386"/>
      <c r="OJ10" s="386"/>
      <c r="OK10" s="386"/>
      <c r="OL10" s="386"/>
      <c r="OM10" s="386"/>
      <c r="ON10" s="386"/>
      <c r="OO10" s="386"/>
      <c r="OP10" s="386"/>
      <c r="OQ10" s="386"/>
      <c r="OR10" s="386"/>
      <c r="OS10" s="386"/>
      <c r="OT10" s="386"/>
      <c r="OU10" s="386"/>
      <c r="OV10" s="386"/>
      <c r="OW10" s="386"/>
      <c r="OX10" s="386"/>
      <c r="OY10" s="386"/>
      <c r="OZ10" s="386"/>
      <c r="PA10" s="386"/>
      <c r="PB10" s="386"/>
      <c r="PC10" s="386"/>
      <c r="PD10" s="386"/>
      <c r="PE10" s="386"/>
      <c r="PF10" s="386"/>
      <c r="PG10" s="386"/>
      <c r="PH10" s="386"/>
      <c r="PI10" s="386"/>
      <c r="PJ10" s="386"/>
      <c r="PK10" s="386"/>
      <c r="PL10" s="386"/>
      <c r="PM10" s="386"/>
      <c r="PN10" s="386"/>
      <c r="PO10" s="386"/>
      <c r="PP10" s="386"/>
      <c r="PQ10" s="386"/>
      <c r="PR10" s="386"/>
      <c r="PS10" s="386"/>
      <c r="PT10" s="386"/>
      <c r="PU10" s="386"/>
      <c r="PV10" s="386"/>
      <c r="PW10" s="386"/>
      <c r="PX10" s="386"/>
      <c r="PY10" s="386"/>
      <c r="PZ10" s="386"/>
      <c r="QA10" s="386"/>
      <c r="QB10" s="386"/>
      <c r="QC10" s="386"/>
      <c r="QD10" s="386"/>
      <c r="QE10" s="386"/>
      <c r="QF10" s="386"/>
      <c r="QG10" s="386"/>
      <c r="QH10" s="386"/>
      <c r="QI10" s="386"/>
      <c r="QJ10" s="386"/>
      <c r="QK10" s="386"/>
      <c r="QL10" s="386"/>
      <c r="QM10" s="386"/>
      <c r="QN10" s="386"/>
      <c r="QO10" s="386"/>
      <c r="QP10" s="386"/>
      <c r="QQ10" s="386"/>
      <c r="QR10" s="386"/>
      <c r="QS10" s="386"/>
      <c r="QT10" s="386"/>
      <c r="QU10" s="386"/>
      <c r="QV10" s="386"/>
      <c r="QW10" s="386"/>
      <c r="QX10" s="386"/>
      <c r="QY10" s="386"/>
      <c r="QZ10" s="386"/>
      <c r="RA10" s="386"/>
      <c r="RB10" s="386"/>
      <c r="RC10" s="386"/>
      <c r="RD10" s="386"/>
      <c r="RE10" s="386"/>
      <c r="RF10" s="386"/>
      <c r="RG10" s="386"/>
      <c r="RH10" s="386"/>
      <c r="RI10" s="386"/>
      <c r="RJ10" s="386"/>
      <c r="RK10" s="386"/>
      <c r="RL10" s="386"/>
      <c r="RM10" s="386"/>
      <c r="RN10" s="386"/>
      <c r="RO10" s="386"/>
      <c r="RP10" s="386"/>
      <c r="RQ10" s="386"/>
      <c r="RR10" s="386"/>
      <c r="RS10" s="386"/>
      <c r="RT10" s="386"/>
      <c r="RU10" s="386"/>
      <c r="RV10" s="386"/>
      <c r="RW10" s="386"/>
      <c r="RX10" s="386"/>
      <c r="RY10" s="386"/>
      <c r="RZ10" s="386"/>
      <c r="SA10" s="386"/>
      <c r="SB10" s="386"/>
      <c r="SC10" s="386"/>
      <c r="SD10" s="386"/>
      <c r="SE10" s="386"/>
      <c r="SF10" s="386"/>
      <c r="SG10" s="386"/>
      <c r="SH10" s="386"/>
      <c r="SI10" s="386"/>
      <c r="SJ10" s="386"/>
      <c r="SK10" s="386"/>
      <c r="SL10" s="386"/>
      <c r="SM10" s="386"/>
      <c r="SN10" s="386"/>
      <c r="SO10" s="386"/>
      <c r="SP10" s="386"/>
      <c r="SQ10" s="386"/>
      <c r="SR10" s="386"/>
      <c r="SS10" s="386"/>
      <c r="ST10" s="386"/>
      <c r="SU10" s="386"/>
      <c r="SV10" s="386"/>
      <c r="SW10" s="386"/>
      <c r="SX10" s="386"/>
      <c r="SY10" s="386"/>
      <c r="SZ10" s="386"/>
      <c r="TA10" s="386"/>
      <c r="TB10" s="386"/>
      <c r="TC10" s="386"/>
      <c r="TD10" s="386"/>
      <c r="TE10" s="386"/>
      <c r="TF10" s="386"/>
      <c r="TG10" s="386"/>
      <c r="TH10" s="386"/>
      <c r="TI10" s="386"/>
      <c r="TJ10" s="386"/>
      <c r="TK10" s="386"/>
      <c r="TL10" s="386"/>
      <c r="TM10" s="386"/>
      <c r="TN10" s="386"/>
      <c r="TO10" s="386"/>
      <c r="TP10" s="386"/>
      <c r="TQ10" s="386"/>
      <c r="TR10" s="386"/>
      <c r="TS10" s="386"/>
      <c r="TT10" s="386"/>
      <c r="TU10" s="386"/>
      <c r="TV10" s="386"/>
      <c r="TW10" s="386"/>
      <c r="TX10" s="386"/>
      <c r="TY10" s="386"/>
      <c r="TZ10" s="386"/>
      <c r="UA10" s="386"/>
      <c r="UB10" s="386"/>
      <c r="UC10" s="386"/>
      <c r="UD10" s="386"/>
      <c r="UE10" s="386"/>
      <c r="UF10" s="386"/>
      <c r="UG10" s="386"/>
      <c r="UH10" s="386"/>
      <c r="UI10" s="386"/>
      <c r="UJ10" s="386"/>
      <c r="UK10" s="386"/>
      <c r="UL10" s="386"/>
      <c r="UM10" s="386"/>
      <c r="UN10" s="386"/>
      <c r="UO10" s="386"/>
      <c r="UP10" s="386"/>
      <c r="UQ10" s="386"/>
      <c r="UR10" s="386"/>
      <c r="US10" s="386"/>
      <c r="UT10" s="386"/>
      <c r="UU10" s="386"/>
      <c r="UV10" s="386"/>
      <c r="UW10" s="386"/>
      <c r="UX10" s="386"/>
      <c r="UY10" s="386"/>
      <c r="UZ10" s="386"/>
      <c r="VA10" s="386"/>
      <c r="VB10" s="386"/>
      <c r="VC10" s="386"/>
      <c r="VD10" s="386"/>
      <c r="VE10" s="386"/>
      <c r="VF10" s="386"/>
      <c r="VG10" s="386"/>
      <c r="VH10" s="386"/>
      <c r="VI10" s="386"/>
      <c r="VJ10" s="386"/>
      <c r="VK10" s="386"/>
      <c r="VL10" s="386"/>
      <c r="VM10" s="386"/>
      <c r="VN10" s="386"/>
      <c r="VO10" s="386"/>
      <c r="VP10" s="386"/>
      <c r="VQ10" s="386"/>
      <c r="VR10" s="386"/>
      <c r="VS10" s="386"/>
      <c r="VT10" s="386"/>
      <c r="VU10" s="386"/>
      <c r="VV10" s="386"/>
      <c r="VW10" s="386"/>
      <c r="VX10" s="386"/>
      <c r="VY10" s="386"/>
      <c r="VZ10" s="386"/>
      <c r="WA10" s="386"/>
      <c r="WB10" s="386"/>
      <c r="WC10" s="386"/>
      <c r="WD10" s="386"/>
      <c r="WE10" s="386"/>
      <c r="WF10" s="386"/>
      <c r="WG10" s="386"/>
      <c r="WH10" s="386"/>
      <c r="WI10" s="386"/>
      <c r="WJ10" s="386"/>
      <c r="WK10" s="386"/>
      <c r="WL10" s="386"/>
      <c r="WM10" s="386"/>
      <c r="WN10" s="386"/>
      <c r="WO10" s="386"/>
      <c r="WP10" s="386"/>
      <c r="WQ10" s="386"/>
      <c r="WR10" s="386"/>
      <c r="WS10" s="386"/>
      <c r="WT10" s="386"/>
      <c r="WU10" s="386"/>
      <c r="WV10" s="386"/>
      <c r="WW10" s="386"/>
      <c r="WX10" s="386"/>
      <c r="WY10" s="386"/>
      <c r="WZ10" s="386"/>
      <c r="XA10" s="386"/>
      <c r="XB10" s="386"/>
      <c r="XC10" s="386"/>
      <c r="XD10" s="386"/>
      <c r="XE10" s="386"/>
      <c r="XF10" s="386"/>
      <c r="XG10" s="386"/>
      <c r="XH10" s="386"/>
      <c r="XI10" s="386"/>
      <c r="XJ10" s="386"/>
      <c r="XK10" s="386"/>
      <c r="XL10" s="386"/>
      <c r="XM10" s="386"/>
      <c r="XN10" s="386"/>
      <c r="XO10" s="386"/>
      <c r="XP10" s="386"/>
      <c r="XQ10" s="386"/>
      <c r="XR10" s="386"/>
      <c r="XS10" s="386"/>
      <c r="XT10" s="386"/>
      <c r="XU10" s="386"/>
      <c r="XV10" s="386"/>
      <c r="XW10" s="386"/>
      <c r="XX10" s="386"/>
      <c r="XY10" s="386"/>
      <c r="XZ10" s="386"/>
      <c r="YA10" s="386"/>
      <c r="YB10" s="386"/>
      <c r="YC10" s="386"/>
      <c r="YD10" s="386"/>
      <c r="YE10" s="386"/>
      <c r="YF10" s="386"/>
      <c r="YG10" s="386"/>
      <c r="YH10" s="386"/>
      <c r="YI10" s="386"/>
      <c r="YJ10" s="386"/>
      <c r="YK10" s="386"/>
      <c r="YL10" s="386"/>
      <c r="YM10" s="386"/>
      <c r="YN10" s="386"/>
      <c r="YO10" s="386"/>
      <c r="YP10" s="386"/>
      <c r="YQ10" s="386"/>
      <c r="YR10" s="386"/>
      <c r="YS10" s="386"/>
      <c r="YT10" s="386"/>
      <c r="YU10" s="386"/>
      <c r="YV10" s="386"/>
      <c r="YW10" s="386"/>
      <c r="YX10" s="386"/>
      <c r="YY10" s="386"/>
      <c r="YZ10" s="386"/>
      <c r="ZA10" s="386"/>
      <c r="ZB10" s="386"/>
      <c r="ZC10" s="386"/>
      <c r="ZD10" s="386"/>
      <c r="ZE10" s="386"/>
      <c r="ZF10" s="386"/>
      <c r="ZG10" s="386"/>
      <c r="ZH10" s="386"/>
      <c r="ZI10" s="386"/>
      <c r="ZJ10" s="386"/>
      <c r="ZK10" s="386"/>
      <c r="ZL10" s="386"/>
      <c r="ZM10" s="386"/>
      <c r="ZN10" s="386"/>
      <c r="ZO10" s="386"/>
      <c r="ZP10" s="386"/>
      <c r="ZQ10" s="386"/>
      <c r="ZR10" s="386"/>
      <c r="ZS10" s="386"/>
      <c r="ZT10" s="386"/>
      <c r="ZU10" s="386"/>
      <c r="ZV10" s="386"/>
      <c r="ZW10" s="386"/>
      <c r="ZX10" s="386"/>
      <c r="ZY10" s="386"/>
      <c r="ZZ10" s="386"/>
      <c r="AAA10" s="386"/>
      <c r="AAB10" s="386"/>
      <c r="AAC10" s="386"/>
      <c r="AAD10" s="386"/>
      <c r="AAE10" s="386"/>
      <c r="AAF10" s="386"/>
      <c r="AAG10" s="386"/>
      <c r="AAH10" s="386"/>
      <c r="AAI10" s="386"/>
      <c r="AAJ10" s="386"/>
      <c r="AAK10" s="386"/>
      <c r="AAL10" s="386"/>
      <c r="AAM10" s="386"/>
      <c r="AAN10" s="386"/>
      <c r="AAO10" s="386"/>
      <c r="AAP10" s="386"/>
      <c r="AAQ10" s="386"/>
      <c r="AAR10" s="386"/>
      <c r="AAS10" s="386"/>
      <c r="AAT10" s="386"/>
      <c r="AAU10" s="386"/>
      <c r="AAV10" s="386"/>
      <c r="AAW10" s="386"/>
      <c r="AAX10" s="386"/>
      <c r="AAY10" s="386"/>
      <c r="AAZ10" s="386"/>
      <c r="ABA10" s="386"/>
      <c r="ABB10" s="386"/>
      <c r="ABC10" s="386"/>
      <c r="ABD10" s="386"/>
      <c r="ABE10" s="386"/>
      <c r="ABF10" s="386"/>
      <c r="ABG10" s="386"/>
      <c r="ABH10" s="386"/>
      <c r="ABI10" s="386"/>
      <c r="ABJ10" s="386"/>
      <c r="ABK10" s="386"/>
      <c r="ABL10" s="386"/>
      <c r="ABM10" s="386"/>
      <c r="ABN10" s="386"/>
      <c r="ABO10" s="386"/>
      <c r="ABP10" s="386"/>
      <c r="ABQ10" s="386"/>
      <c r="ABR10" s="386"/>
      <c r="ABS10" s="386"/>
      <c r="ABT10" s="386"/>
      <c r="ABU10" s="386"/>
      <c r="ABV10" s="386"/>
      <c r="ABW10" s="386"/>
      <c r="ABX10" s="386"/>
      <c r="ABY10" s="386"/>
      <c r="ABZ10" s="386"/>
      <c r="ACA10" s="386"/>
      <c r="ACB10" s="386"/>
      <c r="ACC10" s="386"/>
      <c r="ACD10" s="386"/>
      <c r="ACE10" s="386"/>
      <c r="ACF10" s="386"/>
      <c r="ACG10" s="386"/>
      <c r="ACH10" s="386"/>
      <c r="ACI10" s="386"/>
      <c r="ACJ10" s="386"/>
      <c r="ACK10" s="386"/>
      <c r="ACL10" s="386"/>
      <c r="ACM10" s="386"/>
      <c r="ACN10" s="386"/>
      <c r="ACO10" s="386"/>
      <c r="ACP10" s="386"/>
      <c r="ACQ10" s="386"/>
      <c r="ACR10" s="386"/>
      <c r="ACS10" s="386"/>
      <c r="ACT10" s="386"/>
      <c r="ACU10" s="386"/>
      <c r="ACV10" s="386"/>
      <c r="ACW10" s="386"/>
      <c r="ACX10" s="386"/>
      <c r="ACY10" s="386"/>
      <c r="ACZ10" s="386"/>
      <c r="ADA10" s="386"/>
      <c r="ADB10" s="386"/>
      <c r="ADC10" s="386"/>
      <c r="ADD10" s="386"/>
      <c r="ADE10" s="386"/>
      <c r="ADF10" s="386"/>
      <c r="ADG10" s="386"/>
      <c r="ADH10" s="386"/>
      <c r="ADI10" s="386"/>
      <c r="ADJ10" s="386"/>
      <c r="ADK10" s="386"/>
      <c r="ADL10" s="386"/>
      <c r="ADM10" s="386"/>
      <c r="ADN10" s="386"/>
      <c r="ADO10" s="386"/>
      <c r="ADP10" s="386"/>
      <c r="ADQ10" s="386"/>
      <c r="ADR10" s="386"/>
      <c r="ADS10" s="386"/>
      <c r="ADT10" s="386"/>
      <c r="ADU10" s="386"/>
      <c r="ADV10" s="386"/>
      <c r="ADW10" s="386"/>
      <c r="ADX10" s="386"/>
      <c r="ADY10" s="386"/>
      <c r="ADZ10" s="386"/>
      <c r="AEA10" s="386"/>
      <c r="AEB10" s="386"/>
      <c r="AEC10" s="386"/>
      <c r="AED10" s="386"/>
      <c r="AEE10" s="386"/>
      <c r="AEF10" s="386"/>
      <c r="AEG10" s="386"/>
      <c r="AEH10" s="386"/>
      <c r="AEI10" s="386"/>
      <c r="AEJ10" s="386"/>
      <c r="AEK10" s="386"/>
      <c r="AEL10" s="386"/>
      <c r="AEM10" s="386"/>
      <c r="AEN10" s="386"/>
      <c r="AEO10" s="386"/>
      <c r="AEP10" s="386"/>
      <c r="AEQ10" s="386"/>
      <c r="AER10" s="386"/>
      <c r="AES10" s="386"/>
      <c r="AET10" s="386"/>
      <c r="AEU10" s="386"/>
      <c r="AEV10" s="386"/>
      <c r="AEW10" s="386"/>
      <c r="AEX10" s="386"/>
      <c r="AEY10" s="386"/>
      <c r="AEZ10" s="386"/>
      <c r="AFA10" s="386"/>
      <c r="AFB10" s="386"/>
      <c r="AFC10" s="386"/>
      <c r="AFD10" s="386"/>
      <c r="AFE10" s="386"/>
      <c r="AFF10" s="386"/>
      <c r="AFG10" s="386"/>
      <c r="AFH10" s="386"/>
      <c r="AFI10" s="386"/>
      <c r="AFJ10" s="386"/>
      <c r="AFK10" s="386"/>
      <c r="AFL10" s="386"/>
      <c r="AFM10" s="386"/>
      <c r="AFN10" s="386"/>
      <c r="AFO10" s="386"/>
      <c r="AFP10" s="386"/>
      <c r="AFQ10" s="386"/>
      <c r="AFR10" s="386"/>
      <c r="AFS10" s="386"/>
      <c r="AFT10" s="386"/>
      <c r="AFU10" s="386"/>
      <c r="AFV10" s="386"/>
      <c r="AFW10" s="386"/>
      <c r="AFX10" s="386"/>
      <c r="AFY10" s="386"/>
      <c r="AFZ10" s="386"/>
      <c r="AGA10" s="386"/>
      <c r="AGB10" s="386"/>
      <c r="AGC10" s="386"/>
      <c r="AGD10" s="386"/>
      <c r="AGE10" s="386"/>
      <c r="AGF10" s="386"/>
      <c r="AGG10" s="386"/>
      <c r="AGH10" s="386"/>
      <c r="AGI10" s="386"/>
      <c r="AGJ10" s="386"/>
      <c r="AGK10" s="386"/>
      <c r="AGL10" s="386"/>
      <c r="AGM10" s="386"/>
      <c r="AGN10" s="386"/>
      <c r="AGO10" s="386"/>
      <c r="AGP10" s="386"/>
      <c r="AGQ10" s="386"/>
      <c r="AGR10" s="386"/>
      <c r="AGS10" s="386"/>
      <c r="AGT10" s="386"/>
      <c r="AGU10" s="386"/>
      <c r="AGV10" s="386"/>
      <c r="AGW10" s="386"/>
      <c r="AGX10" s="386"/>
      <c r="AGY10" s="386"/>
      <c r="AGZ10" s="386"/>
      <c r="AHA10" s="386"/>
      <c r="AHB10" s="386"/>
      <c r="AHC10" s="386"/>
      <c r="AHD10" s="386"/>
      <c r="AHE10" s="386"/>
      <c r="AHF10" s="386"/>
      <c r="AHG10" s="386"/>
      <c r="AHH10" s="386"/>
      <c r="AHI10" s="386"/>
      <c r="AHJ10" s="386"/>
      <c r="AHK10" s="386"/>
      <c r="AHL10" s="386"/>
      <c r="AHM10" s="386"/>
      <c r="AHN10" s="386"/>
      <c r="AHO10" s="386"/>
      <c r="AHP10" s="386"/>
      <c r="AHQ10" s="386"/>
      <c r="AHR10" s="386"/>
      <c r="AHS10" s="386"/>
      <c r="AHT10" s="386"/>
      <c r="AHU10" s="386"/>
      <c r="AHV10" s="386"/>
      <c r="AHW10" s="386"/>
      <c r="AHX10" s="386"/>
      <c r="AHY10" s="386"/>
      <c r="AHZ10" s="386"/>
      <c r="AIA10" s="386"/>
      <c r="AIB10" s="386"/>
      <c r="AIC10" s="386"/>
      <c r="AID10" s="386"/>
      <c r="AIE10" s="386"/>
      <c r="AIF10" s="386"/>
      <c r="AIG10" s="386"/>
      <c r="AIH10" s="386"/>
      <c r="AII10" s="386"/>
      <c r="AIJ10" s="386"/>
      <c r="AIK10" s="386"/>
      <c r="AIL10" s="386"/>
      <c r="AIM10" s="386"/>
      <c r="AIN10" s="386"/>
      <c r="AIO10" s="386"/>
      <c r="AIP10" s="386"/>
      <c r="AIQ10" s="386"/>
      <c r="AIR10" s="386"/>
      <c r="AIS10" s="386"/>
      <c r="AIT10" s="386"/>
      <c r="AIU10" s="386"/>
      <c r="AIV10" s="386"/>
      <c r="AIW10" s="386"/>
      <c r="AIX10" s="386"/>
      <c r="AIY10" s="386"/>
      <c r="AIZ10" s="386"/>
      <c r="AJA10" s="386"/>
      <c r="AJB10" s="386"/>
      <c r="AJC10" s="386"/>
      <c r="AJD10" s="386"/>
      <c r="AJE10" s="386"/>
      <c r="AJF10" s="386"/>
      <c r="AJG10" s="386"/>
      <c r="AJH10" s="386"/>
      <c r="AJI10" s="386"/>
      <c r="AJJ10" s="386"/>
      <c r="AJK10" s="386"/>
      <c r="AJL10" s="386"/>
      <c r="AJM10" s="386"/>
      <c r="AJN10" s="386"/>
      <c r="AJO10" s="386"/>
      <c r="AJP10" s="386"/>
      <c r="AJQ10" s="386"/>
      <c r="AJR10" s="386"/>
      <c r="AJS10" s="386"/>
      <c r="AJT10" s="386"/>
      <c r="AJU10" s="386"/>
      <c r="AJV10" s="386"/>
      <c r="AJW10" s="386"/>
      <c r="AJX10" s="386"/>
      <c r="AJY10" s="386"/>
      <c r="AJZ10" s="386"/>
      <c r="AKA10" s="386"/>
      <c r="AKB10" s="386"/>
      <c r="AKC10" s="386"/>
      <c r="AKD10" s="386"/>
      <c r="AKE10" s="386"/>
      <c r="AKF10" s="386"/>
      <c r="AKG10" s="386"/>
      <c r="AKH10" s="386"/>
      <c r="AKI10" s="386"/>
      <c r="AKJ10" s="386"/>
      <c r="AKK10" s="386"/>
      <c r="AKL10" s="386"/>
      <c r="AKM10" s="386"/>
    </row>
    <row r="11" spans="1:975" ht="16.5" hidden="1" customHeight="1">
      <c r="A11" s="151"/>
      <c r="B11" s="151"/>
      <c r="C11" s="152"/>
      <c r="D11" s="153"/>
      <c r="E11" s="154"/>
      <c r="F11" s="155"/>
      <c r="G11" s="156"/>
      <c r="H11" s="156"/>
      <c r="I11" s="157"/>
      <c r="J11" s="157"/>
      <c r="K11" s="157"/>
      <c r="L11" s="157"/>
      <c r="M11" s="157"/>
      <c r="N11" s="157"/>
      <c r="O11" s="157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8"/>
      <c r="AC11" s="159"/>
      <c r="AD11" s="146"/>
      <c r="AE11" s="159"/>
      <c r="AF11" s="146"/>
      <c r="AG11" s="159"/>
      <c r="AH11" s="146"/>
      <c r="AI11" s="160"/>
      <c r="AJ11" s="19">
        <f t="shared" si="16"/>
        <v>0</v>
      </c>
    </row>
    <row r="12" spans="1:975" ht="15.75" hidden="1" customHeight="1">
      <c r="A12" s="161"/>
      <c r="B12" s="161"/>
      <c r="C12" s="152"/>
      <c r="D12" s="162"/>
      <c r="E12" s="141"/>
      <c r="F12" s="27">
        <f t="shared" ref="F12:AI12" si="17">+F13*100/$E$13</f>
        <v>1.9464342901447858</v>
      </c>
      <c r="G12" s="28">
        <f t="shared" si="17"/>
        <v>1.9565473882924034</v>
      </c>
      <c r="H12" s="28">
        <f t="shared" si="17"/>
        <v>1.9720541387854169</v>
      </c>
      <c r="I12" s="28">
        <f t="shared" si="17"/>
        <v>1.9905948187227156</v>
      </c>
      <c r="J12" s="28">
        <f t="shared" si="17"/>
        <v>2.0108210150179509</v>
      </c>
      <c r="K12" s="28">
        <f t="shared" si="17"/>
        <v>10.38446628124526</v>
      </c>
      <c r="L12" s="28">
        <f t="shared" si="17"/>
        <v>4.2727839673684036</v>
      </c>
      <c r="M12" s="28">
        <f t="shared" si="17"/>
        <v>6.3611387348514219</v>
      </c>
      <c r="N12" s="28">
        <f t="shared" si="17"/>
        <v>6.0681959918421011</v>
      </c>
      <c r="O12" s="28">
        <f t="shared" si="17"/>
        <v>3.8530903942422761</v>
      </c>
      <c r="P12" s="28">
        <f t="shared" si="17"/>
        <v>8.8701983852753283</v>
      </c>
      <c r="Q12" s="28">
        <f t="shared" si="17"/>
        <v>7.6886514183620154</v>
      </c>
      <c r="R12" s="28">
        <f t="shared" si="17"/>
        <v>6.7767870687185017</v>
      </c>
      <c r="S12" s="28">
        <f t="shared" si="17"/>
        <v>6.1979807514031924</v>
      </c>
      <c r="T12" s="28">
        <f t="shared" si="17"/>
        <v>5.679853022973588</v>
      </c>
      <c r="U12" s="28">
        <f t="shared" si="17"/>
        <v>5.3366818924977668</v>
      </c>
      <c r="V12" s="28">
        <f t="shared" si="17"/>
        <v>4.6810160292605643</v>
      </c>
      <c r="W12" s="28">
        <f t="shared" si="17"/>
        <v>3.7270137706686444</v>
      </c>
      <c r="X12" s="28">
        <f t="shared" si="17"/>
        <v>3.0902256906403278</v>
      </c>
      <c r="Y12" s="28">
        <f t="shared" si="17"/>
        <v>2.3509582160494866</v>
      </c>
      <c r="Z12" s="28">
        <f t="shared" si="17"/>
        <v>1.9056447942827286</v>
      </c>
      <c r="AA12" s="28">
        <f t="shared" si="17"/>
        <v>1.4498811710967654</v>
      </c>
      <c r="AB12" s="29">
        <f t="shared" si="17"/>
        <v>1.428980768258356</v>
      </c>
      <c r="AC12" s="31">
        <f t="shared" si="17"/>
        <v>1.9983481939692225</v>
      </c>
      <c r="AD12" s="30">
        <f t="shared" si="17"/>
        <v>0.14899964604156482</v>
      </c>
      <c r="AE12" s="31">
        <f t="shared" si="17"/>
        <v>50.472113131857945</v>
      </c>
      <c r="AF12" s="30">
        <f t="shared" si="17"/>
        <v>5.1661076370746182</v>
      </c>
      <c r="AG12" s="31">
        <f t="shared" si="17"/>
        <v>4.8033845168467364</v>
      </c>
      <c r="AH12" s="30">
        <f t="shared" si="17"/>
        <v>20.970183215628108</v>
      </c>
      <c r="AI12" s="163">
        <f t="shared" si="17"/>
        <v>2.4740009101788334</v>
      </c>
      <c r="AJ12" s="19">
        <f t="shared" si="16"/>
        <v>-100</v>
      </c>
    </row>
    <row r="13" spans="1:975" ht="16.5">
      <c r="A13" s="164">
        <f>+A15+A24+A28+A34+A40+A47+A56+A80+A103+A108+A121+A131</f>
        <v>79</v>
      </c>
      <c r="B13" s="164"/>
      <c r="C13" s="144" t="s">
        <v>122</v>
      </c>
      <c r="D13" s="140"/>
      <c r="E13" s="165">
        <f t="shared" ref="E13:AI13" si="18">+E15+E24+E28+E34+E40+E47+E56+E80+E103+E108+E121+E131</f>
        <v>296645</v>
      </c>
      <c r="F13" s="166">
        <f t="shared" si="18"/>
        <v>5774</v>
      </c>
      <c r="G13" s="166">
        <f t="shared" si="18"/>
        <v>5804</v>
      </c>
      <c r="H13" s="166">
        <f t="shared" si="18"/>
        <v>5850</v>
      </c>
      <c r="I13" s="166">
        <f t="shared" si="18"/>
        <v>5905</v>
      </c>
      <c r="J13" s="166">
        <f t="shared" si="18"/>
        <v>5965</v>
      </c>
      <c r="K13" s="166">
        <f t="shared" si="18"/>
        <v>30805</v>
      </c>
      <c r="L13" s="166">
        <f t="shared" si="18"/>
        <v>12675</v>
      </c>
      <c r="M13" s="166">
        <f t="shared" si="18"/>
        <v>18870</v>
      </c>
      <c r="N13" s="166">
        <f t="shared" si="18"/>
        <v>18001</v>
      </c>
      <c r="O13" s="166">
        <f t="shared" si="18"/>
        <v>11430</v>
      </c>
      <c r="P13" s="166">
        <f t="shared" si="18"/>
        <v>26313</v>
      </c>
      <c r="Q13" s="166">
        <f t="shared" si="18"/>
        <v>22808</v>
      </c>
      <c r="R13" s="166">
        <f t="shared" si="18"/>
        <v>20103</v>
      </c>
      <c r="S13" s="166">
        <f t="shared" si="18"/>
        <v>18386</v>
      </c>
      <c r="T13" s="166">
        <f t="shared" si="18"/>
        <v>16849</v>
      </c>
      <c r="U13" s="166">
        <f t="shared" si="18"/>
        <v>15831</v>
      </c>
      <c r="V13" s="166">
        <f t="shared" si="18"/>
        <v>13886</v>
      </c>
      <c r="W13" s="166">
        <f t="shared" si="18"/>
        <v>11056</v>
      </c>
      <c r="X13" s="166">
        <f t="shared" si="18"/>
        <v>9167</v>
      </c>
      <c r="Y13" s="166">
        <f t="shared" si="18"/>
        <v>6974</v>
      </c>
      <c r="Z13" s="166">
        <f t="shared" si="18"/>
        <v>5653</v>
      </c>
      <c r="AA13" s="166">
        <f t="shared" si="18"/>
        <v>4301</v>
      </c>
      <c r="AB13" s="167">
        <f t="shared" si="18"/>
        <v>4239</v>
      </c>
      <c r="AC13" s="145">
        <f t="shared" si="18"/>
        <v>5928</v>
      </c>
      <c r="AD13" s="165">
        <f t="shared" si="18"/>
        <v>442</v>
      </c>
      <c r="AE13" s="145">
        <f t="shared" si="18"/>
        <v>149723</v>
      </c>
      <c r="AF13" s="165">
        <f t="shared" si="18"/>
        <v>15325</v>
      </c>
      <c r="AG13" s="145">
        <f t="shared" si="18"/>
        <v>14249</v>
      </c>
      <c r="AH13" s="165">
        <f t="shared" si="18"/>
        <v>62207</v>
      </c>
      <c r="AI13" s="167">
        <f t="shared" si="18"/>
        <v>7339</v>
      </c>
      <c r="AJ13" s="19">
        <f t="shared" si="16"/>
        <v>0</v>
      </c>
    </row>
    <row r="14" spans="1:975" ht="15.75" hidden="1" customHeight="1">
      <c r="A14" s="161"/>
      <c r="B14" s="161"/>
      <c r="C14" s="152"/>
      <c r="D14" s="162"/>
      <c r="E14" s="141"/>
      <c r="F14" s="38">
        <f t="shared" ref="F14:AI14" si="19">+F15*100/$E$15</f>
        <v>1.693554652096227</v>
      </c>
      <c r="G14" s="38">
        <f t="shared" si="19"/>
        <v>1.7129761504000829</v>
      </c>
      <c r="H14" s="38">
        <f t="shared" si="19"/>
        <v>1.733692415257529</v>
      </c>
      <c r="I14" s="38">
        <f t="shared" si="19"/>
        <v>1.7544086801149752</v>
      </c>
      <c r="J14" s="38">
        <f t="shared" si="19"/>
        <v>1.7738301784188311</v>
      </c>
      <c r="K14" s="38">
        <f t="shared" si="19"/>
        <v>9.1760105652950781</v>
      </c>
      <c r="L14" s="38">
        <f t="shared" si="19"/>
        <v>3.8092032006629206</v>
      </c>
      <c r="M14" s="38">
        <f t="shared" si="19"/>
        <v>5.8782401533003599</v>
      </c>
      <c r="N14" s="38">
        <f t="shared" si="19"/>
        <v>6.0750446694460987</v>
      </c>
      <c r="O14" s="38">
        <f t="shared" si="19"/>
        <v>4.1341896056141074</v>
      </c>
      <c r="P14" s="38">
        <f t="shared" si="19"/>
        <v>10.241603438899967</v>
      </c>
      <c r="Q14" s="38">
        <f t="shared" si="19"/>
        <v>8.6542196441981503</v>
      </c>
      <c r="R14" s="38">
        <f t="shared" si="19"/>
        <v>7.1574695082476634</v>
      </c>
      <c r="S14" s="38">
        <f t="shared" si="19"/>
        <v>6.4492322034337208</v>
      </c>
      <c r="T14" s="38">
        <f t="shared" si="19"/>
        <v>6.2045213248051381</v>
      </c>
      <c r="U14" s="38">
        <f t="shared" si="19"/>
        <v>5.7966698604241653</v>
      </c>
      <c r="V14" s="38">
        <f t="shared" si="19"/>
        <v>4.9874407644301728</v>
      </c>
      <c r="W14" s="38">
        <f t="shared" si="19"/>
        <v>3.8635833959137167</v>
      </c>
      <c r="X14" s="38">
        <f t="shared" si="19"/>
        <v>3.0181008364191935</v>
      </c>
      <c r="Y14" s="38">
        <f t="shared" si="19"/>
        <v>2.0664474195302587</v>
      </c>
      <c r="Z14" s="38">
        <f t="shared" si="19"/>
        <v>1.4967501359504882</v>
      </c>
      <c r="AA14" s="38">
        <f t="shared" si="19"/>
        <v>1.1329207343915892</v>
      </c>
      <c r="AB14" s="143">
        <f t="shared" si="19"/>
        <v>1.1898904627495663</v>
      </c>
      <c r="AC14" s="142">
        <f t="shared" si="19"/>
        <v>1.7272185824895772</v>
      </c>
      <c r="AD14" s="168">
        <f t="shared" si="19"/>
        <v>0.12947665535903877</v>
      </c>
      <c r="AE14" s="142">
        <f t="shared" si="19"/>
        <v>51.780304011186786</v>
      </c>
      <c r="AF14" s="168">
        <f t="shared" si="19"/>
        <v>4.7543827847839033</v>
      </c>
      <c r="AG14" s="142">
        <f t="shared" si="19"/>
        <v>5.0974959214853559</v>
      </c>
      <c r="AH14" s="168">
        <f t="shared" si="19"/>
        <v>23.735660460418988</v>
      </c>
      <c r="AI14" s="143">
        <f t="shared" si="19"/>
        <v>2.1389543465313205</v>
      </c>
      <c r="AJ14" s="19">
        <f t="shared" si="16"/>
        <v>-100.00000000000001</v>
      </c>
    </row>
    <row r="15" spans="1:975" ht="15.75">
      <c r="A15" s="169">
        <v>4</v>
      </c>
      <c r="B15" s="169"/>
      <c r="C15" s="391" t="s">
        <v>123</v>
      </c>
      <c r="D15" s="170"/>
      <c r="E15" s="206">
        <v>77234</v>
      </c>
      <c r="F15" s="172">
        <v>1308</v>
      </c>
      <c r="G15" s="172">
        <v>1323</v>
      </c>
      <c r="H15" s="172">
        <v>1339</v>
      </c>
      <c r="I15" s="172">
        <v>1355</v>
      </c>
      <c r="J15" s="172">
        <v>1370</v>
      </c>
      <c r="K15" s="172">
        <v>7087</v>
      </c>
      <c r="L15" s="172">
        <v>2942</v>
      </c>
      <c r="M15" s="172">
        <v>4540</v>
      </c>
      <c r="N15" s="172">
        <v>4692</v>
      </c>
      <c r="O15" s="172">
        <v>3193</v>
      </c>
      <c r="P15" s="172">
        <v>7910</v>
      </c>
      <c r="Q15" s="172">
        <v>6684</v>
      </c>
      <c r="R15" s="172">
        <v>5528</v>
      </c>
      <c r="S15" s="172">
        <v>4981</v>
      </c>
      <c r="T15" s="172">
        <v>4792</v>
      </c>
      <c r="U15" s="172">
        <v>4477</v>
      </c>
      <c r="V15" s="172">
        <v>3852</v>
      </c>
      <c r="W15" s="172">
        <v>2984</v>
      </c>
      <c r="X15" s="172">
        <v>2331</v>
      </c>
      <c r="Y15" s="172">
        <v>1596</v>
      </c>
      <c r="Z15" s="172">
        <v>1156</v>
      </c>
      <c r="AA15" s="172">
        <v>875</v>
      </c>
      <c r="AB15" s="172">
        <v>919</v>
      </c>
      <c r="AC15" s="172">
        <v>1334</v>
      </c>
      <c r="AD15" s="172">
        <v>100</v>
      </c>
      <c r="AE15" s="172">
        <v>39992</v>
      </c>
      <c r="AF15" s="172">
        <v>3672</v>
      </c>
      <c r="AG15" s="172">
        <v>3937</v>
      </c>
      <c r="AH15" s="172">
        <v>18332</v>
      </c>
      <c r="AI15" s="172">
        <v>1652</v>
      </c>
      <c r="AJ15" s="19">
        <f t="shared" si="16"/>
        <v>0</v>
      </c>
    </row>
    <row r="16" spans="1:975" ht="17.25">
      <c r="A16" s="173">
        <v>1</v>
      </c>
      <c r="B16" s="453" t="s">
        <v>398</v>
      </c>
      <c r="C16" s="392" t="s">
        <v>124</v>
      </c>
      <c r="D16" s="174">
        <v>0.42382284910146711</v>
      </c>
      <c r="E16" s="176">
        <f>ROUND($E$15*D16,0)</f>
        <v>32734</v>
      </c>
      <c r="F16" s="49">
        <f t="shared" ref="F16:AI16" si="20">+ROUND($E$16*F14/100,0)</f>
        <v>554</v>
      </c>
      <c r="G16" s="49">
        <f t="shared" si="20"/>
        <v>561</v>
      </c>
      <c r="H16" s="49">
        <f t="shared" si="20"/>
        <v>568</v>
      </c>
      <c r="I16" s="49">
        <f t="shared" si="20"/>
        <v>574</v>
      </c>
      <c r="J16" s="49">
        <f t="shared" si="20"/>
        <v>581</v>
      </c>
      <c r="K16" s="49">
        <f t="shared" si="20"/>
        <v>3004</v>
      </c>
      <c r="L16" s="49">
        <f t="shared" si="20"/>
        <v>1247</v>
      </c>
      <c r="M16" s="49">
        <f t="shared" si="20"/>
        <v>1924</v>
      </c>
      <c r="N16" s="49">
        <f t="shared" si="20"/>
        <v>1989</v>
      </c>
      <c r="O16" s="49">
        <f t="shared" si="20"/>
        <v>1353</v>
      </c>
      <c r="P16" s="49">
        <f t="shared" si="20"/>
        <v>3352</v>
      </c>
      <c r="Q16" s="49">
        <f t="shared" si="20"/>
        <v>2833</v>
      </c>
      <c r="R16" s="49">
        <f t="shared" si="20"/>
        <v>2343</v>
      </c>
      <c r="S16" s="49">
        <f t="shared" si="20"/>
        <v>2111</v>
      </c>
      <c r="T16" s="49">
        <f t="shared" si="20"/>
        <v>2031</v>
      </c>
      <c r="U16" s="49">
        <f t="shared" si="20"/>
        <v>1897</v>
      </c>
      <c r="V16" s="49">
        <f t="shared" si="20"/>
        <v>1633</v>
      </c>
      <c r="W16" s="49">
        <f t="shared" si="20"/>
        <v>1265</v>
      </c>
      <c r="X16" s="49">
        <f t="shared" si="20"/>
        <v>988</v>
      </c>
      <c r="Y16" s="49">
        <f t="shared" si="20"/>
        <v>676</v>
      </c>
      <c r="Z16" s="49">
        <f t="shared" si="20"/>
        <v>490</v>
      </c>
      <c r="AA16" s="49">
        <f t="shared" si="20"/>
        <v>371</v>
      </c>
      <c r="AB16" s="49">
        <f t="shared" si="20"/>
        <v>389</v>
      </c>
      <c r="AC16" s="49">
        <f t="shared" si="20"/>
        <v>565</v>
      </c>
      <c r="AD16" s="49">
        <f t="shared" si="20"/>
        <v>42</v>
      </c>
      <c r="AE16" s="49">
        <f t="shared" si="20"/>
        <v>16950</v>
      </c>
      <c r="AF16" s="49">
        <f t="shared" si="20"/>
        <v>1556</v>
      </c>
      <c r="AG16" s="49">
        <f t="shared" si="20"/>
        <v>1669</v>
      </c>
      <c r="AH16" s="49">
        <f t="shared" si="20"/>
        <v>7770</v>
      </c>
      <c r="AI16" s="49">
        <f t="shared" si="20"/>
        <v>700</v>
      </c>
      <c r="AJ16" s="96">
        <f t="shared" si="16"/>
        <v>0</v>
      </c>
    </row>
    <row r="17" spans="1:36" ht="17.25">
      <c r="A17" s="173">
        <f>1+A16</f>
        <v>2</v>
      </c>
      <c r="B17" s="453" t="s">
        <v>397</v>
      </c>
      <c r="C17" s="392" t="s">
        <v>125</v>
      </c>
      <c r="D17" s="174">
        <v>0.34891545217799202</v>
      </c>
      <c r="E17" s="176">
        <f>ROUND($E$15*D17,0)-1</f>
        <v>26947</v>
      </c>
      <c r="F17" s="49">
        <f>+ROUND($E$17*F14/100,0)</f>
        <v>456</v>
      </c>
      <c r="G17" s="49">
        <f t="shared" ref="G17:AI17" si="21">+ROUND($E$17*G14/100,0)</f>
        <v>462</v>
      </c>
      <c r="H17" s="49">
        <f t="shared" si="21"/>
        <v>467</v>
      </c>
      <c r="I17" s="49">
        <f t="shared" si="21"/>
        <v>473</v>
      </c>
      <c r="J17" s="49">
        <f t="shared" si="21"/>
        <v>478</v>
      </c>
      <c r="K17" s="49">
        <f t="shared" si="21"/>
        <v>2473</v>
      </c>
      <c r="L17" s="49">
        <f t="shared" si="21"/>
        <v>1026</v>
      </c>
      <c r="M17" s="49">
        <f t="shared" si="21"/>
        <v>1584</v>
      </c>
      <c r="N17" s="49">
        <f t="shared" si="21"/>
        <v>1637</v>
      </c>
      <c r="O17" s="49">
        <f t="shared" si="21"/>
        <v>1114</v>
      </c>
      <c r="P17" s="49">
        <f t="shared" si="21"/>
        <v>2760</v>
      </c>
      <c r="Q17" s="49">
        <f t="shared" si="21"/>
        <v>2332</v>
      </c>
      <c r="R17" s="49">
        <f t="shared" si="21"/>
        <v>1929</v>
      </c>
      <c r="S17" s="49">
        <f t="shared" si="21"/>
        <v>1738</v>
      </c>
      <c r="T17" s="49">
        <f t="shared" si="21"/>
        <v>1672</v>
      </c>
      <c r="U17" s="49">
        <f t="shared" si="21"/>
        <v>1562</v>
      </c>
      <c r="V17" s="49">
        <f t="shared" si="21"/>
        <v>1344</v>
      </c>
      <c r="W17" s="49">
        <f t="shared" si="21"/>
        <v>1041</v>
      </c>
      <c r="X17" s="49">
        <f t="shared" si="21"/>
        <v>813</v>
      </c>
      <c r="Y17" s="49">
        <f t="shared" si="21"/>
        <v>557</v>
      </c>
      <c r="Z17" s="49">
        <f t="shared" si="21"/>
        <v>403</v>
      </c>
      <c r="AA17" s="49">
        <f t="shared" si="21"/>
        <v>305</v>
      </c>
      <c r="AB17" s="49">
        <f t="shared" si="21"/>
        <v>321</v>
      </c>
      <c r="AC17" s="49">
        <f t="shared" si="21"/>
        <v>465</v>
      </c>
      <c r="AD17" s="49">
        <f t="shared" si="21"/>
        <v>35</v>
      </c>
      <c r="AE17" s="49">
        <f t="shared" si="21"/>
        <v>13953</v>
      </c>
      <c r="AF17" s="49">
        <f t="shared" si="21"/>
        <v>1281</v>
      </c>
      <c r="AG17" s="49">
        <f t="shared" si="21"/>
        <v>1374</v>
      </c>
      <c r="AH17" s="49">
        <f t="shared" si="21"/>
        <v>6396</v>
      </c>
      <c r="AI17" s="49">
        <f t="shared" si="21"/>
        <v>576</v>
      </c>
      <c r="AJ17" s="96">
        <f t="shared" si="16"/>
        <v>0</v>
      </c>
    </row>
    <row r="18" spans="1:36" ht="17.25">
      <c r="A18" s="173">
        <f>1+A17</f>
        <v>3</v>
      </c>
      <c r="B18" s="453" t="s">
        <v>396</v>
      </c>
      <c r="C18" s="392" t="s">
        <v>126</v>
      </c>
      <c r="D18" s="174">
        <v>3.8577875547935236E-2</v>
      </c>
      <c r="E18" s="176">
        <f t="shared" ref="E18:E21" si="22">ROUND($E$15*D18,0)</f>
        <v>2980</v>
      </c>
      <c r="F18" s="49">
        <f>+ROUND($E$18*F14/100,0)+1</f>
        <v>51</v>
      </c>
      <c r="G18" s="49">
        <f>+ROUND($E$18*G14/100,0)-1</f>
        <v>50</v>
      </c>
      <c r="H18" s="49">
        <f t="shared" ref="H18:AI18" si="23">+ROUND($E$18*H14/100,0)</f>
        <v>52</v>
      </c>
      <c r="I18" s="49">
        <f t="shared" si="23"/>
        <v>52</v>
      </c>
      <c r="J18" s="49">
        <f t="shared" si="23"/>
        <v>53</v>
      </c>
      <c r="K18" s="49">
        <f t="shared" si="23"/>
        <v>273</v>
      </c>
      <c r="L18" s="49">
        <f t="shared" si="23"/>
        <v>114</v>
      </c>
      <c r="M18" s="49">
        <f t="shared" si="23"/>
        <v>175</v>
      </c>
      <c r="N18" s="49">
        <f t="shared" si="23"/>
        <v>181</v>
      </c>
      <c r="O18" s="49">
        <f t="shared" si="23"/>
        <v>123</v>
      </c>
      <c r="P18" s="49">
        <f t="shared" si="23"/>
        <v>305</v>
      </c>
      <c r="Q18" s="49">
        <f t="shared" si="23"/>
        <v>258</v>
      </c>
      <c r="R18" s="49">
        <f t="shared" si="23"/>
        <v>213</v>
      </c>
      <c r="S18" s="49">
        <f t="shared" si="23"/>
        <v>192</v>
      </c>
      <c r="T18" s="49">
        <f t="shared" si="23"/>
        <v>185</v>
      </c>
      <c r="U18" s="49">
        <f t="shared" si="23"/>
        <v>173</v>
      </c>
      <c r="V18" s="49">
        <f t="shared" si="23"/>
        <v>149</v>
      </c>
      <c r="W18" s="49">
        <f t="shared" si="23"/>
        <v>115</v>
      </c>
      <c r="X18" s="49">
        <f t="shared" si="23"/>
        <v>90</v>
      </c>
      <c r="Y18" s="49">
        <f t="shared" si="23"/>
        <v>62</v>
      </c>
      <c r="Z18" s="49">
        <f t="shared" si="23"/>
        <v>45</v>
      </c>
      <c r="AA18" s="49">
        <f t="shared" si="23"/>
        <v>34</v>
      </c>
      <c r="AB18" s="49">
        <f t="shared" si="23"/>
        <v>35</v>
      </c>
      <c r="AC18" s="49">
        <f t="shared" si="23"/>
        <v>51</v>
      </c>
      <c r="AD18" s="49">
        <f t="shared" si="23"/>
        <v>4</v>
      </c>
      <c r="AE18" s="49">
        <f t="shared" si="23"/>
        <v>1543</v>
      </c>
      <c r="AF18" s="49">
        <f t="shared" si="23"/>
        <v>142</v>
      </c>
      <c r="AG18" s="49">
        <f t="shared" si="23"/>
        <v>152</v>
      </c>
      <c r="AH18" s="49">
        <f t="shared" si="23"/>
        <v>707</v>
      </c>
      <c r="AI18" s="49">
        <f t="shared" si="23"/>
        <v>64</v>
      </c>
      <c r="AJ18" s="96">
        <f t="shared" si="16"/>
        <v>0</v>
      </c>
    </row>
    <row r="19" spans="1:36" ht="17.25">
      <c r="A19" s="173">
        <f>1+A18</f>
        <v>4</v>
      </c>
      <c r="B19" s="453" t="s">
        <v>395</v>
      </c>
      <c r="C19" s="392" t="s">
        <v>127</v>
      </c>
      <c r="D19" s="174">
        <v>3.2932727302136748E-2</v>
      </c>
      <c r="E19" s="176">
        <f t="shared" si="22"/>
        <v>2544</v>
      </c>
      <c r="F19" s="49">
        <f t="shared" ref="F19:AI19" si="24">+ROUND($E$19*F14/100,0)</f>
        <v>43</v>
      </c>
      <c r="G19" s="49">
        <f t="shared" si="24"/>
        <v>44</v>
      </c>
      <c r="H19" s="49">
        <f>+ROUND($E$19*H14/100,0)-1</f>
        <v>43</v>
      </c>
      <c r="I19" s="49">
        <f t="shared" si="24"/>
        <v>45</v>
      </c>
      <c r="J19" s="49">
        <f t="shared" si="24"/>
        <v>45</v>
      </c>
      <c r="K19" s="49">
        <f t="shared" si="24"/>
        <v>233</v>
      </c>
      <c r="L19" s="49">
        <f t="shared" si="24"/>
        <v>97</v>
      </c>
      <c r="M19" s="49">
        <f t="shared" si="24"/>
        <v>150</v>
      </c>
      <c r="N19" s="49">
        <f t="shared" si="24"/>
        <v>155</v>
      </c>
      <c r="O19" s="49">
        <f t="shared" si="24"/>
        <v>105</v>
      </c>
      <c r="P19" s="49">
        <f t="shared" si="24"/>
        <v>261</v>
      </c>
      <c r="Q19" s="49">
        <f t="shared" si="24"/>
        <v>220</v>
      </c>
      <c r="R19" s="49">
        <f t="shared" si="24"/>
        <v>182</v>
      </c>
      <c r="S19" s="49">
        <f t="shared" si="24"/>
        <v>164</v>
      </c>
      <c r="T19" s="49">
        <f t="shared" si="24"/>
        <v>158</v>
      </c>
      <c r="U19" s="49">
        <f>+ROUND($E$19*U14/100,0)</f>
        <v>147</v>
      </c>
      <c r="V19" s="49">
        <f t="shared" si="24"/>
        <v>127</v>
      </c>
      <c r="W19" s="49">
        <f t="shared" si="24"/>
        <v>98</v>
      </c>
      <c r="X19" s="49">
        <f t="shared" si="24"/>
        <v>77</v>
      </c>
      <c r="Y19" s="49">
        <f t="shared" si="24"/>
        <v>53</v>
      </c>
      <c r="Z19" s="49">
        <f t="shared" si="24"/>
        <v>38</v>
      </c>
      <c r="AA19" s="49">
        <f t="shared" si="24"/>
        <v>29</v>
      </c>
      <c r="AB19" s="49">
        <f t="shared" si="24"/>
        <v>30</v>
      </c>
      <c r="AC19" s="49">
        <f t="shared" si="24"/>
        <v>44</v>
      </c>
      <c r="AD19" s="49">
        <f t="shared" si="24"/>
        <v>3</v>
      </c>
      <c r="AE19" s="49">
        <f t="shared" si="24"/>
        <v>1317</v>
      </c>
      <c r="AF19" s="49">
        <f t="shared" si="24"/>
        <v>121</v>
      </c>
      <c r="AG19" s="49">
        <f t="shared" si="24"/>
        <v>130</v>
      </c>
      <c r="AH19" s="49">
        <f t="shared" si="24"/>
        <v>604</v>
      </c>
      <c r="AI19" s="49">
        <f t="shared" si="24"/>
        <v>54</v>
      </c>
      <c r="AJ19" s="96">
        <f t="shared" si="16"/>
        <v>0</v>
      </c>
    </row>
    <row r="20" spans="1:36" ht="17.25">
      <c r="A20" s="161"/>
      <c r="B20" s="453" t="s">
        <v>470</v>
      </c>
      <c r="C20" s="392" t="s">
        <v>53</v>
      </c>
      <c r="D20" s="174">
        <v>0.10881063681801272</v>
      </c>
      <c r="E20" s="176">
        <f t="shared" si="22"/>
        <v>8404</v>
      </c>
      <c r="F20" s="49">
        <f>+ROUND($E$20*F14/100,0)</f>
        <v>142</v>
      </c>
      <c r="G20" s="49">
        <f t="shared" ref="G20:AI20" si="25">+ROUND($E$20*G14/100,0)</f>
        <v>144</v>
      </c>
      <c r="H20" s="49">
        <f t="shared" si="25"/>
        <v>146</v>
      </c>
      <c r="I20" s="49">
        <f t="shared" si="25"/>
        <v>147</v>
      </c>
      <c r="J20" s="49">
        <f t="shared" si="25"/>
        <v>149</v>
      </c>
      <c r="K20" s="49">
        <f t="shared" si="25"/>
        <v>771</v>
      </c>
      <c r="L20" s="49">
        <f t="shared" si="25"/>
        <v>320</v>
      </c>
      <c r="M20" s="49">
        <f t="shared" si="25"/>
        <v>494</v>
      </c>
      <c r="N20" s="49">
        <f t="shared" si="25"/>
        <v>511</v>
      </c>
      <c r="O20" s="49">
        <f t="shared" si="25"/>
        <v>347</v>
      </c>
      <c r="P20" s="49">
        <f t="shared" si="25"/>
        <v>861</v>
      </c>
      <c r="Q20" s="49">
        <f t="shared" si="25"/>
        <v>727</v>
      </c>
      <c r="R20" s="49">
        <f t="shared" si="25"/>
        <v>602</v>
      </c>
      <c r="S20" s="49">
        <f t="shared" si="25"/>
        <v>542</v>
      </c>
      <c r="T20" s="49">
        <f t="shared" si="25"/>
        <v>521</v>
      </c>
      <c r="U20" s="49">
        <f>+ROUND($E$20*U14/100,0)+1</f>
        <v>488</v>
      </c>
      <c r="V20" s="49">
        <f>+ROUND($E$20*V14/100,0)-1</f>
        <v>418</v>
      </c>
      <c r="W20" s="49">
        <f t="shared" si="25"/>
        <v>325</v>
      </c>
      <c r="X20" s="49">
        <f t="shared" si="25"/>
        <v>254</v>
      </c>
      <c r="Y20" s="49">
        <f t="shared" si="25"/>
        <v>174</v>
      </c>
      <c r="Z20" s="49">
        <f t="shared" si="25"/>
        <v>126</v>
      </c>
      <c r="AA20" s="49">
        <f t="shared" si="25"/>
        <v>95</v>
      </c>
      <c r="AB20" s="49">
        <f t="shared" si="25"/>
        <v>100</v>
      </c>
      <c r="AC20" s="49">
        <f>+ROUND($E$20*AC14/100,0)+1</f>
        <v>146</v>
      </c>
      <c r="AD20" s="49">
        <f t="shared" si="25"/>
        <v>11</v>
      </c>
      <c r="AE20" s="49">
        <f t="shared" si="25"/>
        <v>4352</v>
      </c>
      <c r="AF20" s="49">
        <f t="shared" si="25"/>
        <v>400</v>
      </c>
      <c r="AG20" s="49">
        <f>+ROUND($E$20*AG14/100,0)-1</f>
        <v>427</v>
      </c>
      <c r="AH20" s="49">
        <f t="shared" si="25"/>
        <v>1995</v>
      </c>
      <c r="AI20" s="49">
        <f t="shared" si="25"/>
        <v>180</v>
      </c>
      <c r="AJ20" s="96">
        <f t="shared" si="16"/>
        <v>0</v>
      </c>
    </row>
    <row r="21" spans="1:36" ht="17.25">
      <c r="A21" s="161"/>
      <c r="B21" s="453" t="s">
        <v>471</v>
      </c>
      <c r="C21" s="392" t="s">
        <v>128</v>
      </c>
      <c r="D21" s="174">
        <v>4.6940459052456203E-2</v>
      </c>
      <c r="E21" s="176">
        <f t="shared" si="22"/>
        <v>3625</v>
      </c>
      <c r="F21" s="49">
        <f>+ROUND($E$21*F14/100,0)+1</f>
        <v>62</v>
      </c>
      <c r="G21" s="49">
        <f t="shared" ref="G21:AI21" si="26">+ROUND($E$21*G14/100,0)</f>
        <v>62</v>
      </c>
      <c r="H21" s="49">
        <f t="shared" si="26"/>
        <v>63</v>
      </c>
      <c r="I21" s="49">
        <f t="shared" si="26"/>
        <v>64</v>
      </c>
      <c r="J21" s="49">
        <f t="shared" si="26"/>
        <v>64</v>
      </c>
      <c r="K21" s="49">
        <f t="shared" si="26"/>
        <v>333</v>
      </c>
      <c r="L21" s="49">
        <f t="shared" si="26"/>
        <v>138</v>
      </c>
      <c r="M21" s="49">
        <f t="shared" si="26"/>
        <v>213</v>
      </c>
      <c r="N21" s="49">
        <f>+ROUND($E$21*N14/100,0)-1</f>
        <v>219</v>
      </c>
      <c r="O21" s="49">
        <f>+ROUND($E$21*O14/100,0)+1</f>
        <v>151</v>
      </c>
      <c r="P21" s="49">
        <f t="shared" si="26"/>
        <v>371</v>
      </c>
      <c r="Q21" s="49">
        <f t="shared" si="26"/>
        <v>314</v>
      </c>
      <c r="R21" s="49">
        <f t="shared" si="26"/>
        <v>259</v>
      </c>
      <c r="S21" s="49">
        <f t="shared" si="26"/>
        <v>234</v>
      </c>
      <c r="T21" s="49">
        <f t="shared" si="26"/>
        <v>225</v>
      </c>
      <c r="U21" s="49">
        <f>+ROUND($E$21*U14/100,0)</f>
        <v>210</v>
      </c>
      <c r="V21" s="49">
        <f t="shared" si="26"/>
        <v>181</v>
      </c>
      <c r="W21" s="49">
        <f t="shared" si="26"/>
        <v>140</v>
      </c>
      <c r="X21" s="49">
        <f t="shared" si="26"/>
        <v>109</v>
      </c>
      <c r="Y21" s="49">
        <f>+ROUND($E$21*Y14/100,0)-1</f>
        <v>74</v>
      </c>
      <c r="Z21" s="49">
        <f t="shared" si="26"/>
        <v>54</v>
      </c>
      <c r="AA21" s="49">
        <f t="shared" si="26"/>
        <v>41</v>
      </c>
      <c r="AB21" s="49">
        <f>+ROUND($E$21*AB14/100,0)+1</f>
        <v>44</v>
      </c>
      <c r="AC21" s="49">
        <f t="shared" si="26"/>
        <v>63</v>
      </c>
      <c r="AD21" s="49">
        <f t="shared" si="26"/>
        <v>5</v>
      </c>
      <c r="AE21" s="49">
        <f t="shared" si="26"/>
        <v>1877</v>
      </c>
      <c r="AF21" s="49">
        <f t="shared" si="26"/>
        <v>172</v>
      </c>
      <c r="AG21" s="49">
        <f t="shared" si="26"/>
        <v>185</v>
      </c>
      <c r="AH21" s="49">
        <f t="shared" si="26"/>
        <v>860</v>
      </c>
      <c r="AI21" s="49">
        <f t="shared" si="26"/>
        <v>78</v>
      </c>
      <c r="AJ21" s="96">
        <f t="shared" si="16"/>
        <v>0</v>
      </c>
    </row>
    <row r="22" spans="1:36" ht="17.25" hidden="1" customHeight="1">
      <c r="A22" s="161"/>
      <c r="B22" s="161"/>
      <c r="C22" s="393"/>
      <c r="D22" s="177">
        <f t="shared" ref="D22:AI22" si="27">SUM(D16:D21)</f>
        <v>1</v>
      </c>
      <c r="E22" s="178">
        <f t="shared" si="27"/>
        <v>77234</v>
      </c>
      <c r="F22" s="179">
        <f t="shared" si="27"/>
        <v>1308</v>
      </c>
      <c r="G22" s="179">
        <f t="shared" si="27"/>
        <v>1323</v>
      </c>
      <c r="H22" s="179">
        <f t="shared" si="27"/>
        <v>1339</v>
      </c>
      <c r="I22" s="179">
        <f t="shared" si="27"/>
        <v>1355</v>
      </c>
      <c r="J22" s="179">
        <f t="shared" si="27"/>
        <v>1370</v>
      </c>
      <c r="K22" s="179">
        <f t="shared" si="27"/>
        <v>7087</v>
      </c>
      <c r="L22" s="179">
        <f t="shared" si="27"/>
        <v>2942</v>
      </c>
      <c r="M22" s="179">
        <f t="shared" si="27"/>
        <v>4540</v>
      </c>
      <c r="N22" s="179">
        <f t="shared" si="27"/>
        <v>4692</v>
      </c>
      <c r="O22" s="179">
        <f t="shared" si="27"/>
        <v>3193</v>
      </c>
      <c r="P22" s="179">
        <f t="shared" si="27"/>
        <v>7910</v>
      </c>
      <c r="Q22" s="179">
        <f t="shared" si="27"/>
        <v>6684</v>
      </c>
      <c r="R22" s="179">
        <f t="shared" si="27"/>
        <v>5528</v>
      </c>
      <c r="S22" s="179">
        <f t="shared" si="27"/>
        <v>4981</v>
      </c>
      <c r="T22" s="179">
        <f t="shared" si="27"/>
        <v>4792</v>
      </c>
      <c r="U22" s="179">
        <f t="shared" si="27"/>
        <v>4477</v>
      </c>
      <c r="V22" s="179">
        <f t="shared" si="27"/>
        <v>3852</v>
      </c>
      <c r="W22" s="179">
        <f t="shared" si="27"/>
        <v>2984</v>
      </c>
      <c r="X22" s="179">
        <f t="shared" si="27"/>
        <v>2331</v>
      </c>
      <c r="Y22" s="179">
        <f t="shared" si="27"/>
        <v>1596</v>
      </c>
      <c r="Z22" s="179">
        <f t="shared" si="27"/>
        <v>1156</v>
      </c>
      <c r="AA22" s="179">
        <f t="shared" si="27"/>
        <v>875</v>
      </c>
      <c r="AB22" s="179">
        <f t="shared" si="27"/>
        <v>919</v>
      </c>
      <c r="AC22" s="179">
        <f t="shared" si="27"/>
        <v>1334</v>
      </c>
      <c r="AD22" s="179">
        <f t="shared" si="27"/>
        <v>100</v>
      </c>
      <c r="AE22" s="179">
        <f t="shared" si="27"/>
        <v>39992</v>
      </c>
      <c r="AF22" s="179">
        <f t="shared" si="27"/>
        <v>3672</v>
      </c>
      <c r="AG22" s="179">
        <f t="shared" si="27"/>
        <v>3937</v>
      </c>
      <c r="AH22" s="179">
        <f t="shared" si="27"/>
        <v>18332</v>
      </c>
      <c r="AI22" s="179">
        <f t="shared" si="27"/>
        <v>1652</v>
      </c>
      <c r="AJ22" s="96">
        <f t="shared" si="16"/>
        <v>0</v>
      </c>
    </row>
    <row r="23" spans="1:36" ht="17.25" hidden="1" customHeight="1">
      <c r="A23" s="161"/>
      <c r="B23" s="161"/>
      <c r="C23" s="393"/>
      <c r="D23" s="153">
        <f>D22-100</f>
        <v>-99</v>
      </c>
      <c r="E23" s="141"/>
      <c r="F23" s="55">
        <f t="shared" ref="F23:AI23" si="28">+F24*100/$E$24</f>
        <v>1.5803336259877085</v>
      </c>
      <c r="G23" s="55">
        <f t="shared" si="28"/>
        <v>1.8437225636523267</v>
      </c>
      <c r="H23" s="55">
        <f t="shared" si="28"/>
        <v>2.0193151887620719</v>
      </c>
      <c r="I23" s="55">
        <f t="shared" si="28"/>
        <v>2.1949078138718172</v>
      </c>
      <c r="J23" s="55">
        <f t="shared" si="28"/>
        <v>2.1949078138718172</v>
      </c>
      <c r="K23" s="55">
        <f t="shared" si="28"/>
        <v>12.115891132572433</v>
      </c>
      <c r="L23" s="55">
        <f t="shared" si="28"/>
        <v>4.6532045654082532</v>
      </c>
      <c r="M23" s="55">
        <f t="shared" si="28"/>
        <v>6.4969271290605795</v>
      </c>
      <c r="N23" s="55">
        <f t="shared" si="28"/>
        <v>6.0579455662862163</v>
      </c>
      <c r="O23" s="55">
        <f t="shared" si="28"/>
        <v>3.5118525021949076</v>
      </c>
      <c r="P23" s="55">
        <f t="shared" si="28"/>
        <v>7.1992976294995614</v>
      </c>
      <c r="Q23" s="55">
        <f t="shared" si="28"/>
        <v>7.1992976294995614</v>
      </c>
      <c r="R23" s="55">
        <f t="shared" si="28"/>
        <v>5.7067603160667248</v>
      </c>
      <c r="S23" s="55">
        <f t="shared" si="28"/>
        <v>5.4433713784021069</v>
      </c>
      <c r="T23" s="55">
        <f t="shared" si="28"/>
        <v>5.9701492537313436</v>
      </c>
      <c r="U23" s="55">
        <f t="shared" si="28"/>
        <v>4.0386303775241439</v>
      </c>
      <c r="V23" s="55">
        <f t="shared" si="28"/>
        <v>4.7410008779631259</v>
      </c>
      <c r="W23" s="55">
        <f t="shared" si="28"/>
        <v>4.2142230026338892</v>
      </c>
      <c r="X23" s="55">
        <f t="shared" si="28"/>
        <v>4.1264266900790165</v>
      </c>
      <c r="Y23" s="55">
        <f t="shared" si="28"/>
        <v>3.6874451273046533</v>
      </c>
      <c r="Z23" s="55">
        <f t="shared" si="28"/>
        <v>2.4582967515364356</v>
      </c>
      <c r="AA23" s="55">
        <f t="shared" si="28"/>
        <v>1.3169446883230904</v>
      </c>
      <c r="AB23" s="180">
        <f t="shared" si="28"/>
        <v>1.2291483757682178</v>
      </c>
      <c r="AC23" s="87">
        <f t="shared" si="28"/>
        <v>1.9315188762071993</v>
      </c>
      <c r="AD23" s="86">
        <f t="shared" si="28"/>
        <v>8.7796312554872691E-2</v>
      </c>
      <c r="AE23" s="87">
        <f t="shared" si="28"/>
        <v>49.517120280948198</v>
      </c>
      <c r="AF23" s="86">
        <f t="shared" si="28"/>
        <v>5.9701492537313436</v>
      </c>
      <c r="AG23" s="87">
        <f t="shared" si="28"/>
        <v>3.9508340649692713</v>
      </c>
      <c r="AH23" s="86">
        <f t="shared" si="28"/>
        <v>17.559262510974538</v>
      </c>
      <c r="AI23" s="180">
        <f t="shared" si="28"/>
        <v>2.4582967515364356</v>
      </c>
      <c r="AJ23" s="19"/>
    </row>
    <row r="24" spans="1:36" ht="15.75">
      <c r="A24" s="169">
        <v>1</v>
      </c>
      <c r="B24" s="169"/>
      <c r="C24" s="391" t="s">
        <v>129</v>
      </c>
      <c r="D24" s="170">
        <v>0</v>
      </c>
      <c r="E24" s="171">
        <v>1139</v>
      </c>
      <c r="F24" s="181">
        <v>18</v>
      </c>
      <c r="G24" s="24">
        <v>21</v>
      </c>
      <c r="H24" s="24">
        <v>23</v>
      </c>
      <c r="I24" s="24">
        <v>25</v>
      </c>
      <c r="J24" s="24">
        <v>25</v>
      </c>
      <c r="K24" s="24">
        <v>138</v>
      </c>
      <c r="L24" s="24">
        <v>53</v>
      </c>
      <c r="M24" s="24">
        <v>74</v>
      </c>
      <c r="N24" s="24">
        <v>69</v>
      </c>
      <c r="O24" s="24">
        <v>40</v>
      </c>
      <c r="P24" s="24">
        <v>82</v>
      </c>
      <c r="Q24" s="24">
        <v>82</v>
      </c>
      <c r="R24" s="24">
        <v>65</v>
      </c>
      <c r="S24" s="24">
        <v>62</v>
      </c>
      <c r="T24" s="24">
        <v>68</v>
      </c>
      <c r="U24" s="182">
        <v>46</v>
      </c>
      <c r="V24" s="182">
        <v>54</v>
      </c>
      <c r="W24" s="182">
        <v>48</v>
      </c>
      <c r="X24" s="182">
        <v>47</v>
      </c>
      <c r="Y24" s="182">
        <v>42</v>
      </c>
      <c r="Z24" s="182">
        <v>28</v>
      </c>
      <c r="AA24" s="182">
        <v>15</v>
      </c>
      <c r="AB24" s="183">
        <v>14</v>
      </c>
      <c r="AC24" s="170">
        <v>22</v>
      </c>
      <c r="AD24" s="184">
        <v>1</v>
      </c>
      <c r="AE24" s="170">
        <v>564</v>
      </c>
      <c r="AF24" s="184">
        <v>68</v>
      </c>
      <c r="AG24" s="170">
        <v>45</v>
      </c>
      <c r="AH24" s="184">
        <v>200</v>
      </c>
      <c r="AI24" s="185">
        <v>28</v>
      </c>
      <c r="AJ24" s="19">
        <f>E24-SUM(F24:AB24)</f>
        <v>0</v>
      </c>
    </row>
    <row r="25" spans="1:36" ht="17.25">
      <c r="A25" s="173">
        <v>1</v>
      </c>
      <c r="B25" s="453" t="s">
        <v>374</v>
      </c>
      <c r="C25" s="392" t="s">
        <v>130</v>
      </c>
      <c r="D25" s="162">
        <v>0</v>
      </c>
      <c r="E25" s="176">
        <f t="shared" ref="E25:AI25" si="29">E24</f>
        <v>1139</v>
      </c>
      <c r="F25" s="186">
        <f t="shared" si="29"/>
        <v>18</v>
      </c>
      <c r="G25" s="76">
        <f t="shared" si="29"/>
        <v>21</v>
      </c>
      <c r="H25" s="76">
        <f t="shared" si="29"/>
        <v>23</v>
      </c>
      <c r="I25" s="76">
        <f t="shared" si="29"/>
        <v>25</v>
      </c>
      <c r="J25" s="76">
        <f t="shared" si="29"/>
        <v>25</v>
      </c>
      <c r="K25" s="76">
        <f t="shared" si="29"/>
        <v>138</v>
      </c>
      <c r="L25" s="76">
        <f t="shared" si="29"/>
        <v>53</v>
      </c>
      <c r="M25" s="76">
        <f t="shared" si="29"/>
        <v>74</v>
      </c>
      <c r="N25" s="76">
        <f t="shared" si="29"/>
        <v>69</v>
      </c>
      <c r="O25" s="76">
        <f t="shared" si="29"/>
        <v>40</v>
      </c>
      <c r="P25" s="76">
        <f t="shared" si="29"/>
        <v>82</v>
      </c>
      <c r="Q25" s="76">
        <f t="shared" si="29"/>
        <v>82</v>
      </c>
      <c r="R25" s="76">
        <f t="shared" si="29"/>
        <v>65</v>
      </c>
      <c r="S25" s="76">
        <f t="shared" si="29"/>
        <v>62</v>
      </c>
      <c r="T25" s="76">
        <f t="shared" si="29"/>
        <v>68</v>
      </c>
      <c r="U25" s="76">
        <f t="shared" si="29"/>
        <v>46</v>
      </c>
      <c r="V25" s="76">
        <f t="shared" si="29"/>
        <v>54</v>
      </c>
      <c r="W25" s="76">
        <f t="shared" si="29"/>
        <v>48</v>
      </c>
      <c r="X25" s="76">
        <f t="shared" si="29"/>
        <v>47</v>
      </c>
      <c r="Y25" s="76">
        <f t="shared" si="29"/>
        <v>42</v>
      </c>
      <c r="Z25" s="76">
        <f t="shared" si="29"/>
        <v>28</v>
      </c>
      <c r="AA25" s="76">
        <f t="shared" si="29"/>
        <v>15</v>
      </c>
      <c r="AB25" s="77">
        <f t="shared" si="29"/>
        <v>14</v>
      </c>
      <c r="AC25" s="79">
        <f t="shared" si="29"/>
        <v>22</v>
      </c>
      <c r="AD25" s="78">
        <f t="shared" si="29"/>
        <v>1</v>
      </c>
      <c r="AE25" s="79">
        <f t="shared" si="29"/>
        <v>564</v>
      </c>
      <c r="AF25" s="78">
        <f t="shared" si="29"/>
        <v>68</v>
      </c>
      <c r="AG25" s="79">
        <f t="shared" si="29"/>
        <v>45</v>
      </c>
      <c r="AH25" s="78">
        <f t="shared" si="29"/>
        <v>200</v>
      </c>
      <c r="AI25" s="187">
        <f t="shared" si="29"/>
        <v>28</v>
      </c>
      <c r="AJ25" s="19">
        <f>E25-SUM(F25:AB25)</f>
        <v>0</v>
      </c>
    </row>
    <row r="26" spans="1:36" ht="17.25" hidden="1" customHeight="1">
      <c r="A26" s="161"/>
      <c r="B26" s="161"/>
      <c r="C26" s="392"/>
      <c r="D26" s="162"/>
      <c r="E26" s="188"/>
      <c r="F26" s="189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1"/>
      <c r="AC26" s="192"/>
      <c r="AD26" s="193"/>
      <c r="AE26" s="192"/>
      <c r="AF26" s="193"/>
      <c r="AG26" s="192"/>
      <c r="AH26" s="193"/>
      <c r="AI26" s="194"/>
      <c r="AJ26" s="19">
        <f>E26-SUM(F26:AB26)</f>
        <v>0</v>
      </c>
    </row>
    <row r="27" spans="1:36" ht="17.25" hidden="1" customHeight="1">
      <c r="A27" s="161"/>
      <c r="B27" s="161"/>
      <c r="C27" s="392"/>
      <c r="D27" s="162"/>
      <c r="E27" s="141"/>
      <c r="F27" s="55">
        <f t="shared" ref="F27:AI27" si="30">+F28*100/$E$28</f>
        <v>1.6295025728987993</v>
      </c>
      <c r="G27" s="55">
        <f t="shared" si="30"/>
        <v>1.7367066895368781</v>
      </c>
      <c r="H27" s="55">
        <f t="shared" si="30"/>
        <v>1.8331903945111492</v>
      </c>
      <c r="I27" s="55">
        <f t="shared" si="30"/>
        <v>1.9189536878216122</v>
      </c>
      <c r="J27" s="55">
        <f t="shared" si="30"/>
        <v>1.9832761578044598</v>
      </c>
      <c r="K27" s="55">
        <f t="shared" si="30"/>
        <v>10.452401372212693</v>
      </c>
      <c r="L27" s="55">
        <f t="shared" si="30"/>
        <v>4.2238421955403087</v>
      </c>
      <c r="M27" s="55">
        <f t="shared" si="30"/>
        <v>6.239279588336192</v>
      </c>
      <c r="N27" s="55">
        <f t="shared" si="30"/>
        <v>6.0891938250428819</v>
      </c>
      <c r="O27" s="55">
        <f t="shared" si="30"/>
        <v>3.7092624356775299</v>
      </c>
      <c r="P27" s="55">
        <f t="shared" si="30"/>
        <v>7.6650943396226419</v>
      </c>
      <c r="Q27" s="55">
        <f t="shared" si="30"/>
        <v>6.1856775300171529</v>
      </c>
      <c r="R27" s="55">
        <f t="shared" si="30"/>
        <v>6.228559176672384</v>
      </c>
      <c r="S27" s="55">
        <f t="shared" si="30"/>
        <v>6.3572041166380791</v>
      </c>
      <c r="T27" s="55">
        <f t="shared" si="30"/>
        <v>5.3066037735849054</v>
      </c>
      <c r="U27" s="55">
        <f t="shared" si="30"/>
        <v>5.5424528301886795</v>
      </c>
      <c r="V27" s="55">
        <f t="shared" si="30"/>
        <v>4.9528301886792452</v>
      </c>
      <c r="W27" s="55">
        <f t="shared" si="30"/>
        <v>4.2667238421955407</v>
      </c>
      <c r="X27" s="55">
        <f t="shared" si="30"/>
        <v>3.5484562607204118</v>
      </c>
      <c r="Y27" s="55">
        <f t="shared" si="30"/>
        <v>3.130360205831904</v>
      </c>
      <c r="Z27" s="55">
        <f t="shared" si="30"/>
        <v>2.7122641509433962</v>
      </c>
      <c r="AA27" s="55">
        <f t="shared" si="30"/>
        <v>2.1869639794168094</v>
      </c>
      <c r="AB27" s="180">
        <f t="shared" si="30"/>
        <v>2.1012006861063464</v>
      </c>
      <c r="AC27" s="87">
        <f t="shared" si="30"/>
        <v>1.7045454545454546</v>
      </c>
      <c r="AD27" s="86">
        <f t="shared" si="30"/>
        <v>0.12864493996569468</v>
      </c>
      <c r="AE27" s="87">
        <f t="shared" si="30"/>
        <v>49.807032590051456</v>
      </c>
      <c r="AF27" s="86">
        <f t="shared" si="30"/>
        <v>4.5240137221269299</v>
      </c>
      <c r="AG27" s="87">
        <f t="shared" si="30"/>
        <v>4.4168096054888508</v>
      </c>
      <c r="AH27" s="86">
        <f t="shared" si="30"/>
        <v>19.328902229845625</v>
      </c>
      <c r="AI27" s="180">
        <f t="shared" si="30"/>
        <v>2.1012006861063464</v>
      </c>
      <c r="AJ27" s="19"/>
    </row>
    <row r="28" spans="1:36" ht="15.75">
      <c r="A28" s="169">
        <v>3</v>
      </c>
      <c r="B28" s="169"/>
      <c r="C28" s="391" t="s">
        <v>131</v>
      </c>
      <c r="D28" s="195"/>
      <c r="E28" s="171">
        <v>9328</v>
      </c>
      <c r="F28" s="181">
        <v>152</v>
      </c>
      <c r="G28" s="24">
        <v>162</v>
      </c>
      <c r="H28" s="24">
        <v>171</v>
      </c>
      <c r="I28" s="24">
        <v>179</v>
      </c>
      <c r="J28" s="24">
        <v>185</v>
      </c>
      <c r="K28" s="24">
        <v>975</v>
      </c>
      <c r="L28" s="24">
        <v>394</v>
      </c>
      <c r="M28" s="24">
        <v>582</v>
      </c>
      <c r="N28" s="24">
        <v>568</v>
      </c>
      <c r="O28" s="24">
        <v>346</v>
      </c>
      <c r="P28" s="24">
        <v>715</v>
      </c>
      <c r="Q28" s="24">
        <v>577</v>
      </c>
      <c r="R28" s="24">
        <v>581</v>
      </c>
      <c r="S28" s="24">
        <v>593</v>
      </c>
      <c r="T28" s="24">
        <v>495</v>
      </c>
      <c r="U28" s="182">
        <v>517</v>
      </c>
      <c r="V28" s="182">
        <v>462</v>
      </c>
      <c r="W28" s="182">
        <v>398</v>
      </c>
      <c r="X28" s="182">
        <v>331</v>
      </c>
      <c r="Y28" s="182">
        <v>292</v>
      </c>
      <c r="Z28" s="182">
        <v>253</v>
      </c>
      <c r="AA28" s="182">
        <v>204</v>
      </c>
      <c r="AB28" s="183">
        <v>196</v>
      </c>
      <c r="AC28" s="170">
        <v>159</v>
      </c>
      <c r="AD28" s="184">
        <v>12</v>
      </c>
      <c r="AE28" s="170">
        <v>4646</v>
      </c>
      <c r="AF28" s="184">
        <v>422</v>
      </c>
      <c r="AG28" s="170">
        <v>412</v>
      </c>
      <c r="AH28" s="184">
        <v>1803</v>
      </c>
      <c r="AI28" s="185">
        <v>196</v>
      </c>
      <c r="AJ28" s="19">
        <f>E28-SUM(F28:AB28)</f>
        <v>0</v>
      </c>
    </row>
    <row r="29" spans="1:36" ht="17.25">
      <c r="A29" s="173">
        <v>1</v>
      </c>
      <c r="B29" s="453" t="s">
        <v>394</v>
      </c>
      <c r="C29" s="392" t="s">
        <v>132</v>
      </c>
      <c r="D29" s="174">
        <v>78.069999999999993</v>
      </c>
      <c r="E29" s="176">
        <f>ROUND($E$28*D29/100,0)</f>
        <v>7282</v>
      </c>
      <c r="F29" s="49">
        <f>ROUND($E$29*F27/100,0)</f>
        <v>119</v>
      </c>
      <c r="G29" s="49">
        <f t="shared" ref="G29:AI29" si="31">ROUND($E$29*G27/100,0)</f>
        <v>126</v>
      </c>
      <c r="H29" s="49">
        <f>ROUND($E$29*H27/100,0)+1</f>
        <v>134</v>
      </c>
      <c r="I29" s="49">
        <f t="shared" si="31"/>
        <v>140</v>
      </c>
      <c r="J29" s="49">
        <f t="shared" si="31"/>
        <v>144</v>
      </c>
      <c r="K29" s="49">
        <f t="shared" si="31"/>
        <v>761</v>
      </c>
      <c r="L29" s="49">
        <f t="shared" si="31"/>
        <v>308</v>
      </c>
      <c r="M29" s="49">
        <f t="shared" si="31"/>
        <v>454</v>
      </c>
      <c r="N29" s="49">
        <f t="shared" si="31"/>
        <v>443</v>
      </c>
      <c r="O29" s="49">
        <f t="shared" si="31"/>
        <v>270</v>
      </c>
      <c r="P29" s="49">
        <f t="shared" si="31"/>
        <v>558</v>
      </c>
      <c r="Q29" s="49">
        <f t="shared" si="31"/>
        <v>450</v>
      </c>
      <c r="R29" s="49">
        <f t="shared" si="31"/>
        <v>454</v>
      </c>
      <c r="S29" s="49">
        <f t="shared" si="31"/>
        <v>463</v>
      </c>
      <c r="T29" s="49">
        <f t="shared" si="31"/>
        <v>386</v>
      </c>
      <c r="U29" s="49">
        <f t="shared" si="31"/>
        <v>404</v>
      </c>
      <c r="V29" s="49">
        <f t="shared" si="31"/>
        <v>361</v>
      </c>
      <c r="W29" s="49">
        <f t="shared" si="31"/>
        <v>311</v>
      </c>
      <c r="X29" s="49">
        <f t="shared" si="31"/>
        <v>258</v>
      </c>
      <c r="Y29" s="49">
        <f t="shared" si="31"/>
        <v>228</v>
      </c>
      <c r="Z29" s="49">
        <f t="shared" si="31"/>
        <v>198</v>
      </c>
      <c r="AA29" s="49">
        <f t="shared" si="31"/>
        <v>159</v>
      </c>
      <c r="AB29" s="49">
        <f t="shared" si="31"/>
        <v>153</v>
      </c>
      <c r="AC29" s="49">
        <f t="shared" si="31"/>
        <v>124</v>
      </c>
      <c r="AD29" s="49">
        <f t="shared" si="31"/>
        <v>9</v>
      </c>
      <c r="AE29" s="49">
        <f t="shared" si="31"/>
        <v>3627</v>
      </c>
      <c r="AF29" s="49">
        <f t="shared" si="31"/>
        <v>329</v>
      </c>
      <c r="AG29" s="49">
        <f t="shared" si="31"/>
        <v>322</v>
      </c>
      <c r="AH29" s="49">
        <f t="shared" si="31"/>
        <v>1408</v>
      </c>
      <c r="AI29" s="49">
        <f t="shared" si="31"/>
        <v>153</v>
      </c>
      <c r="AJ29" s="19">
        <f>E29-SUM(F29:AB29)</f>
        <v>0</v>
      </c>
    </row>
    <row r="30" spans="1:36" ht="17.25">
      <c r="A30" s="173">
        <f>1+A29</f>
        <v>2</v>
      </c>
      <c r="B30" s="453" t="s">
        <v>393</v>
      </c>
      <c r="C30" s="392" t="s">
        <v>133</v>
      </c>
      <c r="D30" s="174">
        <v>15.32</v>
      </c>
      <c r="E30" s="176">
        <f>ROUND($E$28*D30/100,0)</f>
        <v>1429</v>
      </c>
      <c r="F30" s="49">
        <f>ROUND($E$30*F27/100,0)</f>
        <v>23</v>
      </c>
      <c r="G30" s="49">
        <f t="shared" ref="G30:AI30" si="32">ROUND($E$30*G27/100,0)</f>
        <v>25</v>
      </c>
      <c r="H30" s="49">
        <f t="shared" si="32"/>
        <v>26</v>
      </c>
      <c r="I30" s="49">
        <f t="shared" si="32"/>
        <v>27</v>
      </c>
      <c r="J30" s="49">
        <f>ROUND($E$30*J27/100,0)+1</f>
        <v>29</v>
      </c>
      <c r="K30" s="49">
        <f t="shared" si="32"/>
        <v>149</v>
      </c>
      <c r="L30" s="49">
        <f t="shared" si="32"/>
        <v>60</v>
      </c>
      <c r="M30" s="49">
        <f t="shared" si="32"/>
        <v>89</v>
      </c>
      <c r="N30" s="49">
        <f t="shared" si="32"/>
        <v>87</v>
      </c>
      <c r="O30" s="49">
        <f t="shared" si="32"/>
        <v>53</v>
      </c>
      <c r="P30" s="49">
        <f t="shared" si="32"/>
        <v>110</v>
      </c>
      <c r="Q30" s="49">
        <f t="shared" si="32"/>
        <v>88</v>
      </c>
      <c r="R30" s="49">
        <f t="shared" si="32"/>
        <v>89</v>
      </c>
      <c r="S30" s="49">
        <f t="shared" si="32"/>
        <v>91</v>
      </c>
      <c r="T30" s="49">
        <f t="shared" si="32"/>
        <v>76</v>
      </c>
      <c r="U30" s="49">
        <f t="shared" si="32"/>
        <v>79</v>
      </c>
      <c r="V30" s="49">
        <f t="shared" si="32"/>
        <v>71</v>
      </c>
      <c r="W30" s="49">
        <f t="shared" si="32"/>
        <v>61</v>
      </c>
      <c r="X30" s="49">
        <f t="shared" si="32"/>
        <v>51</v>
      </c>
      <c r="Y30" s="49">
        <f t="shared" si="32"/>
        <v>45</v>
      </c>
      <c r="Z30" s="49">
        <f t="shared" si="32"/>
        <v>39</v>
      </c>
      <c r="AA30" s="49">
        <f t="shared" si="32"/>
        <v>31</v>
      </c>
      <c r="AB30" s="49">
        <f t="shared" si="32"/>
        <v>30</v>
      </c>
      <c r="AC30" s="49">
        <f t="shared" si="32"/>
        <v>24</v>
      </c>
      <c r="AD30" s="49">
        <f t="shared" si="32"/>
        <v>2</v>
      </c>
      <c r="AE30" s="49">
        <f t="shared" si="32"/>
        <v>712</v>
      </c>
      <c r="AF30" s="49">
        <f t="shared" si="32"/>
        <v>65</v>
      </c>
      <c r="AG30" s="49">
        <f t="shared" si="32"/>
        <v>63</v>
      </c>
      <c r="AH30" s="49">
        <f t="shared" si="32"/>
        <v>276</v>
      </c>
      <c r="AI30" s="49">
        <f t="shared" si="32"/>
        <v>30</v>
      </c>
      <c r="AJ30" s="19">
        <f>E30-SUM(F30:AB30)</f>
        <v>0</v>
      </c>
    </row>
    <row r="31" spans="1:36" ht="17.25">
      <c r="A31" s="173">
        <f>1+A30</f>
        <v>3</v>
      </c>
      <c r="B31" s="453" t="s">
        <v>392</v>
      </c>
      <c r="C31" s="392" t="s">
        <v>134</v>
      </c>
      <c r="D31" s="174">
        <v>6.61</v>
      </c>
      <c r="E31" s="176">
        <f>ROUND($E$28*D31/100,0)</f>
        <v>617</v>
      </c>
      <c r="F31" s="49">
        <f>ROUND($E$31*F27/100,0)</f>
        <v>10</v>
      </c>
      <c r="G31" s="49">
        <f t="shared" ref="G31:AI31" si="33">ROUND($E$31*G27/100,0)</f>
        <v>11</v>
      </c>
      <c r="H31" s="49">
        <f t="shared" si="33"/>
        <v>11</v>
      </c>
      <c r="I31" s="49">
        <f t="shared" si="33"/>
        <v>12</v>
      </c>
      <c r="J31" s="49">
        <f t="shared" si="33"/>
        <v>12</v>
      </c>
      <c r="K31" s="49">
        <f>ROUND($E$31*K27/100,0)+1</f>
        <v>65</v>
      </c>
      <c r="L31" s="49">
        <f t="shared" si="33"/>
        <v>26</v>
      </c>
      <c r="M31" s="49">
        <f>ROUND($E$31*M27/100,0)+1</f>
        <v>39</v>
      </c>
      <c r="N31" s="49">
        <f t="shared" si="33"/>
        <v>38</v>
      </c>
      <c r="O31" s="49">
        <f t="shared" si="33"/>
        <v>23</v>
      </c>
      <c r="P31" s="49">
        <f t="shared" si="33"/>
        <v>47</v>
      </c>
      <c r="Q31" s="49">
        <f>ROUND($E$31*Q27/100,0)+1</f>
        <v>39</v>
      </c>
      <c r="R31" s="49">
        <f t="shared" si="33"/>
        <v>38</v>
      </c>
      <c r="S31" s="49">
        <f t="shared" si="33"/>
        <v>39</v>
      </c>
      <c r="T31" s="49">
        <f t="shared" si="33"/>
        <v>33</v>
      </c>
      <c r="U31" s="49">
        <f t="shared" si="33"/>
        <v>34</v>
      </c>
      <c r="V31" s="49">
        <f>ROUND($E$31*V27/100,0)-1</f>
        <v>30</v>
      </c>
      <c r="W31" s="49">
        <f t="shared" si="33"/>
        <v>26</v>
      </c>
      <c r="X31" s="49">
        <f t="shared" si="33"/>
        <v>22</v>
      </c>
      <c r="Y31" s="49">
        <f t="shared" si="33"/>
        <v>19</v>
      </c>
      <c r="Z31" s="49">
        <f>ROUND($E$31*Z27/100,0)-1</f>
        <v>16</v>
      </c>
      <c r="AA31" s="49">
        <f>ROUND($E$31*AA27/100,0)+1</f>
        <v>14</v>
      </c>
      <c r="AB31" s="49">
        <f t="shared" si="33"/>
        <v>13</v>
      </c>
      <c r="AC31" s="49">
        <f t="shared" si="33"/>
        <v>11</v>
      </c>
      <c r="AD31" s="49">
        <f t="shared" si="33"/>
        <v>1</v>
      </c>
      <c r="AE31" s="49">
        <f t="shared" si="33"/>
        <v>307</v>
      </c>
      <c r="AF31" s="49">
        <f t="shared" si="33"/>
        <v>28</v>
      </c>
      <c r="AG31" s="49">
        <f t="shared" si="33"/>
        <v>27</v>
      </c>
      <c r="AH31" s="49">
        <f t="shared" si="33"/>
        <v>119</v>
      </c>
      <c r="AI31" s="49">
        <f t="shared" si="33"/>
        <v>13</v>
      </c>
      <c r="AJ31" s="19">
        <f>E31-SUM(F31:AB31)</f>
        <v>0</v>
      </c>
    </row>
    <row r="32" spans="1:36" ht="17.25" hidden="1" customHeight="1">
      <c r="A32" s="161"/>
      <c r="B32" s="161"/>
      <c r="C32" s="392"/>
      <c r="D32" s="196">
        <f t="shared" ref="D32:AI32" si="34">SUM(D29:D31)</f>
        <v>99.999999999999986</v>
      </c>
      <c r="E32" s="197">
        <f t="shared" si="34"/>
        <v>9328</v>
      </c>
      <c r="F32" s="197">
        <f t="shared" si="34"/>
        <v>152</v>
      </c>
      <c r="G32" s="197">
        <f t="shared" si="34"/>
        <v>162</v>
      </c>
      <c r="H32" s="197">
        <f t="shared" si="34"/>
        <v>171</v>
      </c>
      <c r="I32" s="197">
        <f t="shared" si="34"/>
        <v>179</v>
      </c>
      <c r="J32" s="197">
        <f t="shared" si="34"/>
        <v>185</v>
      </c>
      <c r="K32" s="197">
        <f t="shared" si="34"/>
        <v>975</v>
      </c>
      <c r="L32" s="197">
        <f t="shared" si="34"/>
        <v>394</v>
      </c>
      <c r="M32" s="197">
        <f t="shared" si="34"/>
        <v>582</v>
      </c>
      <c r="N32" s="197">
        <f t="shared" si="34"/>
        <v>568</v>
      </c>
      <c r="O32" s="197">
        <f t="shared" si="34"/>
        <v>346</v>
      </c>
      <c r="P32" s="197">
        <f t="shared" si="34"/>
        <v>715</v>
      </c>
      <c r="Q32" s="197">
        <f t="shared" si="34"/>
        <v>577</v>
      </c>
      <c r="R32" s="197">
        <f t="shared" si="34"/>
        <v>581</v>
      </c>
      <c r="S32" s="197">
        <f t="shared" si="34"/>
        <v>593</v>
      </c>
      <c r="T32" s="197">
        <f t="shared" si="34"/>
        <v>495</v>
      </c>
      <c r="U32" s="197">
        <f t="shared" si="34"/>
        <v>517</v>
      </c>
      <c r="V32" s="197">
        <f t="shared" si="34"/>
        <v>462</v>
      </c>
      <c r="W32" s="197">
        <f t="shared" si="34"/>
        <v>398</v>
      </c>
      <c r="X32" s="197">
        <f t="shared" si="34"/>
        <v>331</v>
      </c>
      <c r="Y32" s="197">
        <f t="shared" si="34"/>
        <v>292</v>
      </c>
      <c r="Z32" s="197">
        <f t="shared" si="34"/>
        <v>253</v>
      </c>
      <c r="AA32" s="197">
        <f t="shared" si="34"/>
        <v>204</v>
      </c>
      <c r="AB32" s="198">
        <f t="shared" si="34"/>
        <v>196</v>
      </c>
      <c r="AC32" s="179">
        <f t="shared" si="34"/>
        <v>159</v>
      </c>
      <c r="AD32" s="178">
        <f t="shared" si="34"/>
        <v>12</v>
      </c>
      <c r="AE32" s="179">
        <f t="shared" si="34"/>
        <v>4646</v>
      </c>
      <c r="AF32" s="178">
        <f t="shared" si="34"/>
        <v>422</v>
      </c>
      <c r="AG32" s="179">
        <f t="shared" si="34"/>
        <v>412</v>
      </c>
      <c r="AH32" s="178">
        <f t="shared" si="34"/>
        <v>1803</v>
      </c>
      <c r="AI32" s="198">
        <f t="shared" si="34"/>
        <v>196</v>
      </c>
      <c r="AJ32" s="19">
        <f>E32-SUM(F32:AB32)</f>
        <v>0</v>
      </c>
    </row>
    <row r="33" spans="1:36" ht="17.25" hidden="1" customHeight="1">
      <c r="A33" s="161"/>
      <c r="B33" s="161"/>
      <c r="C33" s="392"/>
      <c r="D33" s="162"/>
      <c r="E33" s="141"/>
      <c r="F33" s="55">
        <f t="shared" ref="F33:AI33" si="35">+F34*100/$E$34</f>
        <v>2.0886834446156479</v>
      </c>
      <c r="G33" s="55">
        <f t="shared" si="35"/>
        <v>1.9916680933630087</v>
      </c>
      <c r="H33" s="55">
        <f t="shared" si="35"/>
        <v>1.9231866689493808</v>
      </c>
      <c r="I33" s="55">
        <f t="shared" si="35"/>
        <v>1.8775323860069624</v>
      </c>
      <c r="J33" s="55">
        <f t="shared" si="35"/>
        <v>1.8604120299035554</v>
      </c>
      <c r="K33" s="55">
        <f t="shared" si="35"/>
        <v>9.4618501398162422</v>
      </c>
      <c r="L33" s="55">
        <f t="shared" si="35"/>
        <v>4.0175768989328313</v>
      </c>
      <c r="M33" s="55">
        <f t="shared" si="35"/>
        <v>6.0720196313416652</v>
      </c>
      <c r="N33" s="55">
        <f t="shared" si="35"/>
        <v>5.7124921531701194</v>
      </c>
      <c r="O33" s="55">
        <f t="shared" si="35"/>
        <v>3.7151172744393084</v>
      </c>
      <c r="P33" s="55">
        <f t="shared" si="35"/>
        <v>8.9938937396564516</v>
      </c>
      <c r="Q33" s="55">
        <f t="shared" si="35"/>
        <v>7.5957313245448841</v>
      </c>
      <c r="R33" s="55">
        <f t="shared" si="35"/>
        <v>6.4543742509844204</v>
      </c>
      <c r="S33" s="55">
        <f t="shared" si="35"/>
        <v>6.1290874850196886</v>
      </c>
      <c r="T33" s="55">
        <f t="shared" si="35"/>
        <v>5.4157393140443988</v>
      </c>
      <c r="U33" s="55">
        <f t="shared" si="35"/>
        <v>5.3187239627917595</v>
      </c>
      <c r="V33" s="55">
        <f t="shared" si="35"/>
        <v>4.7765793528505389</v>
      </c>
      <c r="W33" s="55">
        <f t="shared" si="35"/>
        <v>4.0803515379786566</v>
      </c>
      <c r="X33" s="55">
        <f t="shared" si="35"/>
        <v>3.4354847914169948</v>
      </c>
      <c r="Y33" s="55">
        <f t="shared" si="35"/>
        <v>2.6764823374992868</v>
      </c>
      <c r="Z33" s="55">
        <f t="shared" si="35"/>
        <v>2.2655937910175199</v>
      </c>
      <c r="AA33" s="55">
        <f t="shared" si="35"/>
        <v>1.9403070250527878</v>
      </c>
      <c r="AB33" s="180">
        <f t="shared" si="35"/>
        <v>2.1971123666038919</v>
      </c>
      <c r="AC33" s="87">
        <f t="shared" si="35"/>
        <v>2.1514580836614736</v>
      </c>
      <c r="AD33" s="86">
        <f t="shared" si="35"/>
        <v>0.15978999029846488</v>
      </c>
      <c r="AE33" s="87">
        <f t="shared" si="35"/>
        <v>49.415054499800263</v>
      </c>
      <c r="AF33" s="86">
        <f t="shared" si="35"/>
        <v>5.0105575529304343</v>
      </c>
      <c r="AG33" s="87">
        <f t="shared" si="35"/>
        <v>4.4569993722536099</v>
      </c>
      <c r="AH33" s="86">
        <f t="shared" si="35"/>
        <v>20.384637333789875</v>
      </c>
      <c r="AI33" s="180">
        <f t="shared" si="35"/>
        <v>2.6650687667636821</v>
      </c>
      <c r="AJ33" s="19"/>
    </row>
    <row r="34" spans="1:36" ht="15.75">
      <c r="A34" s="169">
        <v>2</v>
      </c>
      <c r="B34" s="169"/>
      <c r="C34" s="391" t="s">
        <v>135</v>
      </c>
      <c r="D34" s="140"/>
      <c r="E34" s="171">
        <v>17523</v>
      </c>
      <c r="F34" s="181">
        <v>366</v>
      </c>
      <c r="G34" s="24">
        <v>349</v>
      </c>
      <c r="H34" s="24">
        <v>337</v>
      </c>
      <c r="I34" s="24">
        <v>329</v>
      </c>
      <c r="J34" s="24">
        <v>326</v>
      </c>
      <c r="K34" s="24">
        <v>1658</v>
      </c>
      <c r="L34" s="24">
        <v>704</v>
      </c>
      <c r="M34" s="24">
        <v>1064</v>
      </c>
      <c r="N34" s="24">
        <v>1001</v>
      </c>
      <c r="O34" s="24">
        <v>651</v>
      </c>
      <c r="P34" s="24">
        <v>1576</v>
      </c>
      <c r="Q34" s="24">
        <v>1331</v>
      </c>
      <c r="R34" s="24">
        <v>1131</v>
      </c>
      <c r="S34" s="24">
        <v>1074</v>
      </c>
      <c r="T34" s="24">
        <v>949</v>
      </c>
      <c r="U34" s="182">
        <v>932</v>
      </c>
      <c r="V34" s="182">
        <v>837</v>
      </c>
      <c r="W34" s="182">
        <v>715</v>
      </c>
      <c r="X34" s="182">
        <v>602</v>
      </c>
      <c r="Y34" s="182">
        <v>469</v>
      </c>
      <c r="Z34" s="182">
        <v>397</v>
      </c>
      <c r="AA34" s="182">
        <v>340</v>
      </c>
      <c r="AB34" s="183">
        <v>385</v>
      </c>
      <c r="AC34" s="170">
        <v>377</v>
      </c>
      <c r="AD34" s="184">
        <v>28</v>
      </c>
      <c r="AE34" s="170">
        <v>8659</v>
      </c>
      <c r="AF34" s="184">
        <v>878</v>
      </c>
      <c r="AG34" s="170">
        <v>781</v>
      </c>
      <c r="AH34" s="184">
        <v>3572</v>
      </c>
      <c r="AI34" s="185">
        <v>467</v>
      </c>
      <c r="AJ34" s="19">
        <f t="shared" ref="AJ34:AJ55" si="36">E34-SUM(F34:AB34)</f>
        <v>0</v>
      </c>
    </row>
    <row r="35" spans="1:36" ht="17.25">
      <c r="A35" s="173">
        <v>1</v>
      </c>
      <c r="B35" s="453" t="s">
        <v>399</v>
      </c>
      <c r="C35" s="392" t="s">
        <v>136</v>
      </c>
      <c r="D35" s="174">
        <v>70.59</v>
      </c>
      <c r="E35" s="175">
        <f>ROUND($E$34*D35/100,0)</f>
        <v>12369</v>
      </c>
      <c r="F35" s="49">
        <f t="shared" ref="F35:AI35" si="37">+ROUND($E$35*F33/100,0)</f>
        <v>258</v>
      </c>
      <c r="G35" s="49">
        <f t="shared" si="37"/>
        <v>246</v>
      </c>
      <c r="H35" s="49">
        <f t="shared" si="37"/>
        <v>238</v>
      </c>
      <c r="I35" s="49">
        <f t="shared" si="37"/>
        <v>232</v>
      </c>
      <c r="J35" s="49">
        <f t="shared" si="37"/>
        <v>230</v>
      </c>
      <c r="K35" s="49">
        <f t="shared" si="37"/>
        <v>1170</v>
      </c>
      <c r="L35" s="49">
        <f t="shared" si="37"/>
        <v>497</v>
      </c>
      <c r="M35" s="49">
        <f t="shared" si="37"/>
        <v>751</v>
      </c>
      <c r="N35" s="49">
        <f t="shared" si="37"/>
        <v>707</v>
      </c>
      <c r="O35" s="49">
        <f t="shared" si="37"/>
        <v>460</v>
      </c>
      <c r="P35" s="49">
        <f t="shared" si="37"/>
        <v>1112</v>
      </c>
      <c r="Q35" s="49">
        <f t="shared" si="37"/>
        <v>940</v>
      </c>
      <c r="R35" s="49">
        <f t="shared" si="37"/>
        <v>798</v>
      </c>
      <c r="S35" s="49">
        <f t="shared" si="37"/>
        <v>758</v>
      </c>
      <c r="T35" s="49">
        <f t="shared" si="37"/>
        <v>670</v>
      </c>
      <c r="U35" s="49">
        <f t="shared" si="37"/>
        <v>658</v>
      </c>
      <c r="V35" s="49">
        <f t="shared" si="37"/>
        <v>591</v>
      </c>
      <c r="W35" s="49">
        <f t="shared" si="37"/>
        <v>505</v>
      </c>
      <c r="X35" s="49">
        <f t="shared" si="37"/>
        <v>425</v>
      </c>
      <c r="Y35" s="49">
        <f t="shared" si="37"/>
        <v>331</v>
      </c>
      <c r="Z35" s="49">
        <f t="shared" si="37"/>
        <v>280</v>
      </c>
      <c r="AA35" s="49">
        <f t="shared" si="37"/>
        <v>240</v>
      </c>
      <c r="AB35" s="49">
        <f t="shared" si="37"/>
        <v>272</v>
      </c>
      <c r="AC35" s="49">
        <f t="shared" si="37"/>
        <v>266</v>
      </c>
      <c r="AD35" s="49">
        <f t="shared" si="37"/>
        <v>20</v>
      </c>
      <c r="AE35" s="49">
        <f t="shared" si="37"/>
        <v>6112</v>
      </c>
      <c r="AF35" s="49">
        <f t="shared" si="37"/>
        <v>620</v>
      </c>
      <c r="AG35" s="49">
        <f t="shared" si="37"/>
        <v>551</v>
      </c>
      <c r="AH35" s="49">
        <f t="shared" si="37"/>
        <v>2521</v>
      </c>
      <c r="AI35" s="49">
        <f t="shared" si="37"/>
        <v>330</v>
      </c>
      <c r="AJ35" s="19">
        <f t="shared" si="36"/>
        <v>0</v>
      </c>
    </row>
    <row r="36" spans="1:36" ht="17.25">
      <c r="A36" s="173">
        <f>1+A35</f>
        <v>2</v>
      </c>
      <c r="B36" s="453" t="s">
        <v>391</v>
      </c>
      <c r="C36" s="392" t="s">
        <v>137</v>
      </c>
      <c r="D36" s="174">
        <v>13.75</v>
      </c>
      <c r="E36" s="176">
        <f>ROUND($E$34*D36/100,0)+1</f>
        <v>2410</v>
      </c>
      <c r="F36" s="49">
        <f>+ROUND($E$36*F33/100,0)</f>
        <v>50</v>
      </c>
      <c r="G36" s="49">
        <f t="shared" ref="G36:AI36" si="38">+ROUND($E$36*G33/100,0)</f>
        <v>48</v>
      </c>
      <c r="H36" s="49">
        <f t="shared" si="38"/>
        <v>46</v>
      </c>
      <c r="I36" s="49">
        <f t="shared" si="38"/>
        <v>45</v>
      </c>
      <c r="J36" s="49">
        <f t="shared" si="38"/>
        <v>45</v>
      </c>
      <c r="K36" s="49">
        <f t="shared" si="38"/>
        <v>228</v>
      </c>
      <c r="L36" s="49">
        <f t="shared" si="38"/>
        <v>97</v>
      </c>
      <c r="M36" s="49">
        <f t="shared" si="38"/>
        <v>146</v>
      </c>
      <c r="N36" s="49">
        <f t="shared" si="38"/>
        <v>138</v>
      </c>
      <c r="O36" s="49">
        <f>+ROUND($E$36*O33/100,0)-1</f>
        <v>89</v>
      </c>
      <c r="P36" s="49">
        <f t="shared" si="38"/>
        <v>217</v>
      </c>
      <c r="Q36" s="49">
        <f t="shared" si="38"/>
        <v>183</v>
      </c>
      <c r="R36" s="49">
        <f t="shared" si="38"/>
        <v>156</v>
      </c>
      <c r="S36" s="49">
        <f t="shared" si="38"/>
        <v>148</v>
      </c>
      <c r="T36" s="49">
        <f>+ROUND($E$36*T33/100,0)-1</f>
        <v>130</v>
      </c>
      <c r="U36" s="49">
        <f t="shared" si="38"/>
        <v>128</v>
      </c>
      <c r="V36" s="49">
        <f t="shared" si="38"/>
        <v>115</v>
      </c>
      <c r="W36" s="49">
        <f t="shared" si="38"/>
        <v>98</v>
      </c>
      <c r="X36" s="49">
        <f t="shared" si="38"/>
        <v>83</v>
      </c>
      <c r="Y36" s="49">
        <f t="shared" si="38"/>
        <v>65</v>
      </c>
      <c r="Z36" s="49">
        <f t="shared" si="38"/>
        <v>55</v>
      </c>
      <c r="AA36" s="49">
        <f t="shared" si="38"/>
        <v>47</v>
      </c>
      <c r="AB36" s="49">
        <f t="shared" si="38"/>
        <v>53</v>
      </c>
      <c r="AC36" s="49">
        <f t="shared" si="38"/>
        <v>52</v>
      </c>
      <c r="AD36" s="49">
        <f t="shared" si="38"/>
        <v>4</v>
      </c>
      <c r="AE36" s="49">
        <f t="shared" si="38"/>
        <v>1191</v>
      </c>
      <c r="AF36" s="49">
        <f t="shared" si="38"/>
        <v>121</v>
      </c>
      <c r="AG36" s="49">
        <f t="shared" si="38"/>
        <v>107</v>
      </c>
      <c r="AH36" s="49">
        <f t="shared" si="38"/>
        <v>491</v>
      </c>
      <c r="AI36" s="49">
        <f t="shared" si="38"/>
        <v>64</v>
      </c>
      <c r="AJ36" s="19">
        <f t="shared" si="36"/>
        <v>0</v>
      </c>
    </row>
    <row r="37" spans="1:36" ht="17.25">
      <c r="A37" s="173"/>
      <c r="B37" s="453" t="s">
        <v>472</v>
      </c>
      <c r="C37" s="392" t="s">
        <v>53</v>
      </c>
      <c r="D37" s="174">
        <v>15.66</v>
      </c>
      <c r="E37" s="176">
        <f>ROUND($E$34*D37/100,0)</f>
        <v>2744</v>
      </c>
      <c r="F37" s="49">
        <f>+ROUND($E$37*F33/100,0)+1</f>
        <v>58</v>
      </c>
      <c r="G37" s="49">
        <f t="shared" ref="G37:AI37" si="39">+ROUND($E$37*G33/100,0)</f>
        <v>55</v>
      </c>
      <c r="H37" s="49">
        <f t="shared" si="39"/>
        <v>53</v>
      </c>
      <c r="I37" s="49">
        <f t="shared" si="39"/>
        <v>52</v>
      </c>
      <c r="J37" s="49">
        <f t="shared" si="39"/>
        <v>51</v>
      </c>
      <c r="K37" s="49">
        <f t="shared" si="39"/>
        <v>260</v>
      </c>
      <c r="L37" s="49">
        <f t="shared" si="39"/>
        <v>110</v>
      </c>
      <c r="M37" s="49">
        <f t="shared" si="39"/>
        <v>167</v>
      </c>
      <c r="N37" s="49">
        <f>+ROUND($E$37*N33/100,0)-1</f>
        <v>156</v>
      </c>
      <c r="O37" s="49">
        <f t="shared" si="39"/>
        <v>102</v>
      </c>
      <c r="P37" s="49">
        <f t="shared" si="39"/>
        <v>247</v>
      </c>
      <c r="Q37" s="49">
        <f t="shared" si="39"/>
        <v>208</v>
      </c>
      <c r="R37" s="49">
        <f t="shared" si="39"/>
        <v>177</v>
      </c>
      <c r="S37" s="49">
        <f t="shared" si="39"/>
        <v>168</v>
      </c>
      <c r="T37" s="49">
        <f t="shared" si="39"/>
        <v>149</v>
      </c>
      <c r="U37" s="49">
        <f t="shared" si="39"/>
        <v>146</v>
      </c>
      <c r="V37" s="49">
        <f t="shared" si="39"/>
        <v>131</v>
      </c>
      <c r="W37" s="49">
        <f t="shared" si="39"/>
        <v>112</v>
      </c>
      <c r="X37" s="49">
        <f t="shared" si="39"/>
        <v>94</v>
      </c>
      <c r="Y37" s="49">
        <f t="shared" si="39"/>
        <v>73</v>
      </c>
      <c r="Z37" s="49">
        <f t="shared" si="39"/>
        <v>62</v>
      </c>
      <c r="AA37" s="49">
        <f t="shared" si="39"/>
        <v>53</v>
      </c>
      <c r="AB37" s="49">
        <f t="shared" si="39"/>
        <v>60</v>
      </c>
      <c r="AC37" s="49">
        <f t="shared" si="39"/>
        <v>59</v>
      </c>
      <c r="AD37" s="49">
        <f t="shared" si="39"/>
        <v>4</v>
      </c>
      <c r="AE37" s="49">
        <f t="shared" si="39"/>
        <v>1356</v>
      </c>
      <c r="AF37" s="49">
        <f t="shared" si="39"/>
        <v>137</v>
      </c>
      <c r="AG37" s="49">
        <f>+ROUND($E$37*AG33/100,0)+1</f>
        <v>123</v>
      </c>
      <c r="AH37" s="49">
        <f>+ROUND($E$37*AH33/100,0)+1</f>
        <v>560</v>
      </c>
      <c r="AI37" s="49">
        <f t="shared" si="39"/>
        <v>73</v>
      </c>
      <c r="AJ37" s="19">
        <f t="shared" si="36"/>
        <v>0</v>
      </c>
    </row>
    <row r="38" spans="1:36" ht="15.75" hidden="1" customHeight="1">
      <c r="A38" s="161"/>
      <c r="B38" s="161"/>
      <c r="C38" s="393"/>
      <c r="D38" s="199">
        <f t="shared" ref="D38:AI38" si="40">SUM(D35:D37)</f>
        <v>100</v>
      </c>
      <c r="E38" s="200">
        <f t="shared" si="40"/>
        <v>17523</v>
      </c>
      <c r="F38" s="200">
        <f t="shared" si="40"/>
        <v>366</v>
      </c>
      <c r="G38" s="200">
        <f t="shared" si="40"/>
        <v>349</v>
      </c>
      <c r="H38" s="200">
        <f t="shared" si="40"/>
        <v>337</v>
      </c>
      <c r="I38" s="200">
        <f t="shared" si="40"/>
        <v>329</v>
      </c>
      <c r="J38" s="200">
        <f t="shared" si="40"/>
        <v>326</v>
      </c>
      <c r="K38" s="200">
        <f t="shared" si="40"/>
        <v>1658</v>
      </c>
      <c r="L38" s="200">
        <f t="shared" si="40"/>
        <v>704</v>
      </c>
      <c r="M38" s="200">
        <f t="shared" si="40"/>
        <v>1064</v>
      </c>
      <c r="N38" s="200">
        <f t="shared" si="40"/>
        <v>1001</v>
      </c>
      <c r="O38" s="200">
        <f t="shared" si="40"/>
        <v>651</v>
      </c>
      <c r="P38" s="200">
        <f t="shared" si="40"/>
        <v>1576</v>
      </c>
      <c r="Q38" s="200">
        <f t="shared" si="40"/>
        <v>1331</v>
      </c>
      <c r="R38" s="200">
        <f t="shared" si="40"/>
        <v>1131</v>
      </c>
      <c r="S38" s="200">
        <f t="shared" si="40"/>
        <v>1074</v>
      </c>
      <c r="T38" s="200">
        <f t="shared" si="40"/>
        <v>949</v>
      </c>
      <c r="U38" s="200">
        <f t="shared" si="40"/>
        <v>932</v>
      </c>
      <c r="V38" s="200">
        <f t="shared" si="40"/>
        <v>837</v>
      </c>
      <c r="W38" s="200">
        <f t="shared" si="40"/>
        <v>715</v>
      </c>
      <c r="X38" s="200">
        <f t="shared" si="40"/>
        <v>602</v>
      </c>
      <c r="Y38" s="200">
        <f t="shared" si="40"/>
        <v>469</v>
      </c>
      <c r="Z38" s="200">
        <f t="shared" si="40"/>
        <v>397</v>
      </c>
      <c r="AA38" s="200">
        <f t="shared" si="40"/>
        <v>340</v>
      </c>
      <c r="AB38" s="201">
        <f t="shared" si="40"/>
        <v>385</v>
      </c>
      <c r="AC38" s="202">
        <f t="shared" si="40"/>
        <v>377</v>
      </c>
      <c r="AD38" s="203">
        <f t="shared" si="40"/>
        <v>28</v>
      </c>
      <c r="AE38" s="202">
        <f t="shared" si="40"/>
        <v>8659</v>
      </c>
      <c r="AF38" s="203">
        <f t="shared" si="40"/>
        <v>878</v>
      </c>
      <c r="AG38" s="202">
        <f t="shared" si="40"/>
        <v>781</v>
      </c>
      <c r="AH38" s="203">
        <f t="shared" si="40"/>
        <v>3572</v>
      </c>
      <c r="AI38" s="201">
        <f t="shared" si="40"/>
        <v>467</v>
      </c>
      <c r="AJ38" s="19">
        <f t="shared" si="36"/>
        <v>0</v>
      </c>
    </row>
    <row r="39" spans="1:36" ht="17.25" hidden="1" customHeight="1">
      <c r="A39" s="161"/>
      <c r="B39" s="161"/>
      <c r="C39" s="392"/>
      <c r="D39" s="162"/>
      <c r="E39" s="141"/>
      <c r="F39" s="55">
        <f t="shared" ref="F39:AI39" si="41">+F40*100/$E$40</f>
        <v>1.7694957720012527</v>
      </c>
      <c r="G39" s="55">
        <f t="shared" si="41"/>
        <v>1.7851550266207328</v>
      </c>
      <c r="H39" s="55">
        <f t="shared" si="41"/>
        <v>1.8112537843198664</v>
      </c>
      <c r="I39" s="55">
        <f t="shared" si="41"/>
        <v>1.8425722935588267</v>
      </c>
      <c r="J39" s="55">
        <f t="shared" si="41"/>
        <v>1.8686710512579601</v>
      </c>
      <c r="K39" s="55">
        <f t="shared" si="41"/>
        <v>9.9331871802902185</v>
      </c>
      <c r="L39" s="55">
        <f t="shared" si="41"/>
        <v>4.1914604864808434</v>
      </c>
      <c r="M39" s="55">
        <f t="shared" si="41"/>
        <v>6.2950203570310057</v>
      </c>
      <c r="N39" s="55">
        <f t="shared" si="41"/>
        <v>5.9713957615617499</v>
      </c>
      <c r="O39" s="55">
        <f t="shared" si="41"/>
        <v>3.7164630963566134</v>
      </c>
      <c r="P39" s="55">
        <f t="shared" si="41"/>
        <v>8.2628666875456727</v>
      </c>
      <c r="Q39" s="55">
        <f t="shared" si="41"/>
        <v>7.5477607265894147</v>
      </c>
      <c r="R39" s="55">
        <f t="shared" si="41"/>
        <v>6.5612276855621676</v>
      </c>
      <c r="S39" s="55">
        <f t="shared" si="41"/>
        <v>6.0705710408184572</v>
      </c>
      <c r="T39" s="55">
        <f t="shared" si="41"/>
        <v>6.0079340223405362</v>
      </c>
      <c r="U39" s="55">
        <f t="shared" si="41"/>
        <v>5.5955736506942273</v>
      </c>
      <c r="V39" s="55">
        <f t="shared" si="41"/>
        <v>5.3345860737028916</v>
      </c>
      <c r="W39" s="55">
        <f t="shared" si="41"/>
        <v>3.9774506733479487</v>
      </c>
      <c r="X39" s="55">
        <f t="shared" si="41"/>
        <v>3.3458607370289175</v>
      </c>
      <c r="Y39" s="55">
        <f t="shared" si="41"/>
        <v>2.5837770122142185</v>
      </c>
      <c r="Z39" s="55">
        <f t="shared" si="41"/>
        <v>2.1296586282492953</v>
      </c>
      <c r="AA39" s="55">
        <f t="shared" si="41"/>
        <v>1.7538365173817727</v>
      </c>
      <c r="AB39" s="180">
        <f t="shared" si="41"/>
        <v>1.6442217350454118</v>
      </c>
      <c r="AC39" s="87">
        <f t="shared" si="41"/>
        <v>1.8216932873995197</v>
      </c>
      <c r="AD39" s="86">
        <f t="shared" si="41"/>
        <v>0.13571354003549432</v>
      </c>
      <c r="AE39" s="87">
        <f t="shared" si="41"/>
        <v>49.958241987681383</v>
      </c>
      <c r="AF39" s="86">
        <f t="shared" si="41"/>
        <v>5.0005219751539824</v>
      </c>
      <c r="AG39" s="87">
        <f t="shared" si="41"/>
        <v>4.5464035911890592</v>
      </c>
      <c r="AH39" s="86">
        <f t="shared" si="41"/>
        <v>20.565821066917216</v>
      </c>
      <c r="AI39" s="180">
        <f t="shared" si="41"/>
        <v>2.2601524167449631</v>
      </c>
      <c r="AJ39" s="19">
        <f t="shared" si="36"/>
        <v>-100</v>
      </c>
    </row>
    <row r="40" spans="1:36" ht="15.75">
      <c r="A40" s="169">
        <v>4</v>
      </c>
      <c r="B40" s="169"/>
      <c r="C40" s="391" t="s">
        <v>138</v>
      </c>
      <c r="D40" s="140">
        <v>19986</v>
      </c>
      <c r="E40" s="171">
        <v>19158</v>
      </c>
      <c r="F40" s="181">
        <v>339</v>
      </c>
      <c r="G40" s="24">
        <v>342</v>
      </c>
      <c r="H40" s="24">
        <v>347</v>
      </c>
      <c r="I40" s="24">
        <v>353</v>
      </c>
      <c r="J40" s="24">
        <v>358</v>
      </c>
      <c r="K40" s="24">
        <v>1903</v>
      </c>
      <c r="L40" s="24">
        <v>803</v>
      </c>
      <c r="M40" s="24">
        <v>1206</v>
      </c>
      <c r="N40" s="24">
        <v>1144</v>
      </c>
      <c r="O40" s="24">
        <v>712</v>
      </c>
      <c r="P40" s="24">
        <v>1583</v>
      </c>
      <c r="Q40" s="24">
        <v>1446</v>
      </c>
      <c r="R40" s="24">
        <v>1257</v>
      </c>
      <c r="S40" s="24">
        <v>1163</v>
      </c>
      <c r="T40" s="24">
        <v>1151</v>
      </c>
      <c r="U40" s="182">
        <v>1072</v>
      </c>
      <c r="V40" s="182">
        <v>1022</v>
      </c>
      <c r="W40" s="182">
        <v>762</v>
      </c>
      <c r="X40" s="182">
        <v>641</v>
      </c>
      <c r="Y40" s="182">
        <v>495</v>
      </c>
      <c r="Z40" s="182">
        <v>408</v>
      </c>
      <c r="AA40" s="182">
        <v>336</v>
      </c>
      <c r="AB40" s="183">
        <v>315</v>
      </c>
      <c r="AC40" s="170">
        <v>349</v>
      </c>
      <c r="AD40" s="184">
        <v>26</v>
      </c>
      <c r="AE40" s="170">
        <v>9571</v>
      </c>
      <c r="AF40" s="184">
        <v>958</v>
      </c>
      <c r="AG40" s="170">
        <v>871</v>
      </c>
      <c r="AH40" s="184">
        <v>3940</v>
      </c>
      <c r="AI40" s="185">
        <v>433</v>
      </c>
      <c r="AJ40" s="19">
        <f t="shared" si="36"/>
        <v>0</v>
      </c>
    </row>
    <row r="41" spans="1:36" ht="17.25">
      <c r="A41" s="173">
        <v>1</v>
      </c>
      <c r="B41" s="453" t="s">
        <v>390</v>
      </c>
      <c r="C41" s="392" t="s">
        <v>139</v>
      </c>
      <c r="D41" s="174">
        <v>64.930000000000007</v>
      </c>
      <c r="E41" s="176">
        <f>ROUND($E$40*D41/100,0)</f>
        <v>12439</v>
      </c>
      <c r="F41" s="49">
        <f>+ROUND($E$41*F39/100,0)</f>
        <v>220</v>
      </c>
      <c r="G41" s="49">
        <f t="shared" ref="G41:AI41" si="42">+ROUND($E$41*G39/100,0)</f>
        <v>222</v>
      </c>
      <c r="H41" s="49">
        <f t="shared" si="42"/>
        <v>225</v>
      </c>
      <c r="I41" s="49">
        <f t="shared" si="42"/>
        <v>229</v>
      </c>
      <c r="J41" s="49">
        <f t="shared" si="42"/>
        <v>232</v>
      </c>
      <c r="K41" s="49">
        <f t="shared" si="42"/>
        <v>1236</v>
      </c>
      <c r="L41" s="49">
        <f>+ROUND($E$41*L39/100,0)+1</f>
        <v>522</v>
      </c>
      <c r="M41" s="49">
        <f t="shared" si="42"/>
        <v>783</v>
      </c>
      <c r="N41" s="49">
        <f t="shared" si="42"/>
        <v>743</v>
      </c>
      <c r="O41" s="49">
        <f t="shared" si="42"/>
        <v>462</v>
      </c>
      <c r="P41" s="49">
        <f t="shared" si="42"/>
        <v>1028</v>
      </c>
      <c r="Q41" s="49">
        <f t="shared" si="42"/>
        <v>939</v>
      </c>
      <c r="R41" s="49">
        <f t="shared" si="42"/>
        <v>816</v>
      </c>
      <c r="S41" s="49">
        <f t="shared" si="42"/>
        <v>755</v>
      </c>
      <c r="T41" s="49">
        <f t="shared" si="42"/>
        <v>747</v>
      </c>
      <c r="U41" s="49">
        <f t="shared" si="42"/>
        <v>696</v>
      </c>
      <c r="V41" s="49">
        <f t="shared" si="42"/>
        <v>664</v>
      </c>
      <c r="W41" s="49">
        <f t="shared" si="42"/>
        <v>495</v>
      </c>
      <c r="X41" s="49">
        <f t="shared" si="42"/>
        <v>416</v>
      </c>
      <c r="Y41" s="49">
        <f t="shared" si="42"/>
        <v>321</v>
      </c>
      <c r="Z41" s="49">
        <f t="shared" si="42"/>
        <v>265</v>
      </c>
      <c r="AA41" s="49">
        <f t="shared" si="42"/>
        <v>218</v>
      </c>
      <c r="AB41" s="49">
        <f t="shared" si="42"/>
        <v>205</v>
      </c>
      <c r="AC41" s="49">
        <f t="shared" si="42"/>
        <v>227</v>
      </c>
      <c r="AD41" s="49">
        <f t="shared" si="42"/>
        <v>17</v>
      </c>
      <c r="AE41" s="49">
        <f t="shared" si="42"/>
        <v>6214</v>
      </c>
      <c r="AF41" s="49">
        <f t="shared" si="42"/>
        <v>622</v>
      </c>
      <c r="AG41" s="49">
        <f t="shared" si="42"/>
        <v>566</v>
      </c>
      <c r="AH41" s="49">
        <f t="shared" si="42"/>
        <v>2558</v>
      </c>
      <c r="AI41" s="49">
        <f t="shared" si="42"/>
        <v>281</v>
      </c>
      <c r="AJ41" s="19">
        <f t="shared" si="36"/>
        <v>0</v>
      </c>
    </row>
    <row r="42" spans="1:36" ht="17.25">
      <c r="A42" s="173">
        <f>1+A41</f>
        <v>2</v>
      </c>
      <c r="B42" s="453" t="s">
        <v>389</v>
      </c>
      <c r="C42" s="392" t="s">
        <v>140</v>
      </c>
      <c r="D42" s="174">
        <v>8.27</v>
      </c>
      <c r="E42" s="176">
        <f>ROUND($E$40*D42/100,0)</f>
        <v>1584</v>
      </c>
      <c r="F42" s="49">
        <f t="shared" ref="F42:AI42" si="43">+ROUND($E$42*F39/100,0)</f>
        <v>28</v>
      </c>
      <c r="G42" s="49">
        <f t="shared" si="43"/>
        <v>28</v>
      </c>
      <c r="H42" s="49">
        <f t="shared" si="43"/>
        <v>29</v>
      </c>
      <c r="I42" s="49">
        <f t="shared" si="43"/>
        <v>29</v>
      </c>
      <c r="J42" s="49">
        <f t="shared" si="43"/>
        <v>30</v>
      </c>
      <c r="K42" s="49">
        <f t="shared" si="43"/>
        <v>157</v>
      </c>
      <c r="L42" s="49">
        <f t="shared" si="43"/>
        <v>66</v>
      </c>
      <c r="M42" s="49">
        <f t="shared" si="43"/>
        <v>100</v>
      </c>
      <c r="N42" s="49">
        <f>+ROUND($E$42*N39/100,0)-1</f>
        <v>94</v>
      </c>
      <c r="O42" s="49">
        <f t="shared" si="43"/>
        <v>59</v>
      </c>
      <c r="P42" s="49">
        <f t="shared" si="43"/>
        <v>131</v>
      </c>
      <c r="Q42" s="49">
        <f t="shared" si="43"/>
        <v>120</v>
      </c>
      <c r="R42" s="49">
        <f t="shared" si="43"/>
        <v>104</v>
      </c>
      <c r="S42" s="49">
        <f t="shared" si="43"/>
        <v>96</v>
      </c>
      <c r="T42" s="49">
        <f t="shared" si="43"/>
        <v>95</v>
      </c>
      <c r="U42" s="49">
        <f t="shared" si="43"/>
        <v>89</v>
      </c>
      <c r="V42" s="49">
        <f t="shared" si="43"/>
        <v>84</v>
      </c>
      <c r="W42" s="49">
        <f t="shared" si="43"/>
        <v>63</v>
      </c>
      <c r="X42" s="49">
        <f t="shared" si="43"/>
        <v>53</v>
      </c>
      <c r="Y42" s="49">
        <f t="shared" si="43"/>
        <v>41</v>
      </c>
      <c r="Z42" s="49">
        <f t="shared" si="43"/>
        <v>34</v>
      </c>
      <c r="AA42" s="49">
        <f t="shared" si="43"/>
        <v>28</v>
      </c>
      <c r="AB42" s="49">
        <f t="shared" si="43"/>
        <v>26</v>
      </c>
      <c r="AC42" s="49">
        <f t="shared" si="43"/>
        <v>29</v>
      </c>
      <c r="AD42" s="49">
        <f t="shared" si="43"/>
        <v>2</v>
      </c>
      <c r="AE42" s="49">
        <f t="shared" si="43"/>
        <v>791</v>
      </c>
      <c r="AF42" s="49">
        <f t="shared" si="43"/>
        <v>79</v>
      </c>
      <c r="AG42" s="49">
        <f t="shared" si="43"/>
        <v>72</v>
      </c>
      <c r="AH42" s="49">
        <f t="shared" si="43"/>
        <v>326</v>
      </c>
      <c r="AI42" s="49">
        <f t="shared" si="43"/>
        <v>36</v>
      </c>
      <c r="AJ42" s="19">
        <f t="shared" si="36"/>
        <v>0</v>
      </c>
    </row>
    <row r="43" spans="1:36" ht="17.25">
      <c r="A43" s="173">
        <f>1+A42</f>
        <v>3</v>
      </c>
      <c r="B43" s="453" t="s">
        <v>388</v>
      </c>
      <c r="C43" s="392" t="s">
        <v>141</v>
      </c>
      <c r="D43" s="174">
        <v>20.100000000000001</v>
      </c>
      <c r="E43" s="176">
        <f>ROUND($E$40*D43/100,0)</f>
        <v>3851</v>
      </c>
      <c r="F43" s="49">
        <f t="shared" ref="F43:AI43" si="44">+ROUND($E$43*F39/100,0)</f>
        <v>68</v>
      </c>
      <c r="G43" s="49">
        <f t="shared" si="44"/>
        <v>69</v>
      </c>
      <c r="H43" s="49">
        <f t="shared" si="44"/>
        <v>70</v>
      </c>
      <c r="I43" s="49">
        <f t="shared" si="44"/>
        <v>71</v>
      </c>
      <c r="J43" s="49">
        <f t="shared" si="44"/>
        <v>72</v>
      </c>
      <c r="K43" s="49">
        <f t="shared" si="44"/>
        <v>383</v>
      </c>
      <c r="L43" s="49">
        <f t="shared" si="44"/>
        <v>161</v>
      </c>
      <c r="M43" s="49">
        <f t="shared" si="44"/>
        <v>242</v>
      </c>
      <c r="N43" s="49">
        <f t="shared" si="44"/>
        <v>230</v>
      </c>
      <c r="O43" s="49">
        <f t="shared" si="44"/>
        <v>143</v>
      </c>
      <c r="P43" s="49">
        <f t="shared" si="44"/>
        <v>318</v>
      </c>
      <c r="Q43" s="49">
        <f>+ROUND($E$43*Q39/100,0)-1</f>
        <v>290</v>
      </c>
      <c r="R43" s="49">
        <f t="shared" si="44"/>
        <v>253</v>
      </c>
      <c r="S43" s="49">
        <f t="shared" si="44"/>
        <v>234</v>
      </c>
      <c r="T43" s="49">
        <f>+ROUND($E$43*T39/100,0)+1</f>
        <v>232</v>
      </c>
      <c r="U43" s="49">
        <f t="shared" si="44"/>
        <v>215</v>
      </c>
      <c r="V43" s="49">
        <f t="shared" si="44"/>
        <v>205</v>
      </c>
      <c r="W43" s="49">
        <f t="shared" si="44"/>
        <v>153</v>
      </c>
      <c r="X43" s="49">
        <f t="shared" si="44"/>
        <v>129</v>
      </c>
      <c r="Y43" s="49">
        <f t="shared" si="44"/>
        <v>100</v>
      </c>
      <c r="Z43" s="49">
        <f t="shared" si="44"/>
        <v>82</v>
      </c>
      <c r="AA43" s="49">
        <f t="shared" si="44"/>
        <v>68</v>
      </c>
      <c r="AB43" s="49">
        <f t="shared" si="44"/>
        <v>63</v>
      </c>
      <c r="AC43" s="49">
        <f t="shared" si="44"/>
        <v>70</v>
      </c>
      <c r="AD43" s="49">
        <f t="shared" si="44"/>
        <v>5</v>
      </c>
      <c r="AE43" s="49">
        <f t="shared" si="44"/>
        <v>1924</v>
      </c>
      <c r="AF43" s="49">
        <f t="shared" si="44"/>
        <v>193</v>
      </c>
      <c r="AG43" s="49">
        <f t="shared" si="44"/>
        <v>175</v>
      </c>
      <c r="AH43" s="49">
        <f t="shared" si="44"/>
        <v>792</v>
      </c>
      <c r="AI43" s="49">
        <f t="shared" si="44"/>
        <v>87</v>
      </c>
      <c r="AJ43" s="19">
        <f t="shared" si="36"/>
        <v>0</v>
      </c>
    </row>
    <row r="44" spans="1:36" ht="17.25">
      <c r="A44" s="173">
        <f>1+A43</f>
        <v>4</v>
      </c>
      <c r="B44" s="453" t="s">
        <v>387</v>
      </c>
      <c r="C44" s="392" t="s">
        <v>142</v>
      </c>
      <c r="D44" s="174">
        <v>6.7</v>
      </c>
      <c r="E44" s="176">
        <f>ROUND($E$40*D44/100,0)</f>
        <v>1284</v>
      </c>
      <c r="F44" s="49">
        <f>+ROUND($E$44*F39/100,0)</f>
        <v>23</v>
      </c>
      <c r="G44" s="49">
        <f t="shared" ref="G44:AI44" si="45">+ROUND($E$44*G39/100,0)</f>
        <v>23</v>
      </c>
      <c r="H44" s="49">
        <f t="shared" si="45"/>
        <v>23</v>
      </c>
      <c r="I44" s="49">
        <f t="shared" si="45"/>
        <v>24</v>
      </c>
      <c r="J44" s="49">
        <f t="shared" si="45"/>
        <v>24</v>
      </c>
      <c r="K44" s="49">
        <f>+ROUND($E$44*K39/100,0)-1</f>
        <v>127</v>
      </c>
      <c r="L44" s="49">
        <f t="shared" si="45"/>
        <v>54</v>
      </c>
      <c r="M44" s="49">
        <f t="shared" si="45"/>
        <v>81</v>
      </c>
      <c r="N44" s="49">
        <f t="shared" si="45"/>
        <v>77</v>
      </c>
      <c r="O44" s="49">
        <f t="shared" si="45"/>
        <v>48</v>
      </c>
      <c r="P44" s="49">
        <f t="shared" si="45"/>
        <v>106</v>
      </c>
      <c r="Q44" s="49">
        <f t="shared" si="45"/>
        <v>97</v>
      </c>
      <c r="R44" s="49">
        <f t="shared" si="45"/>
        <v>84</v>
      </c>
      <c r="S44" s="49">
        <f t="shared" si="45"/>
        <v>78</v>
      </c>
      <c r="T44" s="49">
        <f t="shared" si="45"/>
        <v>77</v>
      </c>
      <c r="U44" s="49">
        <f t="shared" si="45"/>
        <v>72</v>
      </c>
      <c r="V44" s="49">
        <f>+ROUND($E$44*V39/100,0)+1</f>
        <v>69</v>
      </c>
      <c r="W44" s="49">
        <f t="shared" si="45"/>
        <v>51</v>
      </c>
      <c r="X44" s="49">
        <f t="shared" si="45"/>
        <v>43</v>
      </c>
      <c r="Y44" s="49">
        <f t="shared" si="45"/>
        <v>33</v>
      </c>
      <c r="Z44" s="49">
        <f t="shared" si="45"/>
        <v>27</v>
      </c>
      <c r="AA44" s="49">
        <f>+ROUND($E$44*AA39/100,0)-1</f>
        <v>22</v>
      </c>
      <c r="AB44" s="49">
        <f t="shared" si="45"/>
        <v>21</v>
      </c>
      <c r="AC44" s="49">
        <f t="shared" si="45"/>
        <v>23</v>
      </c>
      <c r="AD44" s="49">
        <f t="shared" si="45"/>
        <v>2</v>
      </c>
      <c r="AE44" s="49">
        <f>+ROUND($E$44*AE39/100,0)+1</f>
        <v>642</v>
      </c>
      <c r="AF44" s="49">
        <f t="shared" si="45"/>
        <v>64</v>
      </c>
      <c r="AG44" s="49">
        <f t="shared" si="45"/>
        <v>58</v>
      </c>
      <c r="AH44" s="49">
        <f t="shared" si="45"/>
        <v>264</v>
      </c>
      <c r="AI44" s="49">
        <f t="shared" si="45"/>
        <v>29</v>
      </c>
      <c r="AJ44" s="19">
        <f t="shared" si="36"/>
        <v>0</v>
      </c>
    </row>
    <row r="45" spans="1:36" ht="15.75" hidden="1" customHeight="1">
      <c r="A45" s="161"/>
      <c r="B45" s="161"/>
      <c r="C45" s="392"/>
      <c r="D45" s="199">
        <f t="shared" ref="D45:AI45" si="46">SUM(D41:D44)</f>
        <v>100.00000000000001</v>
      </c>
      <c r="E45" s="200">
        <f t="shared" si="46"/>
        <v>19158</v>
      </c>
      <c r="F45" s="200">
        <f t="shared" si="46"/>
        <v>339</v>
      </c>
      <c r="G45" s="200">
        <f t="shared" si="46"/>
        <v>342</v>
      </c>
      <c r="H45" s="200">
        <f t="shared" si="46"/>
        <v>347</v>
      </c>
      <c r="I45" s="200">
        <f t="shared" si="46"/>
        <v>353</v>
      </c>
      <c r="J45" s="200">
        <f t="shared" si="46"/>
        <v>358</v>
      </c>
      <c r="K45" s="200">
        <f t="shared" si="46"/>
        <v>1903</v>
      </c>
      <c r="L45" s="200">
        <f t="shared" si="46"/>
        <v>803</v>
      </c>
      <c r="M45" s="200">
        <f t="shared" si="46"/>
        <v>1206</v>
      </c>
      <c r="N45" s="200">
        <f t="shared" si="46"/>
        <v>1144</v>
      </c>
      <c r="O45" s="200">
        <f t="shared" si="46"/>
        <v>712</v>
      </c>
      <c r="P45" s="200">
        <f t="shared" si="46"/>
        <v>1583</v>
      </c>
      <c r="Q45" s="200">
        <f t="shared" si="46"/>
        <v>1446</v>
      </c>
      <c r="R45" s="200">
        <f t="shared" si="46"/>
        <v>1257</v>
      </c>
      <c r="S45" s="200">
        <f t="shared" si="46"/>
        <v>1163</v>
      </c>
      <c r="T45" s="200">
        <f t="shared" si="46"/>
        <v>1151</v>
      </c>
      <c r="U45" s="200">
        <f t="shared" si="46"/>
        <v>1072</v>
      </c>
      <c r="V45" s="200">
        <f t="shared" si="46"/>
        <v>1022</v>
      </c>
      <c r="W45" s="200">
        <f t="shared" si="46"/>
        <v>762</v>
      </c>
      <c r="X45" s="200">
        <f t="shared" si="46"/>
        <v>641</v>
      </c>
      <c r="Y45" s="200">
        <f t="shared" si="46"/>
        <v>495</v>
      </c>
      <c r="Z45" s="200">
        <f t="shared" si="46"/>
        <v>408</v>
      </c>
      <c r="AA45" s="200">
        <f t="shared" si="46"/>
        <v>336</v>
      </c>
      <c r="AB45" s="201">
        <f t="shared" si="46"/>
        <v>315</v>
      </c>
      <c r="AC45" s="202">
        <f t="shared" si="46"/>
        <v>349</v>
      </c>
      <c r="AD45" s="203">
        <f t="shared" si="46"/>
        <v>26</v>
      </c>
      <c r="AE45" s="202">
        <f t="shared" si="46"/>
        <v>9571</v>
      </c>
      <c r="AF45" s="203">
        <f t="shared" si="46"/>
        <v>958</v>
      </c>
      <c r="AG45" s="202">
        <f t="shared" si="46"/>
        <v>871</v>
      </c>
      <c r="AH45" s="203">
        <f t="shared" si="46"/>
        <v>3940</v>
      </c>
      <c r="AI45" s="201">
        <f t="shared" si="46"/>
        <v>433</v>
      </c>
      <c r="AJ45" s="19">
        <f t="shared" si="36"/>
        <v>0</v>
      </c>
    </row>
    <row r="46" spans="1:36" ht="17.25" hidden="1" customHeight="1">
      <c r="A46" s="161"/>
      <c r="B46" s="161"/>
      <c r="C46" s="392"/>
      <c r="D46" s="162"/>
      <c r="E46" s="141"/>
      <c r="F46" s="55">
        <f t="shared" ref="F46:AI46" si="47">+F47*100/$E$47</f>
        <v>1.8251353705176265</v>
      </c>
      <c r="G46" s="55">
        <f t="shared" si="47"/>
        <v>1.7834829035556061</v>
      </c>
      <c r="H46" s="55">
        <f t="shared" si="47"/>
        <v>1.7683365519330532</v>
      </c>
      <c r="I46" s="55">
        <f t="shared" si="47"/>
        <v>1.7683365519330532</v>
      </c>
      <c r="J46" s="55">
        <f t="shared" si="47"/>
        <v>1.7796963156499679</v>
      </c>
      <c r="K46" s="55">
        <f t="shared" si="47"/>
        <v>9.4702563520012113</v>
      </c>
      <c r="L46" s="55">
        <f t="shared" si="47"/>
        <v>4.1084478776174791</v>
      </c>
      <c r="M46" s="55">
        <f t="shared" si="47"/>
        <v>6.26680298383127</v>
      </c>
      <c r="N46" s="55">
        <f t="shared" si="47"/>
        <v>5.9941686546253168</v>
      </c>
      <c r="O46" s="55">
        <f t="shared" si="47"/>
        <v>3.6919232079972737</v>
      </c>
      <c r="P46" s="55">
        <f t="shared" si="47"/>
        <v>8.0199931841417698</v>
      </c>
      <c r="Q46" s="55">
        <f t="shared" si="47"/>
        <v>7.7170661516907115</v>
      </c>
      <c r="R46" s="55">
        <f t="shared" si="47"/>
        <v>6.9143095156954066</v>
      </c>
      <c r="S46" s="55">
        <f t="shared" si="47"/>
        <v>6.2365102805861641</v>
      </c>
      <c r="T46" s="55">
        <f t="shared" si="47"/>
        <v>5.9563027755689344</v>
      </c>
      <c r="U46" s="55">
        <f t="shared" si="47"/>
        <v>5.5132719906092618</v>
      </c>
      <c r="V46" s="55">
        <f t="shared" si="47"/>
        <v>5.0929607330834186</v>
      </c>
      <c r="W46" s="55">
        <f t="shared" si="47"/>
        <v>4.1046612897118404</v>
      </c>
      <c r="X46" s="55">
        <f t="shared" si="47"/>
        <v>3.6048316861675942</v>
      </c>
      <c r="Y46" s="55">
        <f t="shared" si="47"/>
        <v>2.7831421106440986</v>
      </c>
      <c r="Z46" s="55">
        <f t="shared" si="47"/>
        <v>2.1015562876292173</v>
      </c>
      <c r="AA46" s="55">
        <f t="shared" si="47"/>
        <v>1.7418304365935855</v>
      </c>
      <c r="AB46" s="107">
        <f t="shared" si="47"/>
        <v>1.7569767882161385</v>
      </c>
      <c r="AC46" s="59">
        <f t="shared" si="47"/>
        <v>1.8743610132909236</v>
      </c>
      <c r="AD46" s="58">
        <f t="shared" si="47"/>
        <v>0.14010375250861448</v>
      </c>
      <c r="AE46" s="59">
        <f t="shared" si="47"/>
        <v>49.649740618728465</v>
      </c>
      <c r="AF46" s="58">
        <f t="shared" si="47"/>
        <v>5.0588814419326749</v>
      </c>
      <c r="AG46" s="59">
        <f t="shared" si="47"/>
        <v>4.5704116021053425</v>
      </c>
      <c r="AH46" s="58">
        <f t="shared" si="47"/>
        <v>20.315044113749099</v>
      </c>
      <c r="AI46" s="107">
        <f t="shared" si="47"/>
        <v>2.3173917982505965</v>
      </c>
      <c r="AJ46" s="19">
        <f t="shared" si="36"/>
        <v>-99.999999999999986</v>
      </c>
    </row>
    <row r="47" spans="1:36" s="136" customFormat="1" ht="15.75">
      <c r="A47" s="126">
        <v>5</v>
      </c>
      <c r="B47" s="169"/>
      <c r="C47" s="391" t="s">
        <v>143</v>
      </c>
      <c r="D47" s="204"/>
      <c r="E47" s="171">
        <v>26409</v>
      </c>
      <c r="F47" s="205">
        <v>482</v>
      </c>
      <c r="G47" s="172">
        <v>471</v>
      </c>
      <c r="H47" s="172">
        <v>467</v>
      </c>
      <c r="I47" s="172">
        <v>467</v>
      </c>
      <c r="J47" s="172">
        <v>470</v>
      </c>
      <c r="K47" s="172">
        <v>2501</v>
      </c>
      <c r="L47" s="172">
        <v>1085</v>
      </c>
      <c r="M47" s="172">
        <v>1655</v>
      </c>
      <c r="N47" s="172">
        <v>1583</v>
      </c>
      <c r="O47" s="172">
        <v>975</v>
      </c>
      <c r="P47" s="172">
        <v>2118</v>
      </c>
      <c r="Q47" s="172">
        <v>2038</v>
      </c>
      <c r="R47" s="172">
        <v>1826</v>
      </c>
      <c r="S47" s="172">
        <v>1647</v>
      </c>
      <c r="T47" s="172">
        <v>1573</v>
      </c>
      <c r="U47" s="206">
        <v>1456</v>
      </c>
      <c r="V47" s="206">
        <v>1345</v>
      </c>
      <c r="W47" s="206">
        <v>1084</v>
      </c>
      <c r="X47" s="206">
        <v>952</v>
      </c>
      <c r="Y47" s="206">
        <v>735</v>
      </c>
      <c r="Z47" s="206">
        <v>555</v>
      </c>
      <c r="AA47" s="206">
        <v>460</v>
      </c>
      <c r="AB47" s="207">
        <v>464</v>
      </c>
      <c r="AC47" s="208">
        <v>495</v>
      </c>
      <c r="AD47" s="171">
        <v>37</v>
      </c>
      <c r="AE47" s="208">
        <v>13112</v>
      </c>
      <c r="AF47" s="171">
        <v>1336</v>
      </c>
      <c r="AG47" s="208">
        <v>1207</v>
      </c>
      <c r="AH47" s="171">
        <v>5365</v>
      </c>
      <c r="AI47" s="209">
        <v>612</v>
      </c>
      <c r="AJ47" s="96">
        <f t="shared" si="36"/>
        <v>0</v>
      </c>
    </row>
    <row r="48" spans="1:36" ht="17.25">
      <c r="A48" s="210">
        <v>1</v>
      </c>
      <c r="B48" s="453" t="s">
        <v>375</v>
      </c>
      <c r="C48" s="392" t="s">
        <v>144</v>
      </c>
      <c r="D48" s="211">
        <v>69.459999999999994</v>
      </c>
      <c r="E48" s="99">
        <f>ROUND($E$47*D48/100,0)-1</f>
        <v>18343</v>
      </c>
      <c r="F48" s="49">
        <f>+ROUND($E$48*F46/100,0)</f>
        <v>335</v>
      </c>
      <c r="G48" s="49">
        <f t="shared" ref="G48:AI48" si="48">+ROUND($E$48*G46/100,0)</f>
        <v>327</v>
      </c>
      <c r="H48" s="49">
        <f t="shared" si="48"/>
        <v>324</v>
      </c>
      <c r="I48" s="49">
        <f t="shared" si="48"/>
        <v>324</v>
      </c>
      <c r="J48" s="49">
        <f t="shared" si="48"/>
        <v>326</v>
      </c>
      <c r="K48" s="49">
        <f t="shared" si="48"/>
        <v>1737</v>
      </c>
      <c r="L48" s="49">
        <f t="shared" si="48"/>
        <v>754</v>
      </c>
      <c r="M48" s="49">
        <f t="shared" si="48"/>
        <v>1150</v>
      </c>
      <c r="N48" s="49">
        <f t="shared" si="48"/>
        <v>1100</v>
      </c>
      <c r="O48" s="49">
        <f t="shared" si="48"/>
        <v>677</v>
      </c>
      <c r="P48" s="49">
        <f t="shared" si="48"/>
        <v>1471</v>
      </c>
      <c r="Q48" s="49">
        <f t="shared" si="48"/>
        <v>1416</v>
      </c>
      <c r="R48" s="49">
        <f t="shared" si="48"/>
        <v>1268</v>
      </c>
      <c r="S48" s="49">
        <f t="shared" si="48"/>
        <v>1144</v>
      </c>
      <c r="T48" s="49">
        <f t="shared" si="48"/>
        <v>1093</v>
      </c>
      <c r="U48" s="49">
        <f t="shared" si="48"/>
        <v>1011</v>
      </c>
      <c r="V48" s="49">
        <f t="shared" si="48"/>
        <v>934</v>
      </c>
      <c r="W48" s="49">
        <f t="shared" si="48"/>
        <v>753</v>
      </c>
      <c r="X48" s="49">
        <f t="shared" si="48"/>
        <v>661</v>
      </c>
      <c r="Y48" s="49">
        <f t="shared" si="48"/>
        <v>511</v>
      </c>
      <c r="Z48" s="49">
        <f>+ROUND($E$48*Z46/100,0)-1</f>
        <v>384</v>
      </c>
      <c r="AA48" s="49">
        <f t="shared" si="48"/>
        <v>320</v>
      </c>
      <c r="AB48" s="49">
        <f>+ROUND($E$48*AB46/100,0)+1</f>
        <v>323</v>
      </c>
      <c r="AC48" s="49">
        <f t="shared" si="48"/>
        <v>344</v>
      </c>
      <c r="AD48" s="49">
        <f t="shared" si="48"/>
        <v>26</v>
      </c>
      <c r="AE48" s="49">
        <f t="shared" si="48"/>
        <v>9107</v>
      </c>
      <c r="AF48" s="49">
        <f t="shared" si="48"/>
        <v>928</v>
      </c>
      <c r="AG48" s="49">
        <f t="shared" si="48"/>
        <v>838</v>
      </c>
      <c r="AH48" s="49">
        <f t="shared" si="48"/>
        <v>3726</v>
      </c>
      <c r="AI48" s="49">
        <f t="shared" si="48"/>
        <v>425</v>
      </c>
      <c r="AJ48" s="19">
        <f t="shared" si="36"/>
        <v>0</v>
      </c>
    </row>
    <row r="49" spans="1:36" ht="17.25">
      <c r="A49" s="173">
        <f>1+A48</f>
        <v>2</v>
      </c>
      <c r="B49" s="453" t="s">
        <v>366</v>
      </c>
      <c r="C49" s="392" t="s">
        <v>145</v>
      </c>
      <c r="D49" s="211">
        <v>9.3000000000000007</v>
      </c>
      <c r="E49" s="92">
        <f t="shared" ref="E49:E53" si="49">ROUND($E$47*D49/100,0)</f>
        <v>2456</v>
      </c>
      <c r="F49" s="49">
        <f>+ROUND($E$49*F46/100,0)</f>
        <v>45</v>
      </c>
      <c r="G49" s="49">
        <f t="shared" ref="G49:AI49" si="50">+ROUND($E$49*G46/100,0)</f>
        <v>44</v>
      </c>
      <c r="H49" s="49">
        <f t="shared" si="50"/>
        <v>43</v>
      </c>
      <c r="I49" s="49">
        <f t="shared" si="50"/>
        <v>43</v>
      </c>
      <c r="J49" s="49">
        <f t="shared" si="50"/>
        <v>44</v>
      </c>
      <c r="K49" s="49">
        <f t="shared" si="50"/>
        <v>233</v>
      </c>
      <c r="L49" s="49">
        <f t="shared" si="50"/>
        <v>101</v>
      </c>
      <c r="M49" s="49">
        <f>+ROUND($E$49*M46/100,0)-1</f>
        <v>153</v>
      </c>
      <c r="N49" s="49">
        <f t="shared" si="50"/>
        <v>147</v>
      </c>
      <c r="O49" s="49">
        <f t="shared" si="50"/>
        <v>91</v>
      </c>
      <c r="P49" s="49">
        <f t="shared" si="50"/>
        <v>197</v>
      </c>
      <c r="Q49" s="49">
        <f t="shared" si="50"/>
        <v>190</v>
      </c>
      <c r="R49" s="49">
        <f t="shared" si="50"/>
        <v>170</v>
      </c>
      <c r="S49" s="49">
        <f t="shared" si="50"/>
        <v>153</v>
      </c>
      <c r="T49" s="49">
        <f t="shared" si="50"/>
        <v>146</v>
      </c>
      <c r="U49" s="49">
        <f t="shared" si="50"/>
        <v>135</v>
      </c>
      <c r="V49" s="49">
        <f t="shared" si="50"/>
        <v>125</v>
      </c>
      <c r="W49" s="49">
        <f t="shared" si="50"/>
        <v>101</v>
      </c>
      <c r="X49" s="49">
        <f t="shared" si="50"/>
        <v>89</v>
      </c>
      <c r="Y49" s="49">
        <f t="shared" si="50"/>
        <v>68</v>
      </c>
      <c r="Z49" s="49">
        <f t="shared" si="50"/>
        <v>52</v>
      </c>
      <c r="AA49" s="49">
        <f t="shared" si="50"/>
        <v>43</v>
      </c>
      <c r="AB49" s="49">
        <f t="shared" si="50"/>
        <v>43</v>
      </c>
      <c r="AC49" s="49">
        <f>+ROUND($E$49*AC46/100,0)+1</f>
        <v>47</v>
      </c>
      <c r="AD49" s="49">
        <f t="shared" si="50"/>
        <v>3</v>
      </c>
      <c r="AE49" s="49">
        <f t="shared" si="50"/>
        <v>1219</v>
      </c>
      <c r="AF49" s="49">
        <f t="shared" si="50"/>
        <v>124</v>
      </c>
      <c r="AG49" s="49">
        <f t="shared" si="50"/>
        <v>112</v>
      </c>
      <c r="AH49" s="49">
        <f t="shared" si="50"/>
        <v>499</v>
      </c>
      <c r="AI49" s="49">
        <f t="shared" si="50"/>
        <v>57</v>
      </c>
      <c r="AJ49" s="19">
        <f t="shared" si="36"/>
        <v>0</v>
      </c>
    </row>
    <row r="50" spans="1:36" ht="17.25">
      <c r="A50" s="173">
        <f>1+A49</f>
        <v>3</v>
      </c>
      <c r="B50" s="453" t="s">
        <v>365</v>
      </c>
      <c r="C50" s="392" t="s">
        <v>146</v>
      </c>
      <c r="D50" s="211">
        <v>5.25</v>
      </c>
      <c r="E50" s="92">
        <f t="shared" si="49"/>
        <v>1386</v>
      </c>
      <c r="F50" s="49">
        <f t="shared" ref="F50:AI50" si="51">+ROUND($E$50*F46/100,0)</f>
        <v>25</v>
      </c>
      <c r="G50" s="49">
        <f t="shared" si="51"/>
        <v>25</v>
      </c>
      <c r="H50" s="49">
        <f t="shared" si="51"/>
        <v>25</v>
      </c>
      <c r="I50" s="49">
        <f t="shared" si="51"/>
        <v>25</v>
      </c>
      <c r="J50" s="49">
        <f t="shared" si="51"/>
        <v>25</v>
      </c>
      <c r="K50" s="49">
        <f t="shared" si="51"/>
        <v>131</v>
      </c>
      <c r="L50" s="49">
        <f t="shared" si="51"/>
        <v>57</v>
      </c>
      <c r="M50" s="49">
        <f t="shared" si="51"/>
        <v>87</v>
      </c>
      <c r="N50" s="49">
        <f>+ROUND($E$50*N46/100,0)-1</f>
        <v>82</v>
      </c>
      <c r="O50" s="49">
        <f t="shared" si="51"/>
        <v>51</v>
      </c>
      <c r="P50" s="49">
        <f t="shared" si="51"/>
        <v>111</v>
      </c>
      <c r="Q50" s="49">
        <f t="shared" si="51"/>
        <v>107</v>
      </c>
      <c r="R50" s="49">
        <f t="shared" si="51"/>
        <v>96</v>
      </c>
      <c r="S50" s="49">
        <f t="shared" si="51"/>
        <v>86</v>
      </c>
      <c r="T50" s="49">
        <f t="shared" si="51"/>
        <v>83</v>
      </c>
      <c r="U50" s="49">
        <f t="shared" si="51"/>
        <v>76</v>
      </c>
      <c r="V50" s="49">
        <f t="shared" si="51"/>
        <v>71</v>
      </c>
      <c r="W50" s="49">
        <f t="shared" si="51"/>
        <v>57</v>
      </c>
      <c r="X50" s="49">
        <f t="shared" si="51"/>
        <v>50</v>
      </c>
      <c r="Y50" s="49">
        <f t="shared" si="51"/>
        <v>39</v>
      </c>
      <c r="Z50" s="49">
        <f t="shared" si="51"/>
        <v>29</v>
      </c>
      <c r="AA50" s="49">
        <f t="shared" si="51"/>
        <v>24</v>
      </c>
      <c r="AB50" s="49">
        <f t="shared" si="51"/>
        <v>24</v>
      </c>
      <c r="AC50" s="49">
        <f t="shared" si="51"/>
        <v>26</v>
      </c>
      <c r="AD50" s="49">
        <f t="shared" si="51"/>
        <v>2</v>
      </c>
      <c r="AE50" s="49">
        <f t="shared" si="51"/>
        <v>688</v>
      </c>
      <c r="AF50" s="49">
        <f t="shared" si="51"/>
        <v>70</v>
      </c>
      <c r="AG50" s="49">
        <f t="shared" si="51"/>
        <v>63</v>
      </c>
      <c r="AH50" s="49">
        <f t="shared" si="51"/>
        <v>282</v>
      </c>
      <c r="AI50" s="49">
        <f t="shared" si="51"/>
        <v>32</v>
      </c>
      <c r="AJ50" s="19">
        <f t="shared" si="36"/>
        <v>0</v>
      </c>
    </row>
    <row r="51" spans="1:36" ht="17.25">
      <c r="A51" s="173">
        <f>1+A50</f>
        <v>4</v>
      </c>
      <c r="B51" s="453" t="s">
        <v>364</v>
      </c>
      <c r="C51" s="392" t="s">
        <v>147</v>
      </c>
      <c r="D51" s="211">
        <v>3.52</v>
      </c>
      <c r="E51" s="92">
        <f t="shared" si="49"/>
        <v>930</v>
      </c>
      <c r="F51" s="49">
        <f>+ROUND($E$51*F46/100,0)</f>
        <v>17</v>
      </c>
      <c r="G51" s="49">
        <f t="shared" ref="G51:AI51" si="52">+ROUND($E$51*G46/100,0)</f>
        <v>17</v>
      </c>
      <c r="H51" s="49">
        <f t="shared" si="52"/>
        <v>16</v>
      </c>
      <c r="I51" s="49">
        <f>+ROUND($E$51*I46/100,0)+1</f>
        <v>17</v>
      </c>
      <c r="J51" s="49">
        <f t="shared" si="52"/>
        <v>17</v>
      </c>
      <c r="K51" s="49">
        <f t="shared" si="52"/>
        <v>88</v>
      </c>
      <c r="L51" s="49">
        <f t="shared" si="52"/>
        <v>38</v>
      </c>
      <c r="M51" s="49">
        <f t="shared" si="52"/>
        <v>58</v>
      </c>
      <c r="N51" s="49">
        <f t="shared" si="52"/>
        <v>56</v>
      </c>
      <c r="O51" s="49">
        <f>+ROUND($E$51*O46/100,0)+1</f>
        <v>35</v>
      </c>
      <c r="P51" s="49">
        <f t="shared" si="52"/>
        <v>75</v>
      </c>
      <c r="Q51" s="49">
        <f>+ROUND($E$51*Q46/100,0)-1</f>
        <v>71</v>
      </c>
      <c r="R51" s="49">
        <f t="shared" si="52"/>
        <v>64</v>
      </c>
      <c r="S51" s="49">
        <f t="shared" si="52"/>
        <v>58</v>
      </c>
      <c r="T51" s="49">
        <f t="shared" si="52"/>
        <v>55</v>
      </c>
      <c r="U51" s="49">
        <f>+ROUND($E$51*U46/100,0)+1</f>
        <v>52</v>
      </c>
      <c r="V51" s="49">
        <f t="shared" si="52"/>
        <v>47</v>
      </c>
      <c r="W51" s="49">
        <f t="shared" si="52"/>
        <v>38</v>
      </c>
      <c r="X51" s="49">
        <f>+ROUND($E$51*X46/100,0)-1</f>
        <v>33</v>
      </c>
      <c r="Y51" s="49">
        <f t="shared" si="52"/>
        <v>26</v>
      </c>
      <c r="Z51" s="49">
        <f t="shared" si="52"/>
        <v>20</v>
      </c>
      <c r="AA51" s="49">
        <f t="shared" si="52"/>
        <v>16</v>
      </c>
      <c r="AB51" s="49">
        <f t="shared" si="52"/>
        <v>16</v>
      </c>
      <c r="AC51" s="49">
        <f t="shared" si="52"/>
        <v>17</v>
      </c>
      <c r="AD51" s="49">
        <f>+ROUND($E$51*AD46/100,0)+1</f>
        <v>2</v>
      </c>
      <c r="AE51" s="49">
        <f t="shared" si="52"/>
        <v>462</v>
      </c>
      <c r="AF51" s="49">
        <f>+ROUND($E$51*AF46/100,0)+1</f>
        <v>48</v>
      </c>
      <c r="AG51" s="49">
        <f t="shared" si="52"/>
        <v>43</v>
      </c>
      <c r="AH51" s="49">
        <f t="shared" si="52"/>
        <v>189</v>
      </c>
      <c r="AI51" s="49">
        <f t="shared" si="52"/>
        <v>22</v>
      </c>
      <c r="AJ51" s="19">
        <f t="shared" si="36"/>
        <v>0</v>
      </c>
    </row>
    <row r="52" spans="1:36" ht="17.25">
      <c r="A52" s="173">
        <f>1+A51</f>
        <v>5</v>
      </c>
      <c r="B52" s="453" t="s">
        <v>299</v>
      </c>
      <c r="C52" s="392" t="s">
        <v>148</v>
      </c>
      <c r="D52" s="438">
        <v>3.91</v>
      </c>
      <c r="E52" s="423">
        <f t="shared" si="49"/>
        <v>1033</v>
      </c>
      <c r="F52" s="439">
        <f>+ROUND($E$52*F46/100,0)</f>
        <v>19</v>
      </c>
      <c r="G52" s="439">
        <f t="shared" ref="G52:AI52" si="53">+ROUND($E$52*G46/100,0)</f>
        <v>18</v>
      </c>
      <c r="H52" s="439">
        <f>+ROUND($E$52*H46/100,0)+1</f>
        <v>19</v>
      </c>
      <c r="I52" s="439">
        <f t="shared" si="53"/>
        <v>18</v>
      </c>
      <c r="J52" s="439">
        <f t="shared" si="53"/>
        <v>18</v>
      </c>
      <c r="K52" s="439">
        <f t="shared" si="53"/>
        <v>98</v>
      </c>
      <c r="L52" s="439">
        <f t="shared" si="53"/>
        <v>42</v>
      </c>
      <c r="M52" s="439">
        <f t="shared" si="53"/>
        <v>65</v>
      </c>
      <c r="N52" s="439">
        <f t="shared" si="53"/>
        <v>62</v>
      </c>
      <c r="O52" s="439">
        <f t="shared" si="53"/>
        <v>38</v>
      </c>
      <c r="P52" s="439">
        <f t="shared" si="53"/>
        <v>83</v>
      </c>
      <c r="Q52" s="439">
        <f t="shared" si="53"/>
        <v>80</v>
      </c>
      <c r="R52" s="439">
        <f>+ROUND($E$52*R46/100,0)+1</f>
        <v>72</v>
      </c>
      <c r="S52" s="439">
        <f>+ROUND($E$52*S46/100,0)+1</f>
        <v>65</v>
      </c>
      <c r="T52" s="439">
        <f>+ROUND($E$52*T46/100,0)-1</f>
        <v>61</v>
      </c>
      <c r="U52" s="439">
        <f t="shared" si="53"/>
        <v>57</v>
      </c>
      <c r="V52" s="439">
        <f t="shared" si="53"/>
        <v>53</v>
      </c>
      <c r="W52" s="439">
        <f t="shared" si="53"/>
        <v>42</v>
      </c>
      <c r="X52" s="439">
        <f t="shared" si="53"/>
        <v>37</v>
      </c>
      <c r="Y52" s="439">
        <f>+ROUND($E$52*Y46/100,0)-1</f>
        <v>28</v>
      </c>
      <c r="Z52" s="439">
        <f t="shared" si="53"/>
        <v>22</v>
      </c>
      <c r="AA52" s="439">
        <f t="shared" si="53"/>
        <v>18</v>
      </c>
      <c r="AB52" s="439">
        <f t="shared" si="53"/>
        <v>18</v>
      </c>
      <c r="AC52" s="439">
        <f t="shared" si="53"/>
        <v>19</v>
      </c>
      <c r="AD52" s="439">
        <f t="shared" si="53"/>
        <v>1</v>
      </c>
      <c r="AE52" s="439">
        <f t="shared" si="53"/>
        <v>513</v>
      </c>
      <c r="AF52" s="439">
        <f t="shared" si="53"/>
        <v>52</v>
      </c>
      <c r="AG52" s="439">
        <f>+ROUND($E$52*AG46/100,0)+1</f>
        <v>48</v>
      </c>
      <c r="AH52" s="439">
        <f t="shared" si="53"/>
        <v>210</v>
      </c>
      <c r="AI52" s="439">
        <f t="shared" si="53"/>
        <v>24</v>
      </c>
      <c r="AJ52" s="19">
        <f t="shared" si="36"/>
        <v>0</v>
      </c>
    </row>
    <row r="53" spans="1:36" ht="18" thickBot="1">
      <c r="A53" s="212"/>
      <c r="B53" s="453" t="s">
        <v>473</v>
      </c>
      <c r="C53" s="394" t="s">
        <v>53</v>
      </c>
      <c r="D53" s="213">
        <v>8.56</v>
      </c>
      <c r="E53" s="214">
        <f t="shared" si="49"/>
        <v>2261</v>
      </c>
      <c r="F53" s="82">
        <f t="shared" ref="F53:AI53" si="54">+ROUND($E$53*F46/100,0)</f>
        <v>41</v>
      </c>
      <c r="G53" s="82">
        <f t="shared" si="54"/>
        <v>40</v>
      </c>
      <c r="H53" s="82">
        <f t="shared" si="54"/>
        <v>40</v>
      </c>
      <c r="I53" s="82">
        <f t="shared" si="54"/>
        <v>40</v>
      </c>
      <c r="J53" s="82">
        <f t="shared" si="54"/>
        <v>40</v>
      </c>
      <c r="K53" s="82">
        <f t="shared" si="54"/>
        <v>214</v>
      </c>
      <c r="L53" s="82">
        <f t="shared" si="54"/>
        <v>93</v>
      </c>
      <c r="M53" s="82">
        <f t="shared" si="54"/>
        <v>142</v>
      </c>
      <c r="N53" s="82">
        <f t="shared" si="54"/>
        <v>136</v>
      </c>
      <c r="O53" s="82">
        <f t="shared" si="54"/>
        <v>83</v>
      </c>
      <c r="P53" s="82">
        <f t="shared" si="54"/>
        <v>181</v>
      </c>
      <c r="Q53" s="82">
        <f t="shared" si="54"/>
        <v>174</v>
      </c>
      <c r="R53" s="82">
        <f t="shared" si="54"/>
        <v>156</v>
      </c>
      <c r="S53" s="82">
        <f t="shared" si="54"/>
        <v>141</v>
      </c>
      <c r="T53" s="82">
        <f t="shared" si="54"/>
        <v>135</v>
      </c>
      <c r="U53" s="82">
        <f t="shared" si="54"/>
        <v>125</v>
      </c>
      <c r="V53" s="82">
        <f t="shared" si="54"/>
        <v>115</v>
      </c>
      <c r="W53" s="82">
        <f t="shared" si="54"/>
        <v>93</v>
      </c>
      <c r="X53" s="82">
        <f t="shared" si="54"/>
        <v>82</v>
      </c>
      <c r="Y53" s="82">
        <f t="shared" si="54"/>
        <v>63</v>
      </c>
      <c r="Z53" s="82">
        <f t="shared" si="54"/>
        <v>48</v>
      </c>
      <c r="AA53" s="82">
        <f t="shared" si="54"/>
        <v>39</v>
      </c>
      <c r="AB53" s="82">
        <f t="shared" si="54"/>
        <v>40</v>
      </c>
      <c r="AC53" s="82">
        <f t="shared" si="54"/>
        <v>42</v>
      </c>
      <c r="AD53" s="82">
        <f t="shared" si="54"/>
        <v>3</v>
      </c>
      <c r="AE53" s="82">
        <f t="shared" si="54"/>
        <v>1123</v>
      </c>
      <c r="AF53" s="82">
        <f t="shared" si="54"/>
        <v>114</v>
      </c>
      <c r="AG53" s="82">
        <f t="shared" si="54"/>
        <v>103</v>
      </c>
      <c r="AH53" s="82">
        <f t="shared" si="54"/>
        <v>459</v>
      </c>
      <c r="AI53" s="82">
        <f t="shared" si="54"/>
        <v>52</v>
      </c>
      <c r="AJ53" s="19">
        <f t="shared" si="36"/>
        <v>0</v>
      </c>
    </row>
    <row r="54" spans="1:36" ht="15.75" hidden="1" customHeight="1">
      <c r="A54" s="161"/>
      <c r="B54" s="161"/>
      <c r="C54" s="392"/>
      <c r="D54" s="215">
        <f t="shared" ref="D54:AI54" si="55">SUM(D48:D53)</f>
        <v>99.999999999999986</v>
      </c>
      <c r="E54" s="103">
        <f t="shared" si="55"/>
        <v>26409</v>
      </c>
      <c r="F54" s="103">
        <f t="shared" si="55"/>
        <v>482</v>
      </c>
      <c r="G54" s="103">
        <f t="shared" si="55"/>
        <v>471</v>
      </c>
      <c r="H54" s="103">
        <f t="shared" si="55"/>
        <v>467</v>
      </c>
      <c r="I54" s="103">
        <f t="shared" si="55"/>
        <v>467</v>
      </c>
      <c r="J54" s="103">
        <f t="shared" si="55"/>
        <v>470</v>
      </c>
      <c r="K54" s="103">
        <f t="shared" si="55"/>
        <v>2501</v>
      </c>
      <c r="L54" s="103">
        <f t="shared" si="55"/>
        <v>1085</v>
      </c>
      <c r="M54" s="103">
        <f t="shared" si="55"/>
        <v>1655</v>
      </c>
      <c r="N54" s="103">
        <f t="shared" si="55"/>
        <v>1583</v>
      </c>
      <c r="O54" s="103">
        <f t="shared" si="55"/>
        <v>975</v>
      </c>
      <c r="P54" s="103">
        <f t="shared" si="55"/>
        <v>2118</v>
      </c>
      <c r="Q54" s="103">
        <f t="shared" si="55"/>
        <v>2038</v>
      </c>
      <c r="R54" s="103">
        <f t="shared" si="55"/>
        <v>1826</v>
      </c>
      <c r="S54" s="103">
        <f t="shared" si="55"/>
        <v>1647</v>
      </c>
      <c r="T54" s="103">
        <f t="shared" si="55"/>
        <v>1573</v>
      </c>
      <c r="U54" s="103">
        <f t="shared" si="55"/>
        <v>1456</v>
      </c>
      <c r="V54" s="103">
        <f t="shared" si="55"/>
        <v>1345</v>
      </c>
      <c r="W54" s="103">
        <f t="shared" si="55"/>
        <v>1084</v>
      </c>
      <c r="X54" s="103">
        <f t="shared" si="55"/>
        <v>952</v>
      </c>
      <c r="Y54" s="103">
        <f t="shared" si="55"/>
        <v>735</v>
      </c>
      <c r="Z54" s="103">
        <f t="shared" si="55"/>
        <v>555</v>
      </c>
      <c r="AA54" s="103">
        <f t="shared" si="55"/>
        <v>460</v>
      </c>
      <c r="AB54" s="216">
        <f t="shared" si="55"/>
        <v>464</v>
      </c>
      <c r="AC54" s="217">
        <f>SUM(AC48:AC53)-1</f>
        <v>494</v>
      </c>
      <c r="AD54" s="93">
        <f t="shared" si="55"/>
        <v>37</v>
      </c>
      <c r="AE54" s="217">
        <f t="shared" si="55"/>
        <v>13112</v>
      </c>
      <c r="AF54" s="93">
        <f t="shared" si="55"/>
        <v>1336</v>
      </c>
      <c r="AG54" s="217">
        <f t="shared" si="55"/>
        <v>1207</v>
      </c>
      <c r="AH54" s="93">
        <f t="shared" si="55"/>
        <v>5365</v>
      </c>
      <c r="AI54" s="216">
        <f t="shared" si="55"/>
        <v>612</v>
      </c>
      <c r="AJ54" s="19">
        <f t="shared" si="36"/>
        <v>0</v>
      </c>
    </row>
    <row r="55" spans="1:36" ht="17.25" hidden="1" customHeight="1" thickBot="1">
      <c r="A55" s="161"/>
      <c r="B55" s="161"/>
      <c r="C55" s="392"/>
      <c r="D55" s="162"/>
      <c r="E55" s="141"/>
      <c r="F55" s="83">
        <f t="shared" ref="F55:AI55" si="56">+F56*100/$E$56</f>
        <v>2.1630543369673805</v>
      </c>
      <c r="G55" s="83">
        <f t="shared" si="56"/>
        <v>2.3042175216088259</v>
      </c>
      <c r="H55" s="83">
        <f t="shared" si="56"/>
        <v>2.41280458671763</v>
      </c>
      <c r="I55" s="83">
        <f t="shared" si="56"/>
        <v>2.4909872735959691</v>
      </c>
      <c r="J55" s="83">
        <f t="shared" si="56"/>
        <v>2.5452808061503713</v>
      </c>
      <c r="K55" s="83">
        <f t="shared" si="56"/>
        <v>12.750293185075794</v>
      </c>
      <c r="L55" s="83">
        <f t="shared" si="56"/>
        <v>4.8299526560396124</v>
      </c>
      <c r="M55" s="83">
        <f t="shared" si="56"/>
        <v>6.8518438083655475</v>
      </c>
      <c r="N55" s="83">
        <f t="shared" si="56"/>
        <v>6.489163010902141</v>
      </c>
      <c r="O55" s="83">
        <f t="shared" si="56"/>
        <v>4.0437823046518702</v>
      </c>
      <c r="P55" s="83">
        <f t="shared" si="56"/>
        <v>8.9801502844981105</v>
      </c>
      <c r="Q55" s="83">
        <f t="shared" si="56"/>
        <v>7.6076097815228252</v>
      </c>
      <c r="R55" s="83">
        <f t="shared" si="56"/>
        <v>6.7649741562785044</v>
      </c>
      <c r="S55" s="83">
        <f t="shared" si="56"/>
        <v>5.7333970377448642</v>
      </c>
      <c r="T55" s="83">
        <f t="shared" si="56"/>
        <v>4.8017200191113236</v>
      </c>
      <c r="U55" s="83">
        <f t="shared" si="56"/>
        <v>4.3804022064891628</v>
      </c>
      <c r="V55" s="83">
        <f t="shared" si="56"/>
        <v>3.7940320549016202</v>
      </c>
      <c r="W55" s="83">
        <f t="shared" si="56"/>
        <v>3.0382660817443425</v>
      </c>
      <c r="X55" s="83">
        <f t="shared" si="56"/>
        <v>2.3671980193719322</v>
      </c>
      <c r="Y55" s="83">
        <f t="shared" si="56"/>
        <v>1.8220909525257352</v>
      </c>
      <c r="Z55" s="83">
        <f t="shared" si="56"/>
        <v>1.665725578769057</v>
      </c>
      <c r="AA55" s="83">
        <f t="shared" si="56"/>
        <v>1.151022890153325</v>
      </c>
      <c r="AB55" s="180">
        <f t="shared" si="56"/>
        <v>1.0120314468140554</v>
      </c>
      <c r="AC55" s="87">
        <f t="shared" si="56"/>
        <v>2.2130043869174303</v>
      </c>
      <c r="AD55" s="86">
        <f t="shared" si="56"/>
        <v>0.16505233896538243</v>
      </c>
      <c r="AE55" s="87">
        <f t="shared" si="56"/>
        <v>49.976110845676061</v>
      </c>
      <c r="AF55" s="86">
        <f t="shared" si="56"/>
        <v>5.6704165399817574</v>
      </c>
      <c r="AG55" s="87">
        <f t="shared" si="56"/>
        <v>5.0949050949050951</v>
      </c>
      <c r="AH55" s="86">
        <f t="shared" si="56"/>
        <v>19.371932415410676</v>
      </c>
      <c r="AI55" s="180">
        <f t="shared" si="56"/>
        <v>2.740737523346219</v>
      </c>
      <c r="AJ55" s="19">
        <f t="shared" si="36"/>
        <v>-100</v>
      </c>
    </row>
    <row r="56" spans="1:36" ht="15.75">
      <c r="A56" s="218">
        <v>21</v>
      </c>
      <c r="B56" s="218"/>
      <c r="C56" s="395" t="s">
        <v>149</v>
      </c>
      <c r="D56" s="219"/>
      <c r="E56" s="220">
        <v>46046</v>
      </c>
      <c r="F56" s="221">
        <v>996</v>
      </c>
      <c r="G56" s="222">
        <v>1061</v>
      </c>
      <c r="H56" s="222">
        <v>1111</v>
      </c>
      <c r="I56" s="222">
        <v>1147</v>
      </c>
      <c r="J56" s="222">
        <v>1172</v>
      </c>
      <c r="K56" s="222">
        <v>5871</v>
      </c>
      <c r="L56" s="222">
        <v>2224</v>
      </c>
      <c r="M56" s="222">
        <v>3155</v>
      </c>
      <c r="N56" s="222">
        <v>2988</v>
      </c>
      <c r="O56" s="222">
        <v>1862</v>
      </c>
      <c r="P56" s="222">
        <v>4135</v>
      </c>
      <c r="Q56" s="222">
        <v>3503</v>
      </c>
      <c r="R56" s="222">
        <v>3115</v>
      </c>
      <c r="S56" s="222">
        <v>2640</v>
      </c>
      <c r="T56" s="222">
        <v>2211</v>
      </c>
      <c r="U56" s="223">
        <v>2017</v>
      </c>
      <c r="V56" s="223">
        <v>1747</v>
      </c>
      <c r="W56" s="223">
        <v>1399</v>
      </c>
      <c r="X56" s="223">
        <v>1090</v>
      </c>
      <c r="Y56" s="223">
        <v>839</v>
      </c>
      <c r="Z56" s="223">
        <v>767</v>
      </c>
      <c r="AA56" s="223">
        <v>530</v>
      </c>
      <c r="AB56" s="224">
        <v>466</v>
      </c>
      <c r="AC56" s="219">
        <v>1019</v>
      </c>
      <c r="AD56" s="225">
        <v>76</v>
      </c>
      <c r="AE56" s="219">
        <v>23012</v>
      </c>
      <c r="AF56" s="225">
        <v>2611</v>
      </c>
      <c r="AG56" s="219">
        <v>2346</v>
      </c>
      <c r="AH56" s="225">
        <v>8920</v>
      </c>
      <c r="AI56" s="226">
        <v>1262</v>
      </c>
      <c r="AJ56" s="19"/>
    </row>
    <row r="57" spans="1:36" ht="17.25">
      <c r="A57" s="173">
        <v>1</v>
      </c>
      <c r="B57" s="453" t="s">
        <v>350</v>
      </c>
      <c r="C57" s="392" t="s">
        <v>150</v>
      </c>
      <c r="D57" s="174">
        <v>0.14565062811092699</v>
      </c>
      <c r="E57" s="92">
        <f>ROUND($E$56*D57,0)</f>
        <v>6707</v>
      </c>
      <c r="F57" s="49">
        <f>+ROUND($E$57*F55/100,0)</f>
        <v>145</v>
      </c>
      <c r="G57" s="49">
        <f>+ROUND($E$57*G55/100,0)-1</f>
        <v>154</v>
      </c>
      <c r="H57" s="49">
        <f t="shared" ref="H57:AI57" si="57">+ROUND($E$57*H55/100,0)</f>
        <v>162</v>
      </c>
      <c r="I57" s="49">
        <f t="shared" si="57"/>
        <v>167</v>
      </c>
      <c r="J57" s="49">
        <f t="shared" si="57"/>
        <v>171</v>
      </c>
      <c r="K57" s="49">
        <f t="shared" si="57"/>
        <v>855</v>
      </c>
      <c r="L57" s="49">
        <f t="shared" si="57"/>
        <v>324</v>
      </c>
      <c r="M57" s="49">
        <f t="shared" si="57"/>
        <v>460</v>
      </c>
      <c r="N57" s="49">
        <f t="shared" si="57"/>
        <v>435</v>
      </c>
      <c r="O57" s="49">
        <f t="shared" si="57"/>
        <v>271</v>
      </c>
      <c r="P57" s="49">
        <f t="shared" si="57"/>
        <v>602</v>
      </c>
      <c r="Q57" s="49">
        <f t="shared" si="57"/>
        <v>510</v>
      </c>
      <c r="R57" s="49">
        <f t="shared" si="57"/>
        <v>454</v>
      </c>
      <c r="S57" s="49">
        <f t="shared" si="57"/>
        <v>385</v>
      </c>
      <c r="T57" s="49">
        <f t="shared" si="57"/>
        <v>322</v>
      </c>
      <c r="U57" s="49">
        <f t="shared" si="57"/>
        <v>294</v>
      </c>
      <c r="V57" s="49">
        <f t="shared" si="57"/>
        <v>254</v>
      </c>
      <c r="W57" s="49">
        <f t="shared" si="57"/>
        <v>204</v>
      </c>
      <c r="X57" s="49">
        <f t="shared" si="57"/>
        <v>159</v>
      </c>
      <c r="Y57" s="49">
        <f t="shared" si="57"/>
        <v>122</v>
      </c>
      <c r="Z57" s="49">
        <f t="shared" si="57"/>
        <v>112</v>
      </c>
      <c r="AA57" s="49">
        <f t="shared" si="57"/>
        <v>77</v>
      </c>
      <c r="AB57" s="49">
        <f t="shared" si="57"/>
        <v>68</v>
      </c>
      <c r="AC57" s="49">
        <f t="shared" si="57"/>
        <v>148</v>
      </c>
      <c r="AD57" s="49">
        <f t="shared" si="57"/>
        <v>11</v>
      </c>
      <c r="AE57" s="49">
        <f t="shared" si="57"/>
        <v>3352</v>
      </c>
      <c r="AF57" s="49">
        <f t="shared" si="57"/>
        <v>380</v>
      </c>
      <c r="AG57" s="49">
        <f t="shared" si="57"/>
        <v>342</v>
      </c>
      <c r="AH57" s="49">
        <f t="shared" si="57"/>
        <v>1299</v>
      </c>
      <c r="AI57" s="49">
        <f t="shared" si="57"/>
        <v>184</v>
      </c>
      <c r="AJ57" s="19">
        <f t="shared" ref="AJ57:AJ88" si="58">E57-SUM(F57:AB57)</f>
        <v>0</v>
      </c>
    </row>
    <row r="58" spans="1:36" ht="17.25">
      <c r="A58" s="173">
        <f t="shared" ref="A58:A75" si="59">1+A57</f>
        <v>2</v>
      </c>
      <c r="B58" s="453" t="s">
        <v>349</v>
      </c>
      <c r="C58" s="392" t="s">
        <v>151</v>
      </c>
      <c r="D58" s="174">
        <v>5.1836928182033698E-2</v>
      </c>
      <c r="E58" s="92">
        <f t="shared" ref="E58:E77" si="60">ROUND($E$56*D58,0)</f>
        <v>2387</v>
      </c>
      <c r="F58" s="49">
        <f t="shared" ref="F58:AI58" si="61">+ROUND($E$58*F55/100,0)</f>
        <v>52</v>
      </c>
      <c r="G58" s="49">
        <f t="shared" si="61"/>
        <v>55</v>
      </c>
      <c r="H58" s="49">
        <f>+ROUND($E$58*H55/100,0)-2</f>
        <v>56</v>
      </c>
      <c r="I58" s="49">
        <f t="shared" si="61"/>
        <v>59</v>
      </c>
      <c r="J58" s="49">
        <f t="shared" si="61"/>
        <v>61</v>
      </c>
      <c r="K58" s="49">
        <f t="shared" si="61"/>
        <v>304</v>
      </c>
      <c r="L58" s="49">
        <f t="shared" si="61"/>
        <v>115</v>
      </c>
      <c r="M58" s="49">
        <f t="shared" si="61"/>
        <v>164</v>
      </c>
      <c r="N58" s="49">
        <f t="shared" si="61"/>
        <v>155</v>
      </c>
      <c r="O58" s="49">
        <f t="shared" si="61"/>
        <v>97</v>
      </c>
      <c r="P58" s="49">
        <f t="shared" si="61"/>
        <v>214</v>
      </c>
      <c r="Q58" s="49">
        <f t="shared" si="61"/>
        <v>182</v>
      </c>
      <c r="R58" s="49">
        <f t="shared" si="61"/>
        <v>161</v>
      </c>
      <c r="S58" s="49">
        <f t="shared" si="61"/>
        <v>137</v>
      </c>
      <c r="T58" s="49">
        <f t="shared" si="61"/>
        <v>115</v>
      </c>
      <c r="U58" s="49">
        <f t="shared" si="61"/>
        <v>105</v>
      </c>
      <c r="V58" s="49">
        <f t="shared" si="61"/>
        <v>91</v>
      </c>
      <c r="W58" s="49">
        <f t="shared" si="61"/>
        <v>73</v>
      </c>
      <c r="X58" s="49">
        <f t="shared" si="61"/>
        <v>57</v>
      </c>
      <c r="Y58" s="49">
        <f t="shared" si="61"/>
        <v>43</v>
      </c>
      <c r="Z58" s="49">
        <f t="shared" si="61"/>
        <v>40</v>
      </c>
      <c r="AA58" s="49">
        <f t="shared" si="61"/>
        <v>27</v>
      </c>
      <c r="AB58" s="49">
        <f t="shared" si="61"/>
        <v>24</v>
      </c>
      <c r="AC58" s="49">
        <f t="shared" si="61"/>
        <v>53</v>
      </c>
      <c r="AD58" s="49">
        <f t="shared" si="61"/>
        <v>4</v>
      </c>
      <c r="AE58" s="49">
        <f t="shared" si="61"/>
        <v>1193</v>
      </c>
      <c r="AF58" s="49">
        <f t="shared" si="61"/>
        <v>135</v>
      </c>
      <c r="AG58" s="49">
        <f t="shared" si="61"/>
        <v>122</v>
      </c>
      <c r="AH58" s="49">
        <f t="shared" si="61"/>
        <v>462</v>
      </c>
      <c r="AI58" s="49">
        <f t="shared" si="61"/>
        <v>65</v>
      </c>
      <c r="AJ58" s="19">
        <f t="shared" si="58"/>
        <v>0</v>
      </c>
    </row>
    <row r="59" spans="1:36" ht="17.25">
      <c r="A59" s="173">
        <f t="shared" si="59"/>
        <v>3</v>
      </c>
      <c r="B59" s="453" t="s">
        <v>348</v>
      </c>
      <c r="C59" s="392" t="s">
        <v>152</v>
      </c>
      <c r="D59" s="174">
        <v>5.0319981038160697E-2</v>
      </c>
      <c r="E59" s="92">
        <f t="shared" si="60"/>
        <v>2317</v>
      </c>
      <c r="F59" s="49">
        <f>+ROUND($E$59*F55/100,0)</f>
        <v>50</v>
      </c>
      <c r="G59" s="49">
        <f t="shared" ref="G59:AI59" si="62">+ROUND($E$59*G55/100,0)</f>
        <v>53</v>
      </c>
      <c r="H59" s="49">
        <f t="shared" si="62"/>
        <v>56</v>
      </c>
      <c r="I59" s="49">
        <f t="shared" si="62"/>
        <v>58</v>
      </c>
      <c r="J59" s="49">
        <f t="shared" si="62"/>
        <v>59</v>
      </c>
      <c r="K59" s="49">
        <f t="shared" si="62"/>
        <v>295</v>
      </c>
      <c r="L59" s="49">
        <f t="shared" si="62"/>
        <v>112</v>
      </c>
      <c r="M59" s="49">
        <f t="shared" si="62"/>
        <v>159</v>
      </c>
      <c r="N59" s="49">
        <f t="shared" si="62"/>
        <v>150</v>
      </c>
      <c r="O59" s="49">
        <f t="shared" si="62"/>
        <v>94</v>
      </c>
      <c r="P59" s="49">
        <f t="shared" si="62"/>
        <v>208</v>
      </c>
      <c r="Q59" s="49">
        <f>+ROUND($E$59*Q55/100,0)+1</f>
        <v>177</v>
      </c>
      <c r="R59" s="49">
        <f t="shared" si="62"/>
        <v>157</v>
      </c>
      <c r="S59" s="49">
        <f t="shared" si="62"/>
        <v>133</v>
      </c>
      <c r="T59" s="49">
        <f t="shared" si="62"/>
        <v>111</v>
      </c>
      <c r="U59" s="49">
        <f t="shared" si="62"/>
        <v>101</v>
      </c>
      <c r="V59" s="49">
        <f t="shared" si="62"/>
        <v>88</v>
      </c>
      <c r="W59" s="49">
        <f t="shared" si="62"/>
        <v>70</v>
      </c>
      <c r="X59" s="49">
        <f t="shared" si="62"/>
        <v>55</v>
      </c>
      <c r="Y59" s="49">
        <f t="shared" si="62"/>
        <v>42</v>
      </c>
      <c r="Z59" s="49">
        <f t="shared" si="62"/>
        <v>39</v>
      </c>
      <c r="AA59" s="49">
        <f t="shared" si="62"/>
        <v>27</v>
      </c>
      <c r="AB59" s="49">
        <f t="shared" si="62"/>
        <v>23</v>
      </c>
      <c r="AC59" s="49">
        <f t="shared" si="62"/>
        <v>51</v>
      </c>
      <c r="AD59" s="49">
        <f t="shared" si="62"/>
        <v>4</v>
      </c>
      <c r="AE59" s="49">
        <f t="shared" si="62"/>
        <v>1158</v>
      </c>
      <c r="AF59" s="49">
        <f t="shared" si="62"/>
        <v>131</v>
      </c>
      <c r="AG59" s="49">
        <f t="shared" si="62"/>
        <v>118</v>
      </c>
      <c r="AH59" s="49">
        <f t="shared" si="62"/>
        <v>449</v>
      </c>
      <c r="AI59" s="49">
        <f t="shared" si="62"/>
        <v>64</v>
      </c>
      <c r="AJ59" s="19">
        <f t="shared" si="58"/>
        <v>0</v>
      </c>
    </row>
    <row r="60" spans="1:36" s="3" customFormat="1" ht="17.25">
      <c r="A60" s="227">
        <f t="shared" si="59"/>
        <v>4</v>
      </c>
      <c r="B60" s="453" t="s">
        <v>347</v>
      </c>
      <c r="C60" s="392" t="s">
        <v>153</v>
      </c>
      <c r="D60" s="15">
        <v>6.3877696136525303E-2</v>
      </c>
      <c r="E60" s="21">
        <f t="shared" si="60"/>
        <v>2941</v>
      </c>
      <c r="F60" s="49">
        <f t="shared" ref="F60:AI60" si="63">+ROUND($E$60*F55/100,0)</f>
        <v>64</v>
      </c>
      <c r="G60" s="49">
        <f t="shared" si="63"/>
        <v>68</v>
      </c>
      <c r="H60" s="49">
        <f t="shared" si="63"/>
        <v>71</v>
      </c>
      <c r="I60" s="49">
        <f t="shared" si="63"/>
        <v>73</v>
      </c>
      <c r="J60" s="49">
        <f t="shared" si="63"/>
        <v>75</v>
      </c>
      <c r="K60" s="49">
        <f t="shared" si="63"/>
        <v>375</v>
      </c>
      <c r="L60" s="49">
        <f t="shared" si="63"/>
        <v>142</v>
      </c>
      <c r="M60" s="49">
        <f t="shared" si="63"/>
        <v>202</v>
      </c>
      <c r="N60" s="49">
        <f t="shared" si="63"/>
        <v>191</v>
      </c>
      <c r="O60" s="49">
        <f t="shared" si="63"/>
        <v>119</v>
      </c>
      <c r="P60" s="49">
        <f t="shared" si="63"/>
        <v>264</v>
      </c>
      <c r="Q60" s="49">
        <f t="shared" si="63"/>
        <v>224</v>
      </c>
      <c r="R60" s="49">
        <f t="shared" si="63"/>
        <v>199</v>
      </c>
      <c r="S60" s="49">
        <f>+ROUND($E$60*S55/100,0)-1</f>
        <v>168</v>
      </c>
      <c r="T60" s="49">
        <f t="shared" si="63"/>
        <v>141</v>
      </c>
      <c r="U60" s="49">
        <f>+ROUND($E$60*U55/100,0)-1</f>
        <v>128</v>
      </c>
      <c r="V60" s="49">
        <f>+ROUND($E$60*V55/100,0)-1</f>
        <v>111</v>
      </c>
      <c r="W60" s="49">
        <f t="shared" si="63"/>
        <v>89</v>
      </c>
      <c r="X60" s="49">
        <f t="shared" si="63"/>
        <v>70</v>
      </c>
      <c r="Y60" s="49">
        <f t="shared" si="63"/>
        <v>54</v>
      </c>
      <c r="Z60" s="49">
        <f t="shared" si="63"/>
        <v>49</v>
      </c>
      <c r="AA60" s="49">
        <f t="shared" si="63"/>
        <v>34</v>
      </c>
      <c r="AB60" s="49">
        <f t="shared" si="63"/>
        <v>30</v>
      </c>
      <c r="AC60" s="49">
        <f t="shared" si="63"/>
        <v>65</v>
      </c>
      <c r="AD60" s="49">
        <f t="shared" si="63"/>
        <v>5</v>
      </c>
      <c r="AE60" s="49">
        <f t="shared" si="63"/>
        <v>1470</v>
      </c>
      <c r="AF60" s="49">
        <f t="shared" si="63"/>
        <v>167</v>
      </c>
      <c r="AG60" s="49">
        <f t="shared" si="63"/>
        <v>150</v>
      </c>
      <c r="AH60" s="49">
        <f t="shared" si="63"/>
        <v>570</v>
      </c>
      <c r="AI60" s="49">
        <f t="shared" si="63"/>
        <v>81</v>
      </c>
      <c r="AJ60" s="228">
        <f t="shared" si="58"/>
        <v>0</v>
      </c>
    </row>
    <row r="61" spans="1:36" ht="17.25">
      <c r="A61" s="173">
        <f t="shared" si="59"/>
        <v>5</v>
      </c>
      <c r="B61" s="453" t="s">
        <v>346</v>
      </c>
      <c r="C61" s="392" t="s">
        <v>61</v>
      </c>
      <c r="D61" s="174">
        <v>3.8100000000000002E-2</v>
      </c>
      <c r="E61" s="92">
        <f t="shared" si="60"/>
        <v>1754</v>
      </c>
      <c r="F61" s="49">
        <f t="shared" ref="F61:AI61" si="64">+ROUND($E$61*F55/100,0)</f>
        <v>38</v>
      </c>
      <c r="G61" s="49">
        <f t="shared" si="64"/>
        <v>40</v>
      </c>
      <c r="H61" s="49">
        <f t="shared" si="64"/>
        <v>42</v>
      </c>
      <c r="I61" s="49">
        <f t="shared" si="64"/>
        <v>44</v>
      </c>
      <c r="J61" s="49">
        <f t="shared" si="64"/>
        <v>45</v>
      </c>
      <c r="K61" s="49">
        <f t="shared" si="64"/>
        <v>224</v>
      </c>
      <c r="L61" s="49">
        <f t="shared" si="64"/>
        <v>85</v>
      </c>
      <c r="M61" s="49">
        <f>+ROUND($E$61*M55/100,0)-2</f>
        <v>118</v>
      </c>
      <c r="N61" s="49">
        <f t="shared" si="64"/>
        <v>114</v>
      </c>
      <c r="O61" s="49">
        <f t="shared" si="64"/>
        <v>71</v>
      </c>
      <c r="P61" s="49">
        <f t="shared" si="64"/>
        <v>158</v>
      </c>
      <c r="Q61" s="49">
        <f t="shared" si="64"/>
        <v>133</v>
      </c>
      <c r="R61" s="49">
        <f t="shared" si="64"/>
        <v>119</v>
      </c>
      <c r="S61" s="49">
        <f t="shared" si="64"/>
        <v>101</v>
      </c>
      <c r="T61" s="49">
        <f t="shared" si="64"/>
        <v>84</v>
      </c>
      <c r="U61" s="49">
        <f t="shared" si="64"/>
        <v>77</v>
      </c>
      <c r="V61" s="49">
        <f t="shared" si="64"/>
        <v>67</v>
      </c>
      <c r="W61" s="49">
        <f t="shared" si="64"/>
        <v>53</v>
      </c>
      <c r="X61" s="49">
        <f t="shared" si="64"/>
        <v>42</v>
      </c>
      <c r="Y61" s="49">
        <f t="shared" si="64"/>
        <v>32</v>
      </c>
      <c r="Z61" s="49">
        <f t="shared" si="64"/>
        <v>29</v>
      </c>
      <c r="AA61" s="49">
        <f t="shared" si="64"/>
        <v>20</v>
      </c>
      <c r="AB61" s="49">
        <f t="shared" si="64"/>
        <v>18</v>
      </c>
      <c r="AC61" s="49">
        <f t="shared" si="64"/>
        <v>39</v>
      </c>
      <c r="AD61" s="49">
        <f t="shared" si="64"/>
        <v>3</v>
      </c>
      <c r="AE61" s="49">
        <f t="shared" si="64"/>
        <v>877</v>
      </c>
      <c r="AF61" s="49">
        <f t="shared" si="64"/>
        <v>99</v>
      </c>
      <c r="AG61" s="49">
        <f t="shared" si="64"/>
        <v>89</v>
      </c>
      <c r="AH61" s="49">
        <f t="shared" si="64"/>
        <v>340</v>
      </c>
      <c r="AI61" s="49">
        <f t="shared" si="64"/>
        <v>48</v>
      </c>
      <c r="AJ61" s="19">
        <f t="shared" si="58"/>
        <v>0</v>
      </c>
    </row>
    <row r="62" spans="1:36" ht="17.25">
      <c r="A62" s="173">
        <f t="shared" si="59"/>
        <v>6</v>
      </c>
      <c r="B62" s="453" t="s">
        <v>345</v>
      </c>
      <c r="C62" s="392" t="s">
        <v>154</v>
      </c>
      <c r="D62" s="174">
        <v>3.2300000000000002E-2</v>
      </c>
      <c r="E62" s="92">
        <f t="shared" si="60"/>
        <v>1487</v>
      </c>
      <c r="F62" s="49">
        <f t="shared" ref="F62:AI62" si="65">+ROUND($E$62*F55/100,0)</f>
        <v>32</v>
      </c>
      <c r="G62" s="49">
        <f t="shared" si="65"/>
        <v>34</v>
      </c>
      <c r="H62" s="49">
        <f t="shared" si="65"/>
        <v>36</v>
      </c>
      <c r="I62" s="49">
        <f t="shared" si="65"/>
        <v>37</v>
      </c>
      <c r="J62" s="49">
        <f t="shared" si="65"/>
        <v>38</v>
      </c>
      <c r="K62" s="49">
        <f t="shared" si="65"/>
        <v>190</v>
      </c>
      <c r="L62" s="49">
        <f t="shared" si="65"/>
        <v>72</v>
      </c>
      <c r="M62" s="49">
        <f t="shared" si="65"/>
        <v>102</v>
      </c>
      <c r="N62" s="49">
        <f t="shared" si="65"/>
        <v>96</v>
      </c>
      <c r="O62" s="49">
        <f t="shared" si="65"/>
        <v>60</v>
      </c>
      <c r="P62" s="49">
        <f t="shared" si="65"/>
        <v>134</v>
      </c>
      <c r="Q62" s="49">
        <f t="shared" si="65"/>
        <v>113</v>
      </c>
      <c r="R62" s="49">
        <f t="shared" si="65"/>
        <v>101</v>
      </c>
      <c r="S62" s="49">
        <f t="shared" si="65"/>
        <v>85</v>
      </c>
      <c r="T62" s="49">
        <f>+ROUND($E$62*T55/100,0)+1</f>
        <v>72</v>
      </c>
      <c r="U62" s="49">
        <f t="shared" si="65"/>
        <v>65</v>
      </c>
      <c r="V62" s="49">
        <f t="shared" si="65"/>
        <v>56</v>
      </c>
      <c r="W62" s="49">
        <f t="shared" si="65"/>
        <v>45</v>
      </c>
      <c r="X62" s="49">
        <f t="shared" si="65"/>
        <v>35</v>
      </c>
      <c r="Y62" s="49">
        <f t="shared" si="65"/>
        <v>27</v>
      </c>
      <c r="Z62" s="49">
        <f t="shared" si="65"/>
        <v>25</v>
      </c>
      <c r="AA62" s="49">
        <f t="shared" si="65"/>
        <v>17</v>
      </c>
      <c r="AB62" s="49">
        <f t="shared" si="65"/>
        <v>15</v>
      </c>
      <c r="AC62" s="49">
        <f t="shared" si="65"/>
        <v>33</v>
      </c>
      <c r="AD62" s="49">
        <f t="shared" si="65"/>
        <v>2</v>
      </c>
      <c r="AE62" s="49">
        <f t="shared" si="65"/>
        <v>743</v>
      </c>
      <c r="AF62" s="49">
        <f t="shared" si="65"/>
        <v>84</v>
      </c>
      <c r="AG62" s="49">
        <f t="shared" si="65"/>
        <v>76</v>
      </c>
      <c r="AH62" s="49">
        <f t="shared" si="65"/>
        <v>288</v>
      </c>
      <c r="AI62" s="49">
        <f t="shared" si="65"/>
        <v>41</v>
      </c>
      <c r="AJ62" s="19">
        <f t="shared" si="58"/>
        <v>0</v>
      </c>
    </row>
    <row r="63" spans="1:36" ht="17.25">
      <c r="A63" s="173">
        <f t="shared" si="59"/>
        <v>7</v>
      </c>
      <c r="B63" s="453" t="s">
        <v>344</v>
      </c>
      <c r="C63" s="392" t="s">
        <v>155</v>
      </c>
      <c r="D63" s="174">
        <v>6.1981512206683999E-2</v>
      </c>
      <c r="E63" s="92">
        <f t="shared" si="60"/>
        <v>2854</v>
      </c>
      <c r="F63" s="49">
        <f t="shared" ref="F63:AI63" si="66">+ROUND($E$63*F55/100,0)</f>
        <v>62</v>
      </c>
      <c r="G63" s="49">
        <f t="shared" si="66"/>
        <v>66</v>
      </c>
      <c r="H63" s="49">
        <f t="shared" si="66"/>
        <v>69</v>
      </c>
      <c r="I63" s="49">
        <f t="shared" si="66"/>
        <v>71</v>
      </c>
      <c r="J63" s="49">
        <f t="shared" si="66"/>
        <v>73</v>
      </c>
      <c r="K63" s="49">
        <f t="shared" si="66"/>
        <v>364</v>
      </c>
      <c r="L63" s="49">
        <f t="shared" si="66"/>
        <v>138</v>
      </c>
      <c r="M63" s="49">
        <f t="shared" si="66"/>
        <v>196</v>
      </c>
      <c r="N63" s="49">
        <f t="shared" si="66"/>
        <v>185</v>
      </c>
      <c r="O63" s="49">
        <f>+ROUND($E$63*O55/100,0)-2</f>
        <v>113</v>
      </c>
      <c r="P63" s="49">
        <f t="shared" si="66"/>
        <v>256</v>
      </c>
      <c r="Q63" s="49">
        <f t="shared" si="66"/>
        <v>217</v>
      </c>
      <c r="R63" s="49">
        <f t="shared" si="66"/>
        <v>193</v>
      </c>
      <c r="S63" s="49">
        <f t="shared" si="66"/>
        <v>164</v>
      </c>
      <c r="T63" s="49">
        <f t="shared" si="66"/>
        <v>137</v>
      </c>
      <c r="U63" s="49">
        <f t="shared" si="66"/>
        <v>125</v>
      </c>
      <c r="V63" s="49">
        <f t="shared" si="66"/>
        <v>108</v>
      </c>
      <c r="W63" s="49">
        <f t="shared" si="66"/>
        <v>87</v>
      </c>
      <c r="X63" s="49">
        <f t="shared" si="66"/>
        <v>68</v>
      </c>
      <c r="Y63" s="49">
        <f t="shared" si="66"/>
        <v>52</v>
      </c>
      <c r="Z63" s="49">
        <f t="shared" si="66"/>
        <v>48</v>
      </c>
      <c r="AA63" s="49">
        <f t="shared" si="66"/>
        <v>33</v>
      </c>
      <c r="AB63" s="49">
        <f t="shared" si="66"/>
        <v>29</v>
      </c>
      <c r="AC63" s="49">
        <f>+ROUND($E$63*AC55/100,0)-1</f>
        <v>62</v>
      </c>
      <c r="AD63" s="49">
        <f>+ROUND($E$63*AD55/100,0)-2</f>
        <v>3</v>
      </c>
      <c r="AE63" s="49">
        <f t="shared" si="66"/>
        <v>1426</v>
      </c>
      <c r="AF63" s="49">
        <f t="shared" si="66"/>
        <v>162</v>
      </c>
      <c r="AG63" s="49">
        <f t="shared" si="66"/>
        <v>145</v>
      </c>
      <c r="AH63" s="49">
        <f t="shared" si="66"/>
        <v>553</v>
      </c>
      <c r="AI63" s="49">
        <f t="shared" si="66"/>
        <v>78</v>
      </c>
      <c r="AJ63" s="19">
        <f t="shared" si="58"/>
        <v>0</v>
      </c>
    </row>
    <row r="64" spans="1:36" ht="17.25">
      <c r="A64" s="173">
        <f t="shared" si="59"/>
        <v>8</v>
      </c>
      <c r="B64" s="453" t="s">
        <v>332</v>
      </c>
      <c r="C64" s="392" t="s">
        <v>156</v>
      </c>
      <c r="D64" s="174">
        <v>4.6290590187248203E-2</v>
      </c>
      <c r="E64" s="92">
        <f t="shared" si="60"/>
        <v>2131</v>
      </c>
      <c r="F64" s="49">
        <f t="shared" ref="F64:AI64" si="67">+ROUND($E$64*F55/100,0)</f>
        <v>46</v>
      </c>
      <c r="G64" s="49">
        <f t="shared" si="67"/>
        <v>49</v>
      </c>
      <c r="H64" s="49">
        <f t="shared" si="67"/>
        <v>51</v>
      </c>
      <c r="I64" s="49">
        <f t="shared" si="67"/>
        <v>53</v>
      </c>
      <c r="J64" s="49">
        <f t="shared" si="67"/>
        <v>54</v>
      </c>
      <c r="K64" s="49">
        <f t="shared" si="67"/>
        <v>272</v>
      </c>
      <c r="L64" s="49">
        <f t="shared" si="67"/>
        <v>103</v>
      </c>
      <c r="M64" s="49">
        <f>+ROUND($E$64*M55/100,0)+1</f>
        <v>147</v>
      </c>
      <c r="N64" s="49">
        <f t="shared" si="67"/>
        <v>138</v>
      </c>
      <c r="O64" s="49">
        <f t="shared" si="67"/>
        <v>86</v>
      </c>
      <c r="P64" s="49">
        <f t="shared" si="67"/>
        <v>191</v>
      </c>
      <c r="Q64" s="49">
        <f t="shared" si="67"/>
        <v>162</v>
      </c>
      <c r="R64" s="49">
        <f t="shared" si="67"/>
        <v>144</v>
      </c>
      <c r="S64" s="49">
        <f t="shared" si="67"/>
        <v>122</v>
      </c>
      <c r="T64" s="49">
        <f t="shared" si="67"/>
        <v>102</v>
      </c>
      <c r="U64" s="49">
        <f t="shared" si="67"/>
        <v>93</v>
      </c>
      <c r="V64" s="49">
        <f t="shared" si="67"/>
        <v>81</v>
      </c>
      <c r="W64" s="49">
        <f t="shared" si="67"/>
        <v>65</v>
      </c>
      <c r="X64" s="49">
        <f t="shared" si="67"/>
        <v>50</v>
      </c>
      <c r="Y64" s="49">
        <f>+ROUND($E$64*Y55/100,0)+1</f>
        <v>40</v>
      </c>
      <c r="Z64" s="49">
        <f t="shared" si="67"/>
        <v>35</v>
      </c>
      <c r="AA64" s="49">
        <f t="shared" si="67"/>
        <v>25</v>
      </c>
      <c r="AB64" s="49">
        <f t="shared" si="67"/>
        <v>22</v>
      </c>
      <c r="AC64" s="49">
        <f t="shared" si="67"/>
        <v>47</v>
      </c>
      <c r="AD64" s="49">
        <f t="shared" si="67"/>
        <v>4</v>
      </c>
      <c r="AE64" s="49">
        <f t="shared" si="67"/>
        <v>1065</v>
      </c>
      <c r="AF64" s="49">
        <f t="shared" si="67"/>
        <v>121</v>
      </c>
      <c r="AG64" s="49">
        <f t="shared" si="67"/>
        <v>109</v>
      </c>
      <c r="AH64" s="49">
        <f t="shared" si="67"/>
        <v>413</v>
      </c>
      <c r="AI64" s="49">
        <f t="shared" si="67"/>
        <v>58</v>
      </c>
      <c r="AJ64" s="19">
        <f t="shared" si="58"/>
        <v>0</v>
      </c>
    </row>
    <row r="65" spans="1:36" ht="17.25">
      <c r="A65" s="173">
        <f t="shared" si="59"/>
        <v>9</v>
      </c>
      <c r="B65" s="453" t="s">
        <v>343</v>
      </c>
      <c r="C65" s="392" t="s">
        <v>157</v>
      </c>
      <c r="D65" s="174">
        <v>5.0900000000000001E-2</v>
      </c>
      <c r="E65" s="92">
        <f t="shared" si="60"/>
        <v>2344</v>
      </c>
      <c r="F65" s="49">
        <f>+ROUND($E$65*F55/100,0)</f>
        <v>51</v>
      </c>
      <c r="G65" s="49">
        <f t="shared" ref="G65:AI65" si="68">+ROUND($E$65*G55/100,0)</f>
        <v>54</v>
      </c>
      <c r="H65" s="49">
        <f t="shared" si="68"/>
        <v>57</v>
      </c>
      <c r="I65" s="49">
        <f t="shared" si="68"/>
        <v>58</v>
      </c>
      <c r="J65" s="49">
        <f t="shared" si="68"/>
        <v>60</v>
      </c>
      <c r="K65" s="49">
        <f t="shared" si="68"/>
        <v>299</v>
      </c>
      <c r="L65" s="49">
        <f t="shared" si="68"/>
        <v>113</v>
      </c>
      <c r="M65" s="49">
        <f>+ROUND($E$65*M55/100,0)-1</f>
        <v>160</v>
      </c>
      <c r="N65" s="49">
        <f t="shared" si="68"/>
        <v>152</v>
      </c>
      <c r="O65" s="49">
        <f t="shared" si="68"/>
        <v>95</v>
      </c>
      <c r="P65" s="49">
        <f t="shared" si="68"/>
        <v>210</v>
      </c>
      <c r="Q65" s="49">
        <f t="shared" si="68"/>
        <v>178</v>
      </c>
      <c r="R65" s="49">
        <f t="shared" si="68"/>
        <v>159</v>
      </c>
      <c r="S65" s="49">
        <f t="shared" si="68"/>
        <v>134</v>
      </c>
      <c r="T65" s="49">
        <f t="shared" si="68"/>
        <v>113</v>
      </c>
      <c r="U65" s="49">
        <f t="shared" si="68"/>
        <v>103</v>
      </c>
      <c r="V65" s="49">
        <f t="shared" si="68"/>
        <v>89</v>
      </c>
      <c r="W65" s="49">
        <f t="shared" si="68"/>
        <v>71</v>
      </c>
      <c r="X65" s="49">
        <f t="shared" si="68"/>
        <v>55</v>
      </c>
      <c r="Y65" s="49">
        <f t="shared" si="68"/>
        <v>43</v>
      </c>
      <c r="Z65" s="49">
        <f t="shared" si="68"/>
        <v>39</v>
      </c>
      <c r="AA65" s="49">
        <f t="shared" si="68"/>
        <v>27</v>
      </c>
      <c r="AB65" s="49">
        <f t="shared" si="68"/>
        <v>24</v>
      </c>
      <c r="AC65" s="49">
        <f t="shared" si="68"/>
        <v>52</v>
      </c>
      <c r="AD65" s="49">
        <f t="shared" si="68"/>
        <v>4</v>
      </c>
      <c r="AE65" s="49">
        <f t="shared" si="68"/>
        <v>1171</v>
      </c>
      <c r="AF65" s="49">
        <f t="shared" si="68"/>
        <v>133</v>
      </c>
      <c r="AG65" s="49">
        <f t="shared" si="68"/>
        <v>119</v>
      </c>
      <c r="AH65" s="49">
        <f t="shared" si="68"/>
        <v>454</v>
      </c>
      <c r="AI65" s="49">
        <f t="shared" si="68"/>
        <v>64</v>
      </c>
      <c r="AJ65" s="19">
        <f t="shared" si="58"/>
        <v>0</v>
      </c>
    </row>
    <row r="66" spans="1:36" ht="17.25">
      <c r="A66" s="173">
        <f t="shared" si="59"/>
        <v>10</v>
      </c>
      <c r="B66" s="453" t="s">
        <v>341</v>
      </c>
      <c r="C66" s="392" t="s">
        <v>158</v>
      </c>
      <c r="D66" s="174">
        <v>8.7295567670063995E-2</v>
      </c>
      <c r="E66" s="92">
        <f t="shared" si="60"/>
        <v>4020</v>
      </c>
      <c r="F66" s="49">
        <f t="shared" ref="F66:AI66" si="69">+ROUND($E$66*F55/100,0)</f>
        <v>87</v>
      </c>
      <c r="G66" s="49">
        <f t="shared" si="69"/>
        <v>93</v>
      </c>
      <c r="H66" s="49">
        <f t="shared" si="69"/>
        <v>97</v>
      </c>
      <c r="I66" s="49">
        <f t="shared" si="69"/>
        <v>100</v>
      </c>
      <c r="J66" s="49">
        <f t="shared" si="69"/>
        <v>102</v>
      </c>
      <c r="K66" s="49">
        <f t="shared" si="69"/>
        <v>513</v>
      </c>
      <c r="L66" s="49">
        <f t="shared" si="69"/>
        <v>194</v>
      </c>
      <c r="M66" s="49">
        <f t="shared" si="69"/>
        <v>275</v>
      </c>
      <c r="N66" s="49">
        <f t="shared" si="69"/>
        <v>261</v>
      </c>
      <c r="O66" s="49">
        <f t="shared" si="69"/>
        <v>163</v>
      </c>
      <c r="P66" s="49">
        <f t="shared" si="69"/>
        <v>361</v>
      </c>
      <c r="Q66" s="49">
        <f t="shared" si="69"/>
        <v>306</v>
      </c>
      <c r="R66" s="49">
        <f t="shared" si="69"/>
        <v>272</v>
      </c>
      <c r="S66" s="49">
        <f t="shared" si="69"/>
        <v>230</v>
      </c>
      <c r="T66" s="49">
        <f t="shared" si="69"/>
        <v>193</v>
      </c>
      <c r="U66" s="49">
        <f t="shared" si="69"/>
        <v>176</v>
      </c>
      <c r="V66" s="49">
        <f t="shared" si="69"/>
        <v>153</v>
      </c>
      <c r="W66" s="49">
        <f t="shared" si="69"/>
        <v>122</v>
      </c>
      <c r="X66" s="49">
        <f t="shared" si="69"/>
        <v>95</v>
      </c>
      <c r="Y66" s="49">
        <f t="shared" si="69"/>
        <v>73</v>
      </c>
      <c r="Z66" s="49">
        <f t="shared" si="69"/>
        <v>67</v>
      </c>
      <c r="AA66" s="49">
        <f t="shared" si="69"/>
        <v>46</v>
      </c>
      <c r="AB66" s="49">
        <f t="shared" si="69"/>
        <v>41</v>
      </c>
      <c r="AC66" s="49">
        <f t="shared" si="69"/>
        <v>89</v>
      </c>
      <c r="AD66" s="49">
        <f t="shared" si="69"/>
        <v>7</v>
      </c>
      <c r="AE66" s="49">
        <f t="shared" si="69"/>
        <v>2009</v>
      </c>
      <c r="AF66" s="49">
        <f t="shared" si="69"/>
        <v>228</v>
      </c>
      <c r="AG66" s="49">
        <f t="shared" si="69"/>
        <v>205</v>
      </c>
      <c r="AH66" s="49">
        <f t="shared" si="69"/>
        <v>779</v>
      </c>
      <c r="AI66" s="49">
        <f t="shared" si="69"/>
        <v>110</v>
      </c>
      <c r="AJ66" s="19">
        <f t="shared" si="58"/>
        <v>0</v>
      </c>
    </row>
    <row r="67" spans="1:36" ht="17.25">
      <c r="A67" s="173">
        <f t="shared" si="59"/>
        <v>11</v>
      </c>
      <c r="B67" s="453" t="s">
        <v>337</v>
      </c>
      <c r="C67" s="392" t="s">
        <v>159</v>
      </c>
      <c r="D67" s="174">
        <v>2.2499999999999999E-2</v>
      </c>
      <c r="E67" s="92">
        <f t="shared" si="60"/>
        <v>1036</v>
      </c>
      <c r="F67" s="49">
        <f t="shared" ref="F67:AI67" si="70">+ROUND($E$67*F55/100,0)</f>
        <v>22</v>
      </c>
      <c r="G67" s="49">
        <f t="shared" si="70"/>
        <v>24</v>
      </c>
      <c r="H67" s="49">
        <f t="shared" si="70"/>
        <v>25</v>
      </c>
      <c r="I67" s="49">
        <f t="shared" si="70"/>
        <v>26</v>
      </c>
      <c r="J67" s="49">
        <f t="shared" si="70"/>
        <v>26</v>
      </c>
      <c r="K67" s="49">
        <f t="shared" si="70"/>
        <v>132</v>
      </c>
      <c r="L67" s="49">
        <f t="shared" si="70"/>
        <v>50</v>
      </c>
      <c r="M67" s="49">
        <f t="shared" si="70"/>
        <v>71</v>
      </c>
      <c r="N67" s="49">
        <f t="shared" si="70"/>
        <v>67</v>
      </c>
      <c r="O67" s="49">
        <f t="shared" si="70"/>
        <v>42</v>
      </c>
      <c r="P67" s="49">
        <f t="shared" si="70"/>
        <v>93</v>
      </c>
      <c r="Q67" s="49">
        <f t="shared" si="70"/>
        <v>79</v>
      </c>
      <c r="R67" s="49">
        <f t="shared" si="70"/>
        <v>70</v>
      </c>
      <c r="S67" s="49">
        <f t="shared" si="70"/>
        <v>59</v>
      </c>
      <c r="T67" s="49">
        <f t="shared" si="70"/>
        <v>50</v>
      </c>
      <c r="U67" s="49">
        <f t="shared" si="70"/>
        <v>45</v>
      </c>
      <c r="V67" s="49">
        <f t="shared" si="70"/>
        <v>39</v>
      </c>
      <c r="W67" s="49">
        <f>+ROUND($E$67*W55/100,0)+2</f>
        <v>33</v>
      </c>
      <c r="X67" s="49">
        <f t="shared" si="70"/>
        <v>25</v>
      </c>
      <c r="Y67" s="49">
        <f t="shared" si="70"/>
        <v>19</v>
      </c>
      <c r="Z67" s="49">
        <f t="shared" si="70"/>
        <v>17</v>
      </c>
      <c r="AA67" s="49">
        <f t="shared" si="70"/>
        <v>12</v>
      </c>
      <c r="AB67" s="49">
        <f t="shared" si="70"/>
        <v>10</v>
      </c>
      <c r="AC67" s="49">
        <f t="shared" si="70"/>
        <v>23</v>
      </c>
      <c r="AD67" s="49">
        <f t="shared" si="70"/>
        <v>2</v>
      </c>
      <c r="AE67" s="49">
        <f t="shared" si="70"/>
        <v>518</v>
      </c>
      <c r="AF67" s="49">
        <f t="shared" si="70"/>
        <v>59</v>
      </c>
      <c r="AG67" s="49">
        <f t="shared" si="70"/>
        <v>53</v>
      </c>
      <c r="AH67" s="49">
        <f t="shared" si="70"/>
        <v>201</v>
      </c>
      <c r="AI67" s="49">
        <f t="shared" si="70"/>
        <v>28</v>
      </c>
      <c r="AJ67" s="19">
        <f t="shared" si="58"/>
        <v>0</v>
      </c>
    </row>
    <row r="68" spans="1:36" ht="17.25">
      <c r="A68" s="173">
        <f t="shared" si="59"/>
        <v>12</v>
      </c>
      <c r="B68" s="453" t="s">
        <v>333</v>
      </c>
      <c r="C68" s="392" t="s">
        <v>160</v>
      </c>
      <c r="D68" s="174">
        <v>6.6793078928656102E-2</v>
      </c>
      <c r="E68" s="92">
        <f t="shared" si="60"/>
        <v>3076</v>
      </c>
      <c r="F68" s="49">
        <f t="shared" ref="F68:AI68" si="71">+ROUND($E$68*F55/100,0)</f>
        <v>67</v>
      </c>
      <c r="G68" s="49">
        <f t="shared" si="71"/>
        <v>71</v>
      </c>
      <c r="H68" s="49">
        <f t="shared" si="71"/>
        <v>74</v>
      </c>
      <c r="I68" s="49">
        <f t="shared" si="71"/>
        <v>77</v>
      </c>
      <c r="J68" s="49">
        <f t="shared" si="71"/>
        <v>78</v>
      </c>
      <c r="K68" s="49">
        <f t="shared" si="71"/>
        <v>392</v>
      </c>
      <c r="L68" s="49">
        <f t="shared" si="71"/>
        <v>149</v>
      </c>
      <c r="M68" s="49">
        <f t="shared" si="71"/>
        <v>211</v>
      </c>
      <c r="N68" s="49">
        <f t="shared" si="71"/>
        <v>200</v>
      </c>
      <c r="O68" s="49">
        <f t="shared" si="71"/>
        <v>124</v>
      </c>
      <c r="P68" s="49">
        <f t="shared" si="71"/>
        <v>276</v>
      </c>
      <c r="Q68" s="49">
        <f t="shared" si="71"/>
        <v>234</v>
      </c>
      <c r="R68" s="49">
        <f t="shared" si="71"/>
        <v>208</v>
      </c>
      <c r="S68" s="49">
        <f t="shared" si="71"/>
        <v>176</v>
      </c>
      <c r="T68" s="49">
        <f t="shared" si="71"/>
        <v>148</v>
      </c>
      <c r="U68" s="49">
        <f t="shared" si="71"/>
        <v>135</v>
      </c>
      <c r="V68" s="49">
        <f t="shared" si="71"/>
        <v>117</v>
      </c>
      <c r="W68" s="49">
        <f t="shared" si="71"/>
        <v>93</v>
      </c>
      <c r="X68" s="49">
        <f t="shared" si="71"/>
        <v>73</v>
      </c>
      <c r="Y68" s="49">
        <f t="shared" si="71"/>
        <v>56</v>
      </c>
      <c r="Z68" s="49">
        <f t="shared" si="71"/>
        <v>51</v>
      </c>
      <c r="AA68" s="49">
        <f t="shared" si="71"/>
        <v>35</v>
      </c>
      <c r="AB68" s="49">
        <f t="shared" si="71"/>
        <v>31</v>
      </c>
      <c r="AC68" s="49">
        <f t="shared" si="71"/>
        <v>68</v>
      </c>
      <c r="AD68" s="49">
        <f t="shared" si="71"/>
        <v>5</v>
      </c>
      <c r="AE68" s="49">
        <f t="shared" si="71"/>
        <v>1537</v>
      </c>
      <c r="AF68" s="49">
        <f t="shared" si="71"/>
        <v>174</v>
      </c>
      <c r="AG68" s="49">
        <f t="shared" si="71"/>
        <v>157</v>
      </c>
      <c r="AH68" s="49">
        <f t="shared" si="71"/>
        <v>596</v>
      </c>
      <c r="AI68" s="49">
        <f t="shared" si="71"/>
        <v>84</v>
      </c>
      <c r="AJ68" s="19">
        <f t="shared" si="58"/>
        <v>0</v>
      </c>
    </row>
    <row r="69" spans="1:36" s="3" customFormat="1" ht="17.25">
      <c r="A69" s="227">
        <f t="shared" si="59"/>
        <v>13</v>
      </c>
      <c r="B69" s="453" t="s">
        <v>336</v>
      </c>
      <c r="C69" s="392" t="s">
        <v>161</v>
      </c>
      <c r="D69" s="15">
        <v>3.0338942877459099E-2</v>
      </c>
      <c r="E69" s="21">
        <f t="shared" si="60"/>
        <v>1397</v>
      </c>
      <c r="F69" s="49">
        <f t="shared" ref="F69:AI69" si="72">+ROUND($E$69*F55/100,0)</f>
        <v>30</v>
      </c>
      <c r="G69" s="49">
        <f t="shared" si="72"/>
        <v>32</v>
      </c>
      <c r="H69" s="49">
        <f t="shared" si="72"/>
        <v>34</v>
      </c>
      <c r="I69" s="49">
        <f t="shared" si="72"/>
        <v>35</v>
      </c>
      <c r="J69" s="49">
        <f t="shared" si="72"/>
        <v>36</v>
      </c>
      <c r="K69" s="49">
        <f t="shared" si="72"/>
        <v>178</v>
      </c>
      <c r="L69" s="49">
        <f t="shared" si="72"/>
        <v>67</v>
      </c>
      <c r="M69" s="49">
        <f t="shared" si="72"/>
        <v>96</v>
      </c>
      <c r="N69" s="49">
        <f t="shared" si="72"/>
        <v>91</v>
      </c>
      <c r="O69" s="49">
        <f>+ROUND($E$69*O55/100,0)+2</f>
        <v>58</v>
      </c>
      <c r="P69" s="49">
        <f t="shared" si="72"/>
        <v>125</v>
      </c>
      <c r="Q69" s="49">
        <f t="shared" si="72"/>
        <v>106</v>
      </c>
      <c r="R69" s="49">
        <f t="shared" si="72"/>
        <v>95</v>
      </c>
      <c r="S69" s="49">
        <f t="shared" si="72"/>
        <v>80</v>
      </c>
      <c r="T69" s="49">
        <f t="shared" si="72"/>
        <v>67</v>
      </c>
      <c r="U69" s="49">
        <f t="shared" si="72"/>
        <v>61</v>
      </c>
      <c r="V69" s="49">
        <f t="shared" si="72"/>
        <v>53</v>
      </c>
      <c r="W69" s="49">
        <f t="shared" si="72"/>
        <v>42</v>
      </c>
      <c r="X69" s="49">
        <f t="shared" si="72"/>
        <v>33</v>
      </c>
      <c r="Y69" s="49">
        <f t="shared" si="72"/>
        <v>25</v>
      </c>
      <c r="Z69" s="49">
        <f t="shared" si="72"/>
        <v>23</v>
      </c>
      <c r="AA69" s="49">
        <f t="shared" si="72"/>
        <v>16</v>
      </c>
      <c r="AB69" s="49">
        <f t="shared" si="72"/>
        <v>14</v>
      </c>
      <c r="AC69" s="49">
        <f t="shared" si="72"/>
        <v>31</v>
      </c>
      <c r="AD69" s="49">
        <f t="shared" si="72"/>
        <v>2</v>
      </c>
      <c r="AE69" s="49">
        <f>+ROUND($E$69*AE55/100,0)+1</f>
        <v>699</v>
      </c>
      <c r="AF69" s="49">
        <f t="shared" si="72"/>
        <v>79</v>
      </c>
      <c r="AG69" s="49">
        <f t="shared" si="72"/>
        <v>71</v>
      </c>
      <c r="AH69" s="49">
        <f t="shared" si="72"/>
        <v>271</v>
      </c>
      <c r="AI69" s="49">
        <f t="shared" si="72"/>
        <v>38</v>
      </c>
      <c r="AJ69" s="228">
        <f t="shared" si="58"/>
        <v>0</v>
      </c>
    </row>
    <row r="70" spans="1:36" ht="17.25">
      <c r="A70" s="173">
        <f t="shared" si="59"/>
        <v>14</v>
      </c>
      <c r="B70" s="453" t="s">
        <v>338</v>
      </c>
      <c r="C70" s="392" t="s">
        <v>162</v>
      </c>
      <c r="D70" s="438">
        <v>3.3538753259066099E-2</v>
      </c>
      <c r="E70" s="423">
        <f t="shared" si="60"/>
        <v>1544</v>
      </c>
      <c r="F70" s="439">
        <f>+ROUND($E$70*F55/100,0)</f>
        <v>33</v>
      </c>
      <c r="G70" s="439">
        <f t="shared" ref="G70:AI70" si="73">+ROUND($E$70*G55/100,0)</f>
        <v>36</v>
      </c>
      <c r="H70" s="439">
        <f t="shared" si="73"/>
        <v>37</v>
      </c>
      <c r="I70" s="439">
        <f t="shared" si="73"/>
        <v>38</v>
      </c>
      <c r="J70" s="439">
        <f t="shared" si="73"/>
        <v>39</v>
      </c>
      <c r="K70" s="439">
        <f t="shared" si="73"/>
        <v>197</v>
      </c>
      <c r="L70" s="439">
        <f t="shared" si="73"/>
        <v>75</v>
      </c>
      <c r="M70" s="439">
        <f t="shared" si="73"/>
        <v>106</v>
      </c>
      <c r="N70" s="439">
        <f t="shared" si="73"/>
        <v>100</v>
      </c>
      <c r="O70" s="439">
        <f t="shared" si="73"/>
        <v>62</v>
      </c>
      <c r="P70" s="439">
        <f t="shared" si="73"/>
        <v>139</v>
      </c>
      <c r="Q70" s="439">
        <f t="shared" si="73"/>
        <v>117</v>
      </c>
      <c r="R70" s="439">
        <f t="shared" si="73"/>
        <v>104</v>
      </c>
      <c r="S70" s="439">
        <f t="shared" si="73"/>
        <v>89</v>
      </c>
      <c r="T70" s="439">
        <f t="shared" si="73"/>
        <v>74</v>
      </c>
      <c r="U70" s="439">
        <f t="shared" si="73"/>
        <v>68</v>
      </c>
      <c r="V70" s="439">
        <f t="shared" si="73"/>
        <v>59</v>
      </c>
      <c r="W70" s="439">
        <f t="shared" si="73"/>
        <v>47</v>
      </c>
      <c r="X70" s="439">
        <f t="shared" si="73"/>
        <v>37</v>
      </c>
      <c r="Y70" s="439">
        <f t="shared" si="73"/>
        <v>28</v>
      </c>
      <c r="Z70" s="439">
        <f>+ROUND($E$70*Z55/100,0)-1</f>
        <v>25</v>
      </c>
      <c r="AA70" s="439">
        <f t="shared" si="73"/>
        <v>18</v>
      </c>
      <c r="AB70" s="439">
        <f t="shared" si="73"/>
        <v>16</v>
      </c>
      <c r="AC70" s="439">
        <f t="shared" si="73"/>
        <v>34</v>
      </c>
      <c r="AD70" s="439">
        <f t="shared" si="73"/>
        <v>3</v>
      </c>
      <c r="AE70" s="439">
        <f t="shared" si="73"/>
        <v>772</v>
      </c>
      <c r="AF70" s="439">
        <f t="shared" si="73"/>
        <v>88</v>
      </c>
      <c r="AG70" s="439">
        <f t="shared" si="73"/>
        <v>79</v>
      </c>
      <c r="AH70" s="439">
        <f t="shared" si="73"/>
        <v>299</v>
      </c>
      <c r="AI70" s="439">
        <f t="shared" si="73"/>
        <v>42</v>
      </c>
      <c r="AJ70" s="19">
        <f t="shared" si="58"/>
        <v>0</v>
      </c>
    </row>
    <row r="71" spans="1:36" ht="17.25">
      <c r="A71" s="173">
        <f t="shared" si="59"/>
        <v>15</v>
      </c>
      <c r="B71" s="453" t="s">
        <v>335</v>
      </c>
      <c r="C71" s="392" t="s">
        <v>163</v>
      </c>
      <c r="D71" s="438">
        <v>2.1299999999999999E-2</v>
      </c>
      <c r="E71" s="423">
        <f t="shared" si="60"/>
        <v>981</v>
      </c>
      <c r="F71" s="439">
        <f t="shared" ref="F71:AI71" si="74">+ROUND($E$71*F55/100,0)</f>
        <v>21</v>
      </c>
      <c r="G71" s="439">
        <f t="shared" si="74"/>
        <v>23</v>
      </c>
      <c r="H71" s="439">
        <f t="shared" si="74"/>
        <v>24</v>
      </c>
      <c r="I71" s="439">
        <f t="shared" si="74"/>
        <v>24</v>
      </c>
      <c r="J71" s="439">
        <f t="shared" si="74"/>
        <v>25</v>
      </c>
      <c r="K71" s="439">
        <f t="shared" si="74"/>
        <v>125</v>
      </c>
      <c r="L71" s="439">
        <f t="shared" si="74"/>
        <v>47</v>
      </c>
      <c r="M71" s="439">
        <f t="shared" si="74"/>
        <v>67</v>
      </c>
      <c r="N71" s="439">
        <f t="shared" si="74"/>
        <v>64</v>
      </c>
      <c r="O71" s="439">
        <f t="shared" si="74"/>
        <v>40</v>
      </c>
      <c r="P71" s="439">
        <f t="shared" si="74"/>
        <v>88</v>
      </c>
      <c r="Q71" s="439">
        <f t="shared" si="74"/>
        <v>75</v>
      </c>
      <c r="R71" s="439">
        <f t="shared" si="74"/>
        <v>66</v>
      </c>
      <c r="S71" s="439">
        <f t="shared" si="74"/>
        <v>56</v>
      </c>
      <c r="T71" s="439">
        <f t="shared" si="74"/>
        <v>47</v>
      </c>
      <c r="U71" s="439">
        <f t="shared" si="74"/>
        <v>43</v>
      </c>
      <c r="V71" s="439">
        <f t="shared" si="74"/>
        <v>37</v>
      </c>
      <c r="W71" s="439">
        <f t="shared" si="74"/>
        <v>30</v>
      </c>
      <c r="X71" s="439">
        <f t="shared" si="74"/>
        <v>23</v>
      </c>
      <c r="Y71" s="439">
        <f t="shared" si="74"/>
        <v>18</v>
      </c>
      <c r="Z71" s="439">
        <f t="shared" si="74"/>
        <v>16</v>
      </c>
      <c r="AA71" s="439">
        <f>+ROUND($E$71*AA55/100,0)+1</f>
        <v>12</v>
      </c>
      <c r="AB71" s="439">
        <f t="shared" si="74"/>
        <v>10</v>
      </c>
      <c r="AC71" s="439">
        <f t="shared" si="74"/>
        <v>22</v>
      </c>
      <c r="AD71" s="439">
        <f t="shared" si="74"/>
        <v>2</v>
      </c>
      <c r="AE71" s="439">
        <f t="shared" si="74"/>
        <v>490</v>
      </c>
      <c r="AF71" s="439">
        <f t="shared" si="74"/>
        <v>56</v>
      </c>
      <c r="AG71" s="439">
        <f t="shared" si="74"/>
        <v>50</v>
      </c>
      <c r="AH71" s="439">
        <f t="shared" si="74"/>
        <v>190</v>
      </c>
      <c r="AI71" s="439">
        <f t="shared" si="74"/>
        <v>27</v>
      </c>
      <c r="AJ71" s="19">
        <f t="shared" si="58"/>
        <v>0</v>
      </c>
    </row>
    <row r="72" spans="1:36" ht="17.25">
      <c r="A72" s="173">
        <f t="shared" si="59"/>
        <v>16</v>
      </c>
      <c r="B72" s="453" t="s">
        <v>334</v>
      </c>
      <c r="C72" s="392" t="s">
        <v>164</v>
      </c>
      <c r="D72" s="438">
        <v>3.4299999999999997E-2</v>
      </c>
      <c r="E72" s="423">
        <f t="shared" si="60"/>
        <v>1579</v>
      </c>
      <c r="F72" s="439">
        <f>+ROUND($E$72*F55/100,0)</f>
        <v>34</v>
      </c>
      <c r="G72" s="439">
        <f t="shared" ref="G72:AI72" si="75">+ROUND($E$72*G55/100,0)</f>
        <v>36</v>
      </c>
      <c r="H72" s="439">
        <f t="shared" si="75"/>
        <v>38</v>
      </c>
      <c r="I72" s="439">
        <f t="shared" si="75"/>
        <v>39</v>
      </c>
      <c r="J72" s="439">
        <f t="shared" si="75"/>
        <v>40</v>
      </c>
      <c r="K72" s="439">
        <f t="shared" si="75"/>
        <v>201</v>
      </c>
      <c r="L72" s="439">
        <f t="shared" si="75"/>
        <v>76</v>
      </c>
      <c r="M72" s="439">
        <f t="shared" si="75"/>
        <v>108</v>
      </c>
      <c r="N72" s="439">
        <f t="shared" si="75"/>
        <v>102</v>
      </c>
      <c r="O72" s="439">
        <f t="shared" si="75"/>
        <v>64</v>
      </c>
      <c r="P72" s="439">
        <f t="shared" si="75"/>
        <v>142</v>
      </c>
      <c r="Q72" s="439">
        <f t="shared" si="75"/>
        <v>120</v>
      </c>
      <c r="R72" s="439">
        <f t="shared" si="75"/>
        <v>107</v>
      </c>
      <c r="S72" s="439">
        <f t="shared" si="75"/>
        <v>91</v>
      </c>
      <c r="T72" s="439">
        <f t="shared" si="75"/>
        <v>76</v>
      </c>
      <c r="U72" s="439">
        <f t="shared" si="75"/>
        <v>69</v>
      </c>
      <c r="V72" s="439">
        <f t="shared" si="75"/>
        <v>60</v>
      </c>
      <c r="W72" s="439">
        <f t="shared" si="75"/>
        <v>48</v>
      </c>
      <c r="X72" s="439">
        <f t="shared" si="75"/>
        <v>37</v>
      </c>
      <c r="Y72" s="439">
        <f t="shared" si="75"/>
        <v>29</v>
      </c>
      <c r="Z72" s="439">
        <f>+ROUND($E$72*Z55/100,0)+2</f>
        <v>28</v>
      </c>
      <c r="AA72" s="439">
        <f t="shared" si="75"/>
        <v>18</v>
      </c>
      <c r="AB72" s="439">
        <f t="shared" si="75"/>
        <v>16</v>
      </c>
      <c r="AC72" s="439">
        <f t="shared" si="75"/>
        <v>35</v>
      </c>
      <c r="AD72" s="439">
        <f t="shared" si="75"/>
        <v>3</v>
      </c>
      <c r="AE72" s="439">
        <f t="shared" si="75"/>
        <v>789</v>
      </c>
      <c r="AF72" s="439">
        <f t="shared" si="75"/>
        <v>90</v>
      </c>
      <c r="AG72" s="439">
        <f t="shared" si="75"/>
        <v>80</v>
      </c>
      <c r="AH72" s="439">
        <f t="shared" si="75"/>
        <v>306</v>
      </c>
      <c r="AI72" s="439">
        <f t="shared" si="75"/>
        <v>43</v>
      </c>
      <c r="AJ72" s="19">
        <f t="shared" si="58"/>
        <v>0</v>
      </c>
    </row>
    <row r="73" spans="1:36" ht="17.25">
      <c r="A73" s="173">
        <f t="shared" si="59"/>
        <v>17</v>
      </c>
      <c r="B73" s="453" t="s">
        <v>342</v>
      </c>
      <c r="C73" s="392" t="s">
        <v>165</v>
      </c>
      <c r="D73" s="438">
        <v>5.8426167338231798E-2</v>
      </c>
      <c r="E73" s="423">
        <f t="shared" si="60"/>
        <v>2690</v>
      </c>
      <c r="F73" s="439">
        <f>+ROUND($E$73*F55/100,0)</f>
        <v>58</v>
      </c>
      <c r="G73" s="439">
        <f t="shared" ref="G73:AI73" si="76">+ROUND($E$73*G55/100,0)</f>
        <v>62</v>
      </c>
      <c r="H73" s="439">
        <f t="shared" si="76"/>
        <v>65</v>
      </c>
      <c r="I73" s="439">
        <f t="shared" si="76"/>
        <v>67</v>
      </c>
      <c r="J73" s="439">
        <f t="shared" si="76"/>
        <v>68</v>
      </c>
      <c r="K73" s="439">
        <f t="shared" si="76"/>
        <v>343</v>
      </c>
      <c r="L73" s="439">
        <f t="shared" si="76"/>
        <v>130</v>
      </c>
      <c r="M73" s="439">
        <f t="shared" si="76"/>
        <v>184</v>
      </c>
      <c r="N73" s="439">
        <f t="shared" si="76"/>
        <v>175</v>
      </c>
      <c r="O73" s="439">
        <f t="shared" si="76"/>
        <v>109</v>
      </c>
      <c r="P73" s="439">
        <f t="shared" si="76"/>
        <v>242</v>
      </c>
      <c r="Q73" s="439">
        <f t="shared" si="76"/>
        <v>205</v>
      </c>
      <c r="R73" s="439">
        <f t="shared" si="76"/>
        <v>182</v>
      </c>
      <c r="S73" s="439">
        <f t="shared" si="76"/>
        <v>154</v>
      </c>
      <c r="T73" s="439">
        <f t="shared" si="76"/>
        <v>129</v>
      </c>
      <c r="U73" s="439">
        <f t="shared" si="76"/>
        <v>118</v>
      </c>
      <c r="V73" s="439">
        <f t="shared" si="76"/>
        <v>102</v>
      </c>
      <c r="W73" s="439">
        <f t="shared" si="76"/>
        <v>82</v>
      </c>
      <c r="X73" s="439">
        <f t="shared" si="76"/>
        <v>64</v>
      </c>
      <c r="Y73" s="439">
        <f t="shared" si="76"/>
        <v>49</v>
      </c>
      <c r="Z73" s="439">
        <f t="shared" si="76"/>
        <v>45</v>
      </c>
      <c r="AA73" s="439">
        <f t="shared" si="76"/>
        <v>31</v>
      </c>
      <c r="AB73" s="439">
        <f>+ROUND($E$73*AB55/100,0)-1</f>
        <v>26</v>
      </c>
      <c r="AC73" s="439">
        <f t="shared" si="76"/>
        <v>60</v>
      </c>
      <c r="AD73" s="439">
        <f t="shared" si="76"/>
        <v>4</v>
      </c>
      <c r="AE73" s="439">
        <f t="shared" si="76"/>
        <v>1344</v>
      </c>
      <c r="AF73" s="439">
        <f t="shared" si="76"/>
        <v>153</v>
      </c>
      <c r="AG73" s="439">
        <f t="shared" si="76"/>
        <v>137</v>
      </c>
      <c r="AH73" s="439">
        <f t="shared" si="76"/>
        <v>521</v>
      </c>
      <c r="AI73" s="439">
        <f t="shared" si="76"/>
        <v>74</v>
      </c>
      <c r="AJ73" s="19">
        <f t="shared" si="58"/>
        <v>0</v>
      </c>
    </row>
    <row r="74" spans="1:36" ht="17.25">
      <c r="A74" s="173">
        <f t="shared" si="59"/>
        <v>18</v>
      </c>
      <c r="B74" s="453" t="s">
        <v>340</v>
      </c>
      <c r="C74" s="392" t="s">
        <v>166</v>
      </c>
      <c r="D74" s="438">
        <v>3.0173026783598001E-2</v>
      </c>
      <c r="E74" s="423">
        <f t="shared" si="60"/>
        <v>1389</v>
      </c>
      <c r="F74" s="439">
        <f>+ROUND($E$74*F55/100,0)</f>
        <v>30</v>
      </c>
      <c r="G74" s="439">
        <f t="shared" ref="G74:AI74" si="77">+ROUND($E$74*G55/100,0)</f>
        <v>32</v>
      </c>
      <c r="H74" s="439">
        <f t="shared" si="77"/>
        <v>34</v>
      </c>
      <c r="I74" s="439">
        <f t="shared" si="77"/>
        <v>35</v>
      </c>
      <c r="J74" s="439">
        <f t="shared" si="77"/>
        <v>35</v>
      </c>
      <c r="K74" s="439">
        <f t="shared" si="77"/>
        <v>177</v>
      </c>
      <c r="L74" s="439">
        <f t="shared" si="77"/>
        <v>67</v>
      </c>
      <c r="M74" s="439">
        <f t="shared" si="77"/>
        <v>95</v>
      </c>
      <c r="N74" s="439">
        <f t="shared" si="77"/>
        <v>90</v>
      </c>
      <c r="O74" s="439">
        <f t="shared" si="77"/>
        <v>56</v>
      </c>
      <c r="P74" s="439">
        <f t="shared" si="77"/>
        <v>125</v>
      </c>
      <c r="Q74" s="439">
        <f t="shared" si="77"/>
        <v>106</v>
      </c>
      <c r="R74" s="439">
        <f t="shared" si="77"/>
        <v>94</v>
      </c>
      <c r="S74" s="439">
        <f t="shared" si="77"/>
        <v>80</v>
      </c>
      <c r="T74" s="439">
        <f t="shared" si="77"/>
        <v>67</v>
      </c>
      <c r="U74" s="439">
        <f t="shared" si="77"/>
        <v>61</v>
      </c>
      <c r="V74" s="439">
        <f t="shared" si="77"/>
        <v>53</v>
      </c>
      <c r="W74" s="439">
        <f t="shared" si="77"/>
        <v>42</v>
      </c>
      <c r="X74" s="439">
        <f t="shared" si="77"/>
        <v>33</v>
      </c>
      <c r="Y74" s="439">
        <f t="shared" si="77"/>
        <v>25</v>
      </c>
      <c r="Z74" s="439">
        <f>+ROUND($E$74*Z55/100,0)-1</f>
        <v>22</v>
      </c>
      <c r="AA74" s="439">
        <f t="shared" si="77"/>
        <v>16</v>
      </c>
      <c r="AB74" s="439">
        <f t="shared" si="77"/>
        <v>14</v>
      </c>
      <c r="AC74" s="439">
        <f t="shared" si="77"/>
        <v>31</v>
      </c>
      <c r="AD74" s="439">
        <f t="shared" si="77"/>
        <v>2</v>
      </c>
      <c r="AE74" s="439">
        <f t="shared" si="77"/>
        <v>694</v>
      </c>
      <c r="AF74" s="439">
        <f t="shared" si="77"/>
        <v>79</v>
      </c>
      <c r="AG74" s="439">
        <f t="shared" si="77"/>
        <v>71</v>
      </c>
      <c r="AH74" s="439">
        <f t="shared" si="77"/>
        <v>269</v>
      </c>
      <c r="AI74" s="439">
        <f t="shared" si="77"/>
        <v>38</v>
      </c>
      <c r="AJ74" s="19">
        <f t="shared" si="58"/>
        <v>0</v>
      </c>
    </row>
    <row r="75" spans="1:36" ht="17.25">
      <c r="A75" s="173">
        <f t="shared" si="59"/>
        <v>19</v>
      </c>
      <c r="B75" s="453" t="s">
        <v>339</v>
      </c>
      <c r="C75" s="392" t="s">
        <v>167</v>
      </c>
      <c r="D75" s="438">
        <v>2.3099999999999999E-2</v>
      </c>
      <c r="E75" s="423">
        <f t="shared" si="60"/>
        <v>1064</v>
      </c>
      <c r="F75" s="439">
        <f t="shared" ref="F75:AH75" si="78">+ROUND($E$75*F55/100,0)</f>
        <v>23</v>
      </c>
      <c r="G75" s="439">
        <f t="shared" si="78"/>
        <v>25</v>
      </c>
      <c r="H75" s="439">
        <f t="shared" si="78"/>
        <v>26</v>
      </c>
      <c r="I75" s="439">
        <f t="shared" si="78"/>
        <v>27</v>
      </c>
      <c r="J75" s="439">
        <f t="shared" si="78"/>
        <v>27</v>
      </c>
      <c r="K75" s="439">
        <f t="shared" si="78"/>
        <v>136</v>
      </c>
      <c r="L75" s="439">
        <f t="shared" si="78"/>
        <v>51</v>
      </c>
      <c r="M75" s="439">
        <f t="shared" si="78"/>
        <v>73</v>
      </c>
      <c r="N75" s="439">
        <f t="shared" si="78"/>
        <v>69</v>
      </c>
      <c r="O75" s="439">
        <f t="shared" si="78"/>
        <v>43</v>
      </c>
      <c r="P75" s="439">
        <f t="shared" si="78"/>
        <v>96</v>
      </c>
      <c r="Q75" s="439">
        <f t="shared" si="78"/>
        <v>81</v>
      </c>
      <c r="R75" s="439">
        <f t="shared" si="78"/>
        <v>72</v>
      </c>
      <c r="S75" s="439">
        <f t="shared" si="78"/>
        <v>61</v>
      </c>
      <c r="T75" s="439">
        <f t="shared" si="78"/>
        <v>51</v>
      </c>
      <c r="U75" s="439">
        <f t="shared" si="78"/>
        <v>47</v>
      </c>
      <c r="V75" s="439">
        <f t="shared" si="78"/>
        <v>40</v>
      </c>
      <c r="W75" s="439">
        <f t="shared" si="78"/>
        <v>32</v>
      </c>
      <c r="X75" s="439">
        <f>+ROUND($E$75*X55/100,0)-1</f>
        <v>24</v>
      </c>
      <c r="Y75" s="439">
        <f t="shared" si="78"/>
        <v>19</v>
      </c>
      <c r="Z75" s="439">
        <f t="shared" si="78"/>
        <v>18</v>
      </c>
      <c r="AA75" s="439">
        <f t="shared" si="78"/>
        <v>12</v>
      </c>
      <c r="AB75" s="439">
        <f t="shared" si="78"/>
        <v>11</v>
      </c>
      <c r="AC75" s="439">
        <f t="shared" si="78"/>
        <v>24</v>
      </c>
      <c r="AD75" s="439">
        <f t="shared" si="78"/>
        <v>2</v>
      </c>
      <c r="AE75" s="439">
        <f t="shared" si="78"/>
        <v>532</v>
      </c>
      <c r="AF75" s="439">
        <f t="shared" si="78"/>
        <v>60</v>
      </c>
      <c r="AG75" s="439">
        <f t="shared" si="78"/>
        <v>54</v>
      </c>
      <c r="AH75" s="439">
        <f t="shared" si="78"/>
        <v>206</v>
      </c>
      <c r="AI75" s="439">
        <f>+ROUND($E$75*AI55/100,0)+2</f>
        <v>31</v>
      </c>
      <c r="AJ75" s="19">
        <f t="shared" si="58"/>
        <v>0</v>
      </c>
    </row>
    <row r="76" spans="1:36" ht="17.25">
      <c r="A76" s="173">
        <v>20</v>
      </c>
      <c r="B76" s="453" t="s">
        <v>290</v>
      </c>
      <c r="C76" s="392" t="s">
        <v>168</v>
      </c>
      <c r="D76" s="438">
        <v>2.8679781938848101E-2</v>
      </c>
      <c r="E76" s="423">
        <f t="shared" si="60"/>
        <v>1321</v>
      </c>
      <c r="F76" s="439">
        <f>+ROUND($E$76*F55/100,0)</f>
        <v>29</v>
      </c>
      <c r="G76" s="439">
        <f t="shared" ref="G76:AI76" si="79">+ROUND($E$76*G55/100,0)</f>
        <v>30</v>
      </c>
      <c r="H76" s="439">
        <f t="shared" si="79"/>
        <v>32</v>
      </c>
      <c r="I76" s="439">
        <f t="shared" si="79"/>
        <v>33</v>
      </c>
      <c r="J76" s="439">
        <f t="shared" si="79"/>
        <v>34</v>
      </c>
      <c r="K76" s="439">
        <f t="shared" si="79"/>
        <v>168</v>
      </c>
      <c r="L76" s="439">
        <f t="shared" si="79"/>
        <v>64</v>
      </c>
      <c r="M76" s="439">
        <f t="shared" si="79"/>
        <v>91</v>
      </c>
      <c r="N76" s="439">
        <f t="shared" si="79"/>
        <v>86</v>
      </c>
      <c r="O76" s="439">
        <f t="shared" si="79"/>
        <v>53</v>
      </c>
      <c r="P76" s="439">
        <f t="shared" si="79"/>
        <v>119</v>
      </c>
      <c r="Q76" s="439">
        <f t="shared" si="79"/>
        <v>100</v>
      </c>
      <c r="R76" s="439">
        <f t="shared" si="79"/>
        <v>89</v>
      </c>
      <c r="S76" s="439">
        <f t="shared" si="79"/>
        <v>76</v>
      </c>
      <c r="T76" s="439">
        <f t="shared" si="79"/>
        <v>63</v>
      </c>
      <c r="U76" s="439">
        <f t="shared" si="79"/>
        <v>58</v>
      </c>
      <c r="V76" s="439">
        <f t="shared" si="79"/>
        <v>50</v>
      </c>
      <c r="W76" s="439">
        <f t="shared" si="79"/>
        <v>40</v>
      </c>
      <c r="X76" s="439">
        <f t="shared" si="79"/>
        <v>31</v>
      </c>
      <c r="Y76" s="439">
        <f t="shared" si="79"/>
        <v>24</v>
      </c>
      <c r="Z76" s="439">
        <f t="shared" si="79"/>
        <v>22</v>
      </c>
      <c r="AA76" s="439">
        <f t="shared" si="79"/>
        <v>15</v>
      </c>
      <c r="AB76" s="439">
        <f>+ROUND($E$76*AB55/100,0)+1</f>
        <v>14</v>
      </c>
      <c r="AC76" s="439">
        <f t="shared" si="79"/>
        <v>29</v>
      </c>
      <c r="AD76" s="439">
        <f t="shared" si="79"/>
        <v>2</v>
      </c>
      <c r="AE76" s="439">
        <f t="shared" si="79"/>
        <v>660</v>
      </c>
      <c r="AF76" s="439">
        <f t="shared" si="79"/>
        <v>75</v>
      </c>
      <c r="AG76" s="439">
        <f t="shared" si="79"/>
        <v>67</v>
      </c>
      <c r="AH76" s="439">
        <f>+ROUND($E$76*AH55/100,0)-1</f>
        <v>255</v>
      </c>
      <c r="AI76" s="439">
        <f t="shared" si="79"/>
        <v>36</v>
      </c>
      <c r="AJ76" s="19">
        <f t="shared" si="58"/>
        <v>0</v>
      </c>
    </row>
    <row r="77" spans="1:36" ht="17.25">
      <c r="A77" s="173">
        <v>21</v>
      </c>
      <c r="B77" s="453" t="s">
        <v>289</v>
      </c>
      <c r="C77" s="392" t="s">
        <v>273</v>
      </c>
      <c r="D77" s="438">
        <v>2.23E-2</v>
      </c>
      <c r="E77" s="423">
        <f t="shared" si="60"/>
        <v>1027</v>
      </c>
      <c r="F77" s="439">
        <f>+ROUND($E$77*F55/100,0)</f>
        <v>22</v>
      </c>
      <c r="G77" s="439">
        <f t="shared" ref="G77:AI77" si="80">+ROUND($E$77*G55/100,0)</f>
        <v>24</v>
      </c>
      <c r="H77" s="439">
        <f t="shared" si="80"/>
        <v>25</v>
      </c>
      <c r="I77" s="439">
        <f t="shared" si="80"/>
        <v>26</v>
      </c>
      <c r="J77" s="439">
        <f t="shared" si="80"/>
        <v>26</v>
      </c>
      <c r="K77" s="439">
        <f t="shared" si="80"/>
        <v>131</v>
      </c>
      <c r="L77" s="439">
        <f t="shared" si="80"/>
        <v>50</v>
      </c>
      <c r="M77" s="439">
        <f t="shared" si="80"/>
        <v>70</v>
      </c>
      <c r="N77" s="439">
        <f t="shared" si="80"/>
        <v>67</v>
      </c>
      <c r="O77" s="439">
        <f t="shared" si="80"/>
        <v>42</v>
      </c>
      <c r="P77" s="439">
        <f t="shared" si="80"/>
        <v>92</v>
      </c>
      <c r="Q77" s="439">
        <f t="shared" si="80"/>
        <v>78</v>
      </c>
      <c r="R77" s="439">
        <f t="shared" si="80"/>
        <v>69</v>
      </c>
      <c r="S77" s="439">
        <f t="shared" si="80"/>
        <v>59</v>
      </c>
      <c r="T77" s="439">
        <f t="shared" si="80"/>
        <v>49</v>
      </c>
      <c r="U77" s="439">
        <f t="shared" si="80"/>
        <v>45</v>
      </c>
      <c r="V77" s="439">
        <f t="shared" si="80"/>
        <v>39</v>
      </c>
      <c r="W77" s="439">
        <f t="shared" si="80"/>
        <v>31</v>
      </c>
      <c r="X77" s="439">
        <f t="shared" si="80"/>
        <v>24</v>
      </c>
      <c r="Y77" s="439">
        <f t="shared" si="80"/>
        <v>19</v>
      </c>
      <c r="Z77" s="439">
        <f t="shared" si="80"/>
        <v>17</v>
      </c>
      <c r="AA77" s="439">
        <f t="shared" si="80"/>
        <v>12</v>
      </c>
      <c r="AB77" s="439">
        <f t="shared" si="80"/>
        <v>10</v>
      </c>
      <c r="AC77" s="439">
        <f t="shared" si="80"/>
        <v>23</v>
      </c>
      <c r="AD77" s="439">
        <f t="shared" si="80"/>
        <v>2</v>
      </c>
      <c r="AE77" s="439">
        <f t="shared" si="80"/>
        <v>513</v>
      </c>
      <c r="AF77" s="439">
        <f t="shared" si="80"/>
        <v>58</v>
      </c>
      <c r="AG77" s="439">
        <f t="shared" si="80"/>
        <v>52</v>
      </c>
      <c r="AH77" s="439">
        <f t="shared" si="80"/>
        <v>199</v>
      </c>
      <c r="AI77" s="439">
        <f t="shared" si="80"/>
        <v>28</v>
      </c>
      <c r="AJ77" s="19">
        <f t="shared" si="58"/>
        <v>0</v>
      </c>
    </row>
    <row r="78" spans="1:36" ht="15.75" hidden="1">
      <c r="A78" s="161"/>
      <c r="B78" s="161"/>
      <c r="C78" s="392"/>
      <c r="D78" s="229">
        <f t="shared" ref="D78:AI78" si="81">SUM(D57:D77)</f>
        <v>1.000002654657502</v>
      </c>
      <c r="E78" s="202">
        <f t="shared" si="81"/>
        <v>46046</v>
      </c>
      <c r="F78" s="202">
        <f t="shared" si="81"/>
        <v>996</v>
      </c>
      <c r="G78" s="202">
        <f t="shared" si="81"/>
        <v>1061</v>
      </c>
      <c r="H78" s="202">
        <f t="shared" si="81"/>
        <v>1111</v>
      </c>
      <c r="I78" s="202">
        <f t="shared" si="81"/>
        <v>1147</v>
      </c>
      <c r="J78" s="202">
        <f t="shared" si="81"/>
        <v>1172</v>
      </c>
      <c r="K78" s="202">
        <f t="shared" si="81"/>
        <v>5871</v>
      </c>
      <c r="L78" s="202">
        <f t="shared" si="81"/>
        <v>2224</v>
      </c>
      <c r="M78" s="202">
        <f t="shared" si="81"/>
        <v>3155</v>
      </c>
      <c r="N78" s="202">
        <f t="shared" si="81"/>
        <v>2988</v>
      </c>
      <c r="O78" s="202">
        <f t="shared" si="81"/>
        <v>1862</v>
      </c>
      <c r="P78" s="202">
        <f t="shared" si="81"/>
        <v>4135</v>
      </c>
      <c r="Q78" s="202">
        <f t="shared" si="81"/>
        <v>3503</v>
      </c>
      <c r="R78" s="202">
        <f t="shared" si="81"/>
        <v>3115</v>
      </c>
      <c r="S78" s="202">
        <f t="shared" si="81"/>
        <v>2640</v>
      </c>
      <c r="T78" s="202">
        <f t="shared" si="81"/>
        <v>2211</v>
      </c>
      <c r="U78" s="202">
        <f t="shared" si="81"/>
        <v>2017</v>
      </c>
      <c r="V78" s="202">
        <f t="shared" si="81"/>
        <v>1747</v>
      </c>
      <c r="W78" s="202">
        <f t="shared" si="81"/>
        <v>1399</v>
      </c>
      <c r="X78" s="202">
        <f t="shared" si="81"/>
        <v>1090</v>
      </c>
      <c r="Y78" s="202">
        <f t="shared" si="81"/>
        <v>839</v>
      </c>
      <c r="Z78" s="202">
        <f t="shared" si="81"/>
        <v>767</v>
      </c>
      <c r="AA78" s="202">
        <f t="shared" si="81"/>
        <v>530</v>
      </c>
      <c r="AB78" s="201">
        <f t="shared" si="81"/>
        <v>466</v>
      </c>
      <c r="AC78" s="202">
        <f t="shared" si="81"/>
        <v>1019</v>
      </c>
      <c r="AD78" s="203">
        <f t="shared" si="81"/>
        <v>76</v>
      </c>
      <c r="AE78" s="202">
        <f t="shared" si="81"/>
        <v>23012</v>
      </c>
      <c r="AF78" s="203">
        <f t="shared" si="81"/>
        <v>2611</v>
      </c>
      <c r="AG78" s="202">
        <f t="shared" si="81"/>
        <v>2346</v>
      </c>
      <c r="AH78" s="203">
        <f t="shared" si="81"/>
        <v>8920</v>
      </c>
      <c r="AI78" s="201">
        <f t="shared" si="81"/>
        <v>1262</v>
      </c>
      <c r="AJ78" s="19">
        <f t="shared" si="58"/>
        <v>0</v>
      </c>
    </row>
    <row r="79" spans="1:36" ht="17.25" hidden="1">
      <c r="A79" s="161"/>
      <c r="B79" s="161"/>
      <c r="C79" s="392"/>
      <c r="D79" s="162"/>
      <c r="E79" s="141"/>
      <c r="F79" s="55">
        <f t="shared" ref="F79:AI79" si="82">+F80*100/$E$80</f>
        <v>1.9831701195807292</v>
      </c>
      <c r="G79" s="55">
        <f t="shared" si="82"/>
        <v>1.9831701195807292</v>
      </c>
      <c r="H79" s="55">
        <f t="shared" si="82"/>
        <v>1.9930121549136361</v>
      </c>
      <c r="I79" s="55">
        <f t="shared" si="82"/>
        <v>2.0077752079129962</v>
      </c>
      <c r="J79" s="55">
        <f t="shared" si="82"/>
        <v>2.0323802962452637</v>
      </c>
      <c r="K79" s="55">
        <f t="shared" si="82"/>
        <v>10.562964421042272</v>
      </c>
      <c r="L79" s="55">
        <f t="shared" si="82"/>
        <v>4.3821662319767727</v>
      </c>
      <c r="M79" s="55">
        <f t="shared" si="82"/>
        <v>6.483440775552384</v>
      </c>
      <c r="N79" s="55">
        <f t="shared" si="82"/>
        <v>6.013483588406082</v>
      </c>
      <c r="O79" s="55">
        <f t="shared" si="82"/>
        <v>3.6587766350081199</v>
      </c>
      <c r="P79" s="55">
        <f t="shared" si="82"/>
        <v>7.8736282663254764</v>
      </c>
      <c r="Q79" s="55">
        <f t="shared" si="82"/>
        <v>6.9410954185325524</v>
      </c>
      <c r="R79" s="55">
        <f t="shared" si="82"/>
        <v>6.7294916588750553</v>
      </c>
      <c r="S79" s="55">
        <f t="shared" si="82"/>
        <v>6.3530338073913688</v>
      </c>
      <c r="T79" s="55">
        <f t="shared" si="82"/>
        <v>5.7009989665862904</v>
      </c>
      <c r="U79" s="55">
        <f t="shared" si="82"/>
        <v>5.5533684365926872</v>
      </c>
      <c r="V79" s="55">
        <f t="shared" si="82"/>
        <v>4.5986910093007234</v>
      </c>
      <c r="W79" s="55">
        <f t="shared" si="82"/>
        <v>3.7424339353378278</v>
      </c>
      <c r="X79" s="55">
        <f t="shared" si="82"/>
        <v>3.2281875891934453</v>
      </c>
      <c r="Y79" s="55">
        <f t="shared" si="82"/>
        <v>2.5515476600560998</v>
      </c>
      <c r="Z79" s="55">
        <f t="shared" si="82"/>
        <v>2.317799320899562</v>
      </c>
      <c r="AA79" s="55">
        <f t="shared" si="82"/>
        <v>1.7321982185916047</v>
      </c>
      <c r="AB79" s="107">
        <f t="shared" si="82"/>
        <v>1.5771861620983219</v>
      </c>
      <c r="AC79" s="59">
        <f t="shared" si="82"/>
        <v>2.0299197874120369</v>
      </c>
      <c r="AD79" s="58">
        <f t="shared" si="82"/>
        <v>0.1525515476600561</v>
      </c>
      <c r="AE79" s="59">
        <f t="shared" si="82"/>
        <v>49.736725554844739</v>
      </c>
      <c r="AF79" s="58">
        <f t="shared" si="82"/>
        <v>5.2482653412725755</v>
      </c>
      <c r="AG79" s="59">
        <f t="shared" si="82"/>
        <v>4.7389400127946457</v>
      </c>
      <c r="AH79" s="58">
        <f t="shared" si="82"/>
        <v>19.94734511096895</v>
      </c>
      <c r="AI79" s="107">
        <f t="shared" si="82"/>
        <v>2.5121795187244724</v>
      </c>
      <c r="AJ79" s="19">
        <f t="shared" si="58"/>
        <v>-100.00000000000001</v>
      </c>
    </row>
    <row r="80" spans="1:36" ht="15.75">
      <c r="A80" s="169">
        <v>17</v>
      </c>
      <c r="B80" s="169"/>
      <c r="C80" s="391" t="s">
        <v>169</v>
      </c>
      <c r="D80" s="145"/>
      <c r="E80" s="171">
        <v>40642</v>
      </c>
      <c r="F80" s="181">
        <v>806</v>
      </c>
      <c r="G80" s="24">
        <v>806</v>
      </c>
      <c r="H80" s="24">
        <v>810</v>
      </c>
      <c r="I80" s="24">
        <v>816</v>
      </c>
      <c r="J80" s="24">
        <v>826</v>
      </c>
      <c r="K80" s="24">
        <v>4293</v>
      </c>
      <c r="L80" s="24">
        <v>1781</v>
      </c>
      <c r="M80" s="24">
        <v>2635</v>
      </c>
      <c r="N80" s="24">
        <v>2444</v>
      </c>
      <c r="O80" s="24">
        <v>1487</v>
      </c>
      <c r="P80" s="24">
        <v>3200</v>
      </c>
      <c r="Q80" s="24">
        <v>2821</v>
      </c>
      <c r="R80" s="24">
        <v>2735</v>
      </c>
      <c r="S80" s="24">
        <v>2582</v>
      </c>
      <c r="T80" s="24">
        <v>2317</v>
      </c>
      <c r="U80" s="182">
        <v>2257</v>
      </c>
      <c r="V80" s="182">
        <v>1869</v>
      </c>
      <c r="W80" s="182">
        <v>1521</v>
      </c>
      <c r="X80" s="182">
        <v>1312</v>
      </c>
      <c r="Y80" s="182">
        <v>1037</v>
      </c>
      <c r="Z80" s="182">
        <v>942</v>
      </c>
      <c r="AA80" s="182">
        <v>704</v>
      </c>
      <c r="AB80" s="183">
        <v>641</v>
      </c>
      <c r="AC80" s="170">
        <v>825</v>
      </c>
      <c r="AD80" s="184">
        <v>62</v>
      </c>
      <c r="AE80" s="170">
        <v>20214</v>
      </c>
      <c r="AF80" s="184">
        <v>2133</v>
      </c>
      <c r="AG80" s="170">
        <v>1926</v>
      </c>
      <c r="AH80" s="184">
        <v>8107</v>
      </c>
      <c r="AI80" s="185">
        <v>1021</v>
      </c>
      <c r="AJ80" s="19">
        <f t="shared" si="58"/>
        <v>0</v>
      </c>
    </row>
    <row r="81" spans="1:36" ht="17.25">
      <c r="A81" s="173">
        <v>1</v>
      </c>
      <c r="B81" s="453" t="s">
        <v>363</v>
      </c>
      <c r="C81" s="392" t="s">
        <v>170</v>
      </c>
      <c r="D81" s="174">
        <v>0.30429133825738924</v>
      </c>
      <c r="E81" s="176">
        <f>ROUND($E$80*D81,0)</f>
        <v>12367</v>
      </c>
      <c r="F81" s="49">
        <f>+ROUND($E$81*F79/100,0)</f>
        <v>245</v>
      </c>
      <c r="G81" s="49">
        <f t="shared" ref="G81:AI81" si="83">+ROUND($E$81*G79/100,0)</f>
        <v>245</v>
      </c>
      <c r="H81" s="49">
        <f t="shared" si="83"/>
        <v>246</v>
      </c>
      <c r="I81" s="49">
        <f>+ROUND($E$81*I79/100,0)+1</f>
        <v>249</v>
      </c>
      <c r="J81" s="49">
        <f t="shared" si="83"/>
        <v>251</v>
      </c>
      <c r="K81" s="49">
        <f t="shared" si="83"/>
        <v>1306</v>
      </c>
      <c r="L81" s="49">
        <f t="shared" si="83"/>
        <v>542</v>
      </c>
      <c r="M81" s="49">
        <f t="shared" si="83"/>
        <v>802</v>
      </c>
      <c r="N81" s="49">
        <f t="shared" si="83"/>
        <v>744</v>
      </c>
      <c r="O81" s="49">
        <f t="shared" si="83"/>
        <v>452</v>
      </c>
      <c r="P81" s="49">
        <f t="shared" si="83"/>
        <v>974</v>
      </c>
      <c r="Q81" s="49">
        <f t="shared" si="83"/>
        <v>858</v>
      </c>
      <c r="R81" s="49">
        <f t="shared" si="83"/>
        <v>832</v>
      </c>
      <c r="S81" s="49">
        <f t="shared" si="83"/>
        <v>786</v>
      </c>
      <c r="T81" s="49">
        <f t="shared" si="83"/>
        <v>705</v>
      </c>
      <c r="U81" s="49">
        <f t="shared" si="83"/>
        <v>687</v>
      </c>
      <c r="V81" s="49">
        <f t="shared" si="83"/>
        <v>569</v>
      </c>
      <c r="W81" s="49">
        <f t="shared" si="83"/>
        <v>463</v>
      </c>
      <c r="X81" s="49">
        <f t="shared" si="83"/>
        <v>399</v>
      </c>
      <c r="Y81" s="49">
        <f t="shared" si="83"/>
        <v>316</v>
      </c>
      <c r="Z81" s="49">
        <f t="shared" si="83"/>
        <v>287</v>
      </c>
      <c r="AA81" s="49">
        <f t="shared" si="83"/>
        <v>214</v>
      </c>
      <c r="AB81" s="49">
        <f t="shared" si="83"/>
        <v>195</v>
      </c>
      <c r="AC81" s="49">
        <f>+ROUND($E$81*AC79/100,0)+1</f>
        <v>252</v>
      </c>
      <c r="AD81" s="49">
        <f t="shared" si="83"/>
        <v>19</v>
      </c>
      <c r="AE81" s="49">
        <f>+ROUND($E$81*AE79/100,0)+1</f>
        <v>6152</v>
      </c>
      <c r="AF81" s="49">
        <f>+ROUND($E$81*AF79/100,0)+1</f>
        <v>650</v>
      </c>
      <c r="AG81" s="49">
        <f>+ROUND($E$81*AG79/100,0)+1</f>
        <v>587</v>
      </c>
      <c r="AH81" s="49">
        <f>+ROUND($E$81*AH79/100,0)+1</f>
        <v>2468</v>
      </c>
      <c r="AI81" s="49">
        <f t="shared" si="83"/>
        <v>311</v>
      </c>
      <c r="AJ81" s="19">
        <f>E81-SUM(F81:AB81)</f>
        <v>0</v>
      </c>
    </row>
    <row r="82" spans="1:36" ht="17.25">
      <c r="A82" s="173">
        <f t="shared" ref="A82:A99" si="84">1+A81</f>
        <v>2</v>
      </c>
      <c r="B82" s="453" t="s">
        <v>362</v>
      </c>
      <c r="C82" s="392" t="s">
        <v>171</v>
      </c>
      <c r="D82" s="174">
        <v>0.10919923924930659</v>
      </c>
      <c r="E82" s="176">
        <f>ROUND($E$80*D82,0)</f>
        <v>4438</v>
      </c>
      <c r="F82" s="49">
        <f>+ROUND($E$82*F79/100,0)</f>
        <v>88</v>
      </c>
      <c r="G82" s="49">
        <f t="shared" ref="G82:AI82" si="85">+ROUND($E$82*G79/100,0)</f>
        <v>88</v>
      </c>
      <c r="H82" s="49">
        <f t="shared" si="85"/>
        <v>88</v>
      </c>
      <c r="I82" s="49">
        <f t="shared" si="85"/>
        <v>89</v>
      </c>
      <c r="J82" s="49">
        <f>+ROUND($E$82*J79/100,0)+1</f>
        <v>91</v>
      </c>
      <c r="K82" s="49">
        <f t="shared" si="85"/>
        <v>469</v>
      </c>
      <c r="L82" s="49">
        <f>+ROUND($E$82*L79/100,0)+1</f>
        <v>195</v>
      </c>
      <c r="M82" s="49">
        <f t="shared" si="85"/>
        <v>288</v>
      </c>
      <c r="N82" s="49">
        <f t="shared" si="85"/>
        <v>267</v>
      </c>
      <c r="O82" s="49">
        <f t="shared" si="85"/>
        <v>162</v>
      </c>
      <c r="P82" s="49">
        <f t="shared" si="85"/>
        <v>349</v>
      </c>
      <c r="Q82" s="49">
        <f t="shared" si="85"/>
        <v>308</v>
      </c>
      <c r="R82" s="49">
        <f t="shared" si="85"/>
        <v>299</v>
      </c>
      <c r="S82" s="49">
        <f t="shared" si="85"/>
        <v>282</v>
      </c>
      <c r="T82" s="49">
        <f t="shared" si="85"/>
        <v>253</v>
      </c>
      <c r="U82" s="49">
        <f t="shared" si="85"/>
        <v>246</v>
      </c>
      <c r="V82" s="49">
        <f t="shared" si="85"/>
        <v>204</v>
      </c>
      <c r="W82" s="49">
        <f t="shared" si="85"/>
        <v>166</v>
      </c>
      <c r="X82" s="49">
        <f t="shared" si="85"/>
        <v>143</v>
      </c>
      <c r="Y82" s="49">
        <f t="shared" si="85"/>
        <v>113</v>
      </c>
      <c r="Z82" s="49">
        <f t="shared" si="85"/>
        <v>103</v>
      </c>
      <c r="AA82" s="49">
        <f t="shared" si="85"/>
        <v>77</v>
      </c>
      <c r="AB82" s="49">
        <f t="shared" si="85"/>
        <v>70</v>
      </c>
      <c r="AC82" s="49">
        <f t="shared" si="85"/>
        <v>90</v>
      </c>
      <c r="AD82" s="49">
        <f t="shared" si="85"/>
        <v>7</v>
      </c>
      <c r="AE82" s="49">
        <f t="shared" si="85"/>
        <v>2207</v>
      </c>
      <c r="AF82" s="49">
        <f t="shared" si="85"/>
        <v>233</v>
      </c>
      <c r="AG82" s="49">
        <f t="shared" si="85"/>
        <v>210</v>
      </c>
      <c r="AH82" s="49">
        <f>+ROUND($E$82*AH79/100,0)+1</f>
        <v>886</v>
      </c>
      <c r="AI82" s="49">
        <f t="shared" si="85"/>
        <v>111</v>
      </c>
      <c r="AJ82" s="19">
        <f t="shared" si="58"/>
        <v>0</v>
      </c>
    </row>
    <row r="83" spans="1:36" ht="17.25">
      <c r="A83" s="173">
        <f t="shared" si="84"/>
        <v>3</v>
      </c>
      <c r="B83" s="453" t="s">
        <v>361</v>
      </c>
      <c r="C83" s="392" t="s">
        <v>172</v>
      </c>
      <c r="D83" s="174">
        <v>7.8022803259595222E-2</v>
      </c>
      <c r="E83" s="176">
        <f t="shared" ref="E83:E100" si="86">ROUND($E$80*D83,0)</f>
        <v>3171</v>
      </c>
      <c r="F83" s="49">
        <f t="shared" ref="F83" si="87">+ROUND($E$83*F79/100,0)</f>
        <v>63</v>
      </c>
      <c r="G83" s="49">
        <f t="shared" ref="G83:AI83" si="88">+ROUND($E$83*G79/100,0)</f>
        <v>63</v>
      </c>
      <c r="H83" s="49">
        <f t="shared" si="88"/>
        <v>63</v>
      </c>
      <c r="I83" s="49">
        <f t="shared" si="88"/>
        <v>64</v>
      </c>
      <c r="J83" s="49">
        <f t="shared" si="88"/>
        <v>64</v>
      </c>
      <c r="K83" s="49">
        <f t="shared" si="88"/>
        <v>335</v>
      </c>
      <c r="L83" s="49">
        <f t="shared" si="88"/>
        <v>139</v>
      </c>
      <c r="M83" s="49">
        <f t="shared" si="88"/>
        <v>206</v>
      </c>
      <c r="N83" s="49">
        <f t="shared" si="88"/>
        <v>191</v>
      </c>
      <c r="O83" s="49">
        <f t="shared" si="88"/>
        <v>116</v>
      </c>
      <c r="P83" s="49">
        <f t="shared" si="88"/>
        <v>250</v>
      </c>
      <c r="Q83" s="49">
        <f t="shared" si="88"/>
        <v>220</v>
      </c>
      <c r="R83" s="49">
        <f t="shared" si="88"/>
        <v>213</v>
      </c>
      <c r="S83" s="49">
        <f t="shared" si="88"/>
        <v>201</v>
      </c>
      <c r="T83" s="49">
        <f t="shared" si="88"/>
        <v>181</v>
      </c>
      <c r="U83" s="49">
        <f t="shared" si="88"/>
        <v>176</v>
      </c>
      <c r="V83" s="49">
        <f t="shared" si="88"/>
        <v>146</v>
      </c>
      <c r="W83" s="49">
        <f t="shared" si="88"/>
        <v>119</v>
      </c>
      <c r="X83" s="49">
        <f t="shared" si="88"/>
        <v>102</v>
      </c>
      <c r="Y83" s="49">
        <f t="shared" si="88"/>
        <v>81</v>
      </c>
      <c r="Z83" s="49">
        <f t="shared" si="88"/>
        <v>73</v>
      </c>
      <c r="AA83" s="49">
        <f t="shared" si="88"/>
        <v>55</v>
      </c>
      <c r="AB83" s="49">
        <f t="shared" si="88"/>
        <v>50</v>
      </c>
      <c r="AC83" s="49">
        <f t="shared" si="88"/>
        <v>64</v>
      </c>
      <c r="AD83" s="49">
        <f t="shared" si="88"/>
        <v>5</v>
      </c>
      <c r="AE83" s="49">
        <f t="shared" si="88"/>
        <v>1577</v>
      </c>
      <c r="AF83" s="49">
        <f t="shared" si="88"/>
        <v>166</v>
      </c>
      <c r="AG83" s="49">
        <f t="shared" si="88"/>
        <v>150</v>
      </c>
      <c r="AH83" s="49">
        <f t="shared" si="88"/>
        <v>633</v>
      </c>
      <c r="AI83" s="49">
        <f t="shared" si="88"/>
        <v>80</v>
      </c>
      <c r="AJ83" s="19">
        <f t="shared" si="58"/>
        <v>0</v>
      </c>
    </row>
    <row r="84" spans="1:36" ht="17.25">
      <c r="A84" s="173">
        <f t="shared" si="84"/>
        <v>4</v>
      </c>
      <c r="B84" s="453" t="s">
        <v>360</v>
      </c>
      <c r="C84" s="392" t="s">
        <v>173</v>
      </c>
      <c r="D84" s="174">
        <v>3.1199315911082059E-2</v>
      </c>
      <c r="E84" s="21">
        <f t="shared" si="86"/>
        <v>1268</v>
      </c>
      <c r="F84" s="49">
        <f>+ROUND($E$84*F79/100,0)</f>
        <v>25</v>
      </c>
      <c r="G84" s="49">
        <f t="shared" ref="G84:AI84" si="89">+ROUND($E$84*G79/100,0)</f>
        <v>25</v>
      </c>
      <c r="H84" s="49">
        <f t="shared" si="89"/>
        <v>25</v>
      </c>
      <c r="I84" s="49">
        <f t="shared" si="89"/>
        <v>25</v>
      </c>
      <c r="J84" s="49">
        <f t="shared" si="89"/>
        <v>26</v>
      </c>
      <c r="K84" s="49">
        <f t="shared" si="89"/>
        <v>134</v>
      </c>
      <c r="L84" s="49">
        <f t="shared" si="89"/>
        <v>56</v>
      </c>
      <c r="M84" s="49">
        <f t="shared" si="89"/>
        <v>82</v>
      </c>
      <c r="N84" s="49">
        <f>+ROUND($E$84*N79/100,0)+1</f>
        <v>77</v>
      </c>
      <c r="O84" s="49">
        <f t="shared" si="89"/>
        <v>46</v>
      </c>
      <c r="P84" s="49">
        <f t="shared" si="89"/>
        <v>100</v>
      </c>
      <c r="Q84" s="49">
        <f t="shared" si="89"/>
        <v>88</v>
      </c>
      <c r="R84" s="49">
        <f t="shared" si="89"/>
        <v>85</v>
      </c>
      <c r="S84" s="49">
        <f>+ROUND($E$84*S79/100,0)+1</f>
        <v>82</v>
      </c>
      <c r="T84" s="49">
        <f t="shared" si="89"/>
        <v>72</v>
      </c>
      <c r="U84" s="49">
        <f>+ROUND($E$84*U79/100,0)+1</f>
        <v>71</v>
      </c>
      <c r="V84" s="49">
        <f t="shared" si="89"/>
        <v>58</v>
      </c>
      <c r="W84" s="49">
        <f t="shared" si="89"/>
        <v>47</v>
      </c>
      <c r="X84" s="49">
        <f t="shared" si="89"/>
        <v>41</v>
      </c>
      <c r="Y84" s="49">
        <f t="shared" si="89"/>
        <v>32</v>
      </c>
      <c r="Z84" s="49">
        <f t="shared" si="89"/>
        <v>29</v>
      </c>
      <c r="AA84" s="49">
        <f t="shared" si="89"/>
        <v>22</v>
      </c>
      <c r="AB84" s="49">
        <f t="shared" si="89"/>
        <v>20</v>
      </c>
      <c r="AC84" s="49">
        <f t="shared" si="89"/>
        <v>26</v>
      </c>
      <c r="AD84" s="49">
        <f t="shared" si="89"/>
        <v>2</v>
      </c>
      <c r="AE84" s="49">
        <f t="shared" si="89"/>
        <v>631</v>
      </c>
      <c r="AF84" s="49">
        <f t="shared" si="89"/>
        <v>67</v>
      </c>
      <c r="AG84" s="49">
        <f t="shared" si="89"/>
        <v>60</v>
      </c>
      <c r="AH84" s="49">
        <f t="shared" si="89"/>
        <v>253</v>
      </c>
      <c r="AI84" s="49">
        <f t="shared" si="89"/>
        <v>32</v>
      </c>
      <c r="AJ84" s="19">
        <f t="shared" si="58"/>
        <v>0</v>
      </c>
    </row>
    <row r="85" spans="1:36" ht="17.25">
      <c r="A85" s="173">
        <f t="shared" si="84"/>
        <v>5</v>
      </c>
      <c r="B85" s="453" t="s">
        <v>358</v>
      </c>
      <c r="C85" s="392" t="s">
        <v>174</v>
      </c>
      <c r="D85" s="174">
        <v>1.584952031721485E-2</v>
      </c>
      <c r="E85" s="176">
        <f t="shared" si="86"/>
        <v>644</v>
      </c>
      <c r="F85" s="49">
        <f>+ROUND($E$85*F79/100,0)</f>
        <v>13</v>
      </c>
      <c r="G85" s="49">
        <f t="shared" ref="G85:AI85" si="90">+ROUND($E$85*G79/100,0)</f>
        <v>13</v>
      </c>
      <c r="H85" s="49">
        <f t="shared" si="90"/>
        <v>13</v>
      </c>
      <c r="I85" s="49">
        <f t="shared" si="90"/>
        <v>13</v>
      </c>
      <c r="J85" s="49">
        <f t="shared" si="90"/>
        <v>13</v>
      </c>
      <c r="K85" s="49">
        <f t="shared" si="90"/>
        <v>68</v>
      </c>
      <c r="L85" s="49">
        <f t="shared" si="90"/>
        <v>28</v>
      </c>
      <c r="M85" s="49">
        <f>+ROUND($E$85*M79/100,0)-1</f>
        <v>41</v>
      </c>
      <c r="N85" s="49">
        <f t="shared" si="90"/>
        <v>39</v>
      </c>
      <c r="O85" s="49">
        <f t="shared" si="90"/>
        <v>24</v>
      </c>
      <c r="P85" s="49">
        <f t="shared" si="90"/>
        <v>51</v>
      </c>
      <c r="Q85" s="49">
        <f t="shared" si="90"/>
        <v>45</v>
      </c>
      <c r="R85" s="49">
        <f t="shared" si="90"/>
        <v>43</v>
      </c>
      <c r="S85" s="49">
        <f t="shared" si="90"/>
        <v>41</v>
      </c>
      <c r="T85" s="49">
        <f t="shared" si="90"/>
        <v>37</v>
      </c>
      <c r="U85" s="49">
        <f t="shared" si="90"/>
        <v>36</v>
      </c>
      <c r="V85" s="49">
        <f>+ROUND($E$85*V79/100,0)-1</f>
        <v>29</v>
      </c>
      <c r="W85" s="49">
        <f t="shared" si="90"/>
        <v>24</v>
      </c>
      <c r="X85" s="49">
        <f t="shared" si="90"/>
        <v>21</v>
      </c>
      <c r="Y85" s="49">
        <f t="shared" si="90"/>
        <v>16</v>
      </c>
      <c r="Z85" s="49">
        <f t="shared" si="90"/>
        <v>15</v>
      </c>
      <c r="AA85" s="49">
        <f t="shared" si="90"/>
        <v>11</v>
      </c>
      <c r="AB85" s="49">
        <f t="shared" si="90"/>
        <v>10</v>
      </c>
      <c r="AC85" s="49">
        <f t="shared" si="90"/>
        <v>13</v>
      </c>
      <c r="AD85" s="49">
        <f t="shared" si="90"/>
        <v>1</v>
      </c>
      <c r="AE85" s="49">
        <f t="shared" si="90"/>
        <v>320</v>
      </c>
      <c r="AF85" s="49">
        <f t="shared" si="90"/>
        <v>34</v>
      </c>
      <c r="AG85" s="49">
        <f t="shared" si="90"/>
        <v>31</v>
      </c>
      <c r="AH85" s="49">
        <f t="shared" si="90"/>
        <v>128</v>
      </c>
      <c r="AI85" s="49">
        <f t="shared" si="90"/>
        <v>16</v>
      </c>
      <c r="AJ85" s="19">
        <f t="shared" si="58"/>
        <v>0</v>
      </c>
    </row>
    <row r="86" spans="1:36" ht="17.25">
      <c r="A86" s="173">
        <f t="shared" si="84"/>
        <v>6</v>
      </c>
      <c r="B86" s="453" t="s">
        <v>357</v>
      </c>
      <c r="C86" s="392" t="s">
        <v>175</v>
      </c>
      <c r="D86" s="174">
        <v>1.6963919009416795E-2</v>
      </c>
      <c r="E86" s="176">
        <f t="shared" si="86"/>
        <v>689</v>
      </c>
      <c r="F86" s="49">
        <f>+ROUND($E$86*F79/100,0)</f>
        <v>14</v>
      </c>
      <c r="G86" s="49">
        <f t="shared" ref="G86:AI86" si="91">+ROUND($E$86*G79/100,0)</f>
        <v>14</v>
      </c>
      <c r="H86" s="49">
        <f t="shared" si="91"/>
        <v>14</v>
      </c>
      <c r="I86" s="49">
        <f t="shared" si="91"/>
        <v>14</v>
      </c>
      <c r="J86" s="49">
        <f t="shared" si="91"/>
        <v>14</v>
      </c>
      <c r="K86" s="49">
        <f t="shared" si="91"/>
        <v>73</v>
      </c>
      <c r="L86" s="49">
        <f t="shared" si="91"/>
        <v>30</v>
      </c>
      <c r="M86" s="49">
        <f t="shared" si="91"/>
        <v>45</v>
      </c>
      <c r="N86" s="49">
        <f t="shared" si="91"/>
        <v>41</v>
      </c>
      <c r="O86" s="49">
        <f t="shared" si="91"/>
        <v>25</v>
      </c>
      <c r="P86" s="49">
        <f t="shared" si="91"/>
        <v>54</v>
      </c>
      <c r="Q86" s="49">
        <f t="shared" si="91"/>
        <v>48</v>
      </c>
      <c r="R86" s="49">
        <f t="shared" si="91"/>
        <v>46</v>
      </c>
      <c r="S86" s="49">
        <f t="shared" si="91"/>
        <v>44</v>
      </c>
      <c r="T86" s="49">
        <f t="shared" si="91"/>
        <v>39</v>
      </c>
      <c r="U86" s="49">
        <f t="shared" si="91"/>
        <v>38</v>
      </c>
      <c r="V86" s="49">
        <f t="shared" si="91"/>
        <v>32</v>
      </c>
      <c r="W86" s="49">
        <f t="shared" si="91"/>
        <v>26</v>
      </c>
      <c r="X86" s="49">
        <f>+ROUND($E$86*X79/100,0)-1</f>
        <v>21</v>
      </c>
      <c r="Y86" s="49">
        <f t="shared" si="91"/>
        <v>18</v>
      </c>
      <c r="Z86" s="49">
        <f t="shared" si="91"/>
        <v>16</v>
      </c>
      <c r="AA86" s="49">
        <f t="shared" si="91"/>
        <v>12</v>
      </c>
      <c r="AB86" s="49">
        <f t="shared" si="91"/>
        <v>11</v>
      </c>
      <c r="AC86" s="49">
        <f t="shared" si="91"/>
        <v>14</v>
      </c>
      <c r="AD86" s="49">
        <f t="shared" si="91"/>
        <v>1</v>
      </c>
      <c r="AE86" s="49">
        <f t="shared" si="91"/>
        <v>343</v>
      </c>
      <c r="AF86" s="49">
        <f t="shared" si="91"/>
        <v>36</v>
      </c>
      <c r="AG86" s="49">
        <f t="shared" si="91"/>
        <v>33</v>
      </c>
      <c r="AH86" s="49">
        <f t="shared" si="91"/>
        <v>137</v>
      </c>
      <c r="AI86" s="49">
        <f t="shared" si="91"/>
        <v>17</v>
      </c>
      <c r="AJ86" s="19">
        <f t="shared" si="58"/>
        <v>0</v>
      </c>
    </row>
    <row r="87" spans="1:36" ht="17.25">
      <c r="A87" s="173">
        <f t="shared" si="84"/>
        <v>7</v>
      </c>
      <c r="B87" s="453" t="s">
        <v>356</v>
      </c>
      <c r="C87" s="392" t="s">
        <v>176</v>
      </c>
      <c r="D87" s="174">
        <v>2.3832434469171996E-2</v>
      </c>
      <c r="E87" s="176">
        <f t="shared" si="86"/>
        <v>969</v>
      </c>
      <c r="F87" s="49">
        <f t="shared" ref="F87" si="92">+ROUND($E$87*F79/100,0)</f>
        <v>19</v>
      </c>
      <c r="G87" s="49">
        <f t="shared" ref="G87:AI87" si="93">+ROUND($E$87*G79/100,0)</f>
        <v>19</v>
      </c>
      <c r="H87" s="49">
        <f t="shared" si="93"/>
        <v>19</v>
      </c>
      <c r="I87" s="49">
        <f t="shared" si="93"/>
        <v>19</v>
      </c>
      <c r="J87" s="49">
        <f t="shared" si="93"/>
        <v>20</v>
      </c>
      <c r="K87" s="49">
        <f t="shared" si="93"/>
        <v>102</v>
      </c>
      <c r="L87" s="49">
        <f t="shared" si="93"/>
        <v>42</v>
      </c>
      <c r="M87" s="49">
        <f t="shared" si="93"/>
        <v>63</v>
      </c>
      <c r="N87" s="49">
        <f t="shared" si="93"/>
        <v>58</v>
      </c>
      <c r="O87" s="49">
        <f t="shared" si="93"/>
        <v>35</v>
      </c>
      <c r="P87" s="49">
        <f t="shared" si="93"/>
        <v>76</v>
      </c>
      <c r="Q87" s="49">
        <f t="shared" si="93"/>
        <v>67</v>
      </c>
      <c r="R87" s="49">
        <f t="shared" si="93"/>
        <v>65</v>
      </c>
      <c r="S87" s="49">
        <f t="shared" si="93"/>
        <v>62</v>
      </c>
      <c r="T87" s="49">
        <f t="shared" si="93"/>
        <v>55</v>
      </c>
      <c r="U87" s="49">
        <f t="shared" si="93"/>
        <v>54</v>
      </c>
      <c r="V87" s="49">
        <f t="shared" si="93"/>
        <v>45</v>
      </c>
      <c r="W87" s="49">
        <f t="shared" si="93"/>
        <v>36</v>
      </c>
      <c r="X87" s="49">
        <f t="shared" si="93"/>
        <v>31</v>
      </c>
      <c r="Y87" s="49">
        <f>+ROUND($E$87*Y79/100,0)+1</f>
        <v>26</v>
      </c>
      <c r="Z87" s="49">
        <f>+ROUND($E$87*Z79/100,0)+1</f>
        <v>23</v>
      </c>
      <c r="AA87" s="49">
        <f>+ROUND($E$87*AA79/100,0)+1</f>
        <v>18</v>
      </c>
      <c r="AB87" s="49">
        <f t="shared" si="93"/>
        <v>15</v>
      </c>
      <c r="AC87" s="49">
        <f t="shared" si="93"/>
        <v>20</v>
      </c>
      <c r="AD87" s="49">
        <f t="shared" si="93"/>
        <v>1</v>
      </c>
      <c r="AE87" s="49">
        <f t="shared" si="93"/>
        <v>482</v>
      </c>
      <c r="AF87" s="49">
        <f t="shared" si="93"/>
        <v>51</v>
      </c>
      <c r="AG87" s="49">
        <f t="shared" si="93"/>
        <v>46</v>
      </c>
      <c r="AH87" s="49">
        <f t="shared" si="93"/>
        <v>193</v>
      </c>
      <c r="AI87" s="49">
        <f t="shared" si="93"/>
        <v>24</v>
      </c>
      <c r="AJ87" s="19">
        <f t="shared" si="58"/>
        <v>0</v>
      </c>
    </row>
    <row r="88" spans="1:36" ht="17.25">
      <c r="A88" s="173">
        <f t="shared" si="84"/>
        <v>8</v>
      </c>
      <c r="B88" s="453" t="s">
        <v>355</v>
      </c>
      <c r="C88" s="392" t="s">
        <v>177</v>
      </c>
      <c r="D88" s="174">
        <v>2.3399441130090445E-2</v>
      </c>
      <c r="E88" s="176">
        <f t="shared" si="86"/>
        <v>951</v>
      </c>
      <c r="F88" s="49">
        <f t="shared" ref="F88" si="94">+ROUND($E$88*F79/100,0)</f>
        <v>19</v>
      </c>
      <c r="G88" s="49">
        <f t="shared" ref="G88:AI88" si="95">+ROUND($E$88*G79/100,0)</f>
        <v>19</v>
      </c>
      <c r="H88" s="49">
        <f t="shared" si="95"/>
        <v>19</v>
      </c>
      <c r="I88" s="49">
        <f t="shared" si="95"/>
        <v>19</v>
      </c>
      <c r="J88" s="49">
        <f t="shared" si="95"/>
        <v>19</v>
      </c>
      <c r="K88" s="49">
        <f t="shared" si="95"/>
        <v>100</v>
      </c>
      <c r="L88" s="49">
        <f t="shared" si="95"/>
        <v>42</v>
      </c>
      <c r="M88" s="49">
        <f t="shared" si="95"/>
        <v>62</v>
      </c>
      <c r="N88" s="49">
        <f t="shared" si="95"/>
        <v>57</v>
      </c>
      <c r="O88" s="49">
        <f t="shared" si="95"/>
        <v>35</v>
      </c>
      <c r="P88" s="49">
        <f t="shared" si="95"/>
        <v>75</v>
      </c>
      <c r="Q88" s="49">
        <f t="shared" si="95"/>
        <v>66</v>
      </c>
      <c r="R88" s="49">
        <f t="shared" si="95"/>
        <v>64</v>
      </c>
      <c r="S88" s="49">
        <f t="shared" si="95"/>
        <v>60</v>
      </c>
      <c r="T88" s="49">
        <f t="shared" si="95"/>
        <v>54</v>
      </c>
      <c r="U88" s="49">
        <f t="shared" si="95"/>
        <v>53</v>
      </c>
      <c r="V88" s="49">
        <f t="shared" si="95"/>
        <v>44</v>
      </c>
      <c r="W88" s="49">
        <f t="shared" si="95"/>
        <v>36</v>
      </c>
      <c r="X88" s="49">
        <f t="shared" si="95"/>
        <v>31</v>
      </c>
      <c r="Y88" s="49">
        <f t="shared" si="95"/>
        <v>24</v>
      </c>
      <c r="Z88" s="49">
        <f t="shared" si="95"/>
        <v>22</v>
      </c>
      <c r="AA88" s="49">
        <f t="shared" si="95"/>
        <v>16</v>
      </c>
      <c r="AB88" s="49">
        <f t="shared" si="95"/>
        <v>15</v>
      </c>
      <c r="AC88" s="49">
        <f t="shared" si="95"/>
        <v>19</v>
      </c>
      <c r="AD88" s="49">
        <f t="shared" si="95"/>
        <v>1</v>
      </c>
      <c r="AE88" s="49">
        <f t="shared" si="95"/>
        <v>473</v>
      </c>
      <c r="AF88" s="49">
        <f t="shared" si="95"/>
        <v>50</v>
      </c>
      <c r="AG88" s="49">
        <f t="shared" si="95"/>
        <v>45</v>
      </c>
      <c r="AH88" s="49">
        <f t="shared" si="95"/>
        <v>190</v>
      </c>
      <c r="AI88" s="49">
        <f t="shared" si="95"/>
        <v>24</v>
      </c>
      <c r="AJ88" s="19">
        <f t="shared" si="58"/>
        <v>0</v>
      </c>
    </row>
    <row r="89" spans="1:36" ht="17.25">
      <c r="A89" s="173">
        <f t="shared" si="84"/>
        <v>9</v>
      </c>
      <c r="B89" s="453" t="s">
        <v>359</v>
      </c>
      <c r="C89" s="392" t="s">
        <v>178</v>
      </c>
      <c r="D89" s="174">
        <v>2.2558059540259613E-2</v>
      </c>
      <c r="E89" s="176">
        <f t="shared" si="86"/>
        <v>917</v>
      </c>
      <c r="F89" s="49">
        <f>+ROUND($E$89*F79/100,0)</f>
        <v>18</v>
      </c>
      <c r="G89" s="49">
        <f t="shared" ref="G89:AI89" si="96">+ROUND($E$89*G79/100,0)</f>
        <v>18</v>
      </c>
      <c r="H89" s="49">
        <f t="shared" si="96"/>
        <v>18</v>
      </c>
      <c r="I89" s="49">
        <f t="shared" si="96"/>
        <v>18</v>
      </c>
      <c r="J89" s="49">
        <f t="shared" si="96"/>
        <v>19</v>
      </c>
      <c r="K89" s="49">
        <f t="shared" si="96"/>
        <v>97</v>
      </c>
      <c r="L89" s="49">
        <f t="shared" si="96"/>
        <v>40</v>
      </c>
      <c r="M89" s="49">
        <f t="shared" si="96"/>
        <v>59</v>
      </c>
      <c r="N89" s="49">
        <f t="shared" si="96"/>
        <v>55</v>
      </c>
      <c r="O89" s="49">
        <f t="shared" si="96"/>
        <v>34</v>
      </c>
      <c r="P89" s="49">
        <f t="shared" si="96"/>
        <v>72</v>
      </c>
      <c r="Q89" s="49">
        <f t="shared" si="96"/>
        <v>64</v>
      </c>
      <c r="R89" s="49">
        <f t="shared" si="96"/>
        <v>62</v>
      </c>
      <c r="S89" s="49">
        <f t="shared" si="96"/>
        <v>58</v>
      </c>
      <c r="T89" s="49">
        <f t="shared" si="96"/>
        <v>52</v>
      </c>
      <c r="U89" s="49">
        <f t="shared" si="96"/>
        <v>51</v>
      </c>
      <c r="V89" s="49">
        <f t="shared" si="96"/>
        <v>42</v>
      </c>
      <c r="W89" s="49">
        <f>+ROUND($E$89*W79/100,0)+1</f>
        <v>35</v>
      </c>
      <c r="X89" s="49">
        <f t="shared" si="96"/>
        <v>30</v>
      </c>
      <c r="Y89" s="49">
        <f t="shared" si="96"/>
        <v>23</v>
      </c>
      <c r="Z89" s="49">
        <f t="shared" si="96"/>
        <v>21</v>
      </c>
      <c r="AA89" s="49">
        <f t="shared" si="96"/>
        <v>16</v>
      </c>
      <c r="AB89" s="49">
        <f>+ROUND($E$89*AB79/100,0)+1</f>
        <v>15</v>
      </c>
      <c r="AC89" s="49">
        <f t="shared" si="96"/>
        <v>19</v>
      </c>
      <c r="AD89" s="49">
        <f t="shared" si="96"/>
        <v>1</v>
      </c>
      <c r="AE89" s="49">
        <f t="shared" si="96"/>
        <v>456</v>
      </c>
      <c r="AF89" s="49">
        <f t="shared" si="96"/>
        <v>48</v>
      </c>
      <c r="AG89" s="49">
        <f t="shared" si="96"/>
        <v>43</v>
      </c>
      <c r="AH89" s="49">
        <f t="shared" si="96"/>
        <v>183</v>
      </c>
      <c r="AI89" s="49">
        <f t="shared" si="96"/>
        <v>23</v>
      </c>
      <c r="AJ89" s="19">
        <f t="shared" ref="AJ89:AJ123" si="97">E89-SUM(F89:AB89)</f>
        <v>0</v>
      </c>
    </row>
    <row r="90" spans="1:36" ht="17.25">
      <c r="A90" s="173">
        <f t="shared" si="84"/>
        <v>10</v>
      </c>
      <c r="B90" s="453" t="s">
        <v>354</v>
      </c>
      <c r="C90" s="392" t="s">
        <v>179</v>
      </c>
      <c r="D90" s="174">
        <v>1.5986983058323394E-2</v>
      </c>
      <c r="E90" s="176">
        <f t="shared" si="86"/>
        <v>650</v>
      </c>
      <c r="F90" s="49">
        <f>+ROUND($E$90*F79/100,0)</f>
        <v>13</v>
      </c>
      <c r="G90" s="49">
        <f t="shared" ref="G90:AI90" si="98">+ROUND($E$90*G79/100,0)</f>
        <v>13</v>
      </c>
      <c r="H90" s="49">
        <f t="shared" si="98"/>
        <v>13</v>
      </c>
      <c r="I90" s="49">
        <f t="shared" si="98"/>
        <v>13</v>
      </c>
      <c r="J90" s="49">
        <f t="shared" si="98"/>
        <v>13</v>
      </c>
      <c r="K90" s="49">
        <f t="shared" si="98"/>
        <v>69</v>
      </c>
      <c r="L90" s="49">
        <f t="shared" si="98"/>
        <v>28</v>
      </c>
      <c r="M90" s="49">
        <f t="shared" si="98"/>
        <v>42</v>
      </c>
      <c r="N90" s="49">
        <f t="shared" si="98"/>
        <v>39</v>
      </c>
      <c r="O90" s="49">
        <f t="shared" si="98"/>
        <v>24</v>
      </c>
      <c r="P90" s="49">
        <f t="shared" si="98"/>
        <v>51</v>
      </c>
      <c r="Q90" s="49">
        <f t="shared" si="98"/>
        <v>45</v>
      </c>
      <c r="R90" s="49">
        <f>+ROUND($E$90*R79/100,0)+1</f>
        <v>45</v>
      </c>
      <c r="S90" s="49">
        <f t="shared" si="98"/>
        <v>41</v>
      </c>
      <c r="T90" s="49">
        <f t="shared" si="98"/>
        <v>37</v>
      </c>
      <c r="U90" s="49">
        <f t="shared" si="98"/>
        <v>36</v>
      </c>
      <c r="V90" s="49">
        <f t="shared" si="98"/>
        <v>30</v>
      </c>
      <c r="W90" s="49">
        <f t="shared" si="98"/>
        <v>24</v>
      </c>
      <c r="X90" s="49">
        <f t="shared" si="98"/>
        <v>21</v>
      </c>
      <c r="Y90" s="49">
        <f t="shared" si="98"/>
        <v>17</v>
      </c>
      <c r="Z90" s="49">
        <f t="shared" si="98"/>
        <v>15</v>
      </c>
      <c r="AA90" s="49">
        <f t="shared" si="98"/>
        <v>11</v>
      </c>
      <c r="AB90" s="49">
        <f t="shared" si="98"/>
        <v>10</v>
      </c>
      <c r="AC90" s="49">
        <f t="shared" si="98"/>
        <v>13</v>
      </c>
      <c r="AD90" s="49">
        <f t="shared" si="98"/>
        <v>1</v>
      </c>
      <c r="AE90" s="49">
        <f t="shared" si="98"/>
        <v>323</v>
      </c>
      <c r="AF90" s="49">
        <f t="shared" si="98"/>
        <v>34</v>
      </c>
      <c r="AG90" s="49">
        <f t="shared" si="98"/>
        <v>31</v>
      </c>
      <c r="AH90" s="49">
        <f t="shared" si="98"/>
        <v>130</v>
      </c>
      <c r="AI90" s="49">
        <f t="shared" si="98"/>
        <v>16</v>
      </c>
      <c r="AJ90" s="19">
        <f t="shared" si="97"/>
        <v>0</v>
      </c>
    </row>
    <row r="91" spans="1:36" ht="17.25">
      <c r="A91" s="173">
        <f t="shared" si="84"/>
        <v>11</v>
      </c>
      <c r="B91" s="453" t="s">
        <v>302</v>
      </c>
      <c r="C91" s="392" t="s">
        <v>180</v>
      </c>
      <c r="D91" s="174">
        <v>6.2400356989125688E-2</v>
      </c>
      <c r="E91" s="176">
        <f t="shared" si="86"/>
        <v>2536</v>
      </c>
      <c r="F91" s="49">
        <f t="shared" ref="F91" si="99">+ROUND($E$91*F79/100,0)</f>
        <v>50</v>
      </c>
      <c r="G91" s="49">
        <f t="shared" ref="G91:AI91" si="100">+ROUND($E$91*G79/100,0)</f>
        <v>50</v>
      </c>
      <c r="H91" s="49">
        <f t="shared" si="100"/>
        <v>51</v>
      </c>
      <c r="I91" s="49">
        <f t="shared" si="100"/>
        <v>51</v>
      </c>
      <c r="J91" s="49">
        <f t="shared" si="100"/>
        <v>52</v>
      </c>
      <c r="K91" s="49">
        <f t="shared" si="100"/>
        <v>268</v>
      </c>
      <c r="L91" s="49">
        <f t="shared" si="100"/>
        <v>111</v>
      </c>
      <c r="M91" s="49">
        <f>+ROUND($E$91*M79/100,0)-1</f>
        <v>163</v>
      </c>
      <c r="N91" s="49">
        <f t="shared" si="100"/>
        <v>153</v>
      </c>
      <c r="O91" s="49">
        <f t="shared" si="100"/>
        <v>93</v>
      </c>
      <c r="P91" s="49">
        <f t="shared" si="100"/>
        <v>200</v>
      </c>
      <c r="Q91" s="49">
        <f t="shared" si="100"/>
        <v>176</v>
      </c>
      <c r="R91" s="49">
        <f>+ROUND($E$91*R79/100,0)-1</f>
        <v>170</v>
      </c>
      <c r="S91" s="49">
        <f t="shared" si="100"/>
        <v>161</v>
      </c>
      <c r="T91" s="49">
        <f t="shared" si="100"/>
        <v>145</v>
      </c>
      <c r="U91" s="49">
        <f t="shared" si="100"/>
        <v>141</v>
      </c>
      <c r="V91" s="49">
        <f t="shared" si="100"/>
        <v>117</v>
      </c>
      <c r="W91" s="49">
        <f>+ROUND($E$91*W79/100,0)-1</f>
        <v>94</v>
      </c>
      <c r="X91" s="49">
        <f t="shared" si="100"/>
        <v>82</v>
      </c>
      <c r="Y91" s="49">
        <f t="shared" si="100"/>
        <v>65</v>
      </c>
      <c r="Z91" s="49">
        <f t="shared" si="100"/>
        <v>59</v>
      </c>
      <c r="AA91" s="49">
        <f t="shared" si="100"/>
        <v>44</v>
      </c>
      <c r="AB91" s="49">
        <f t="shared" si="100"/>
        <v>40</v>
      </c>
      <c r="AC91" s="49">
        <f t="shared" si="100"/>
        <v>51</v>
      </c>
      <c r="AD91" s="49">
        <f t="shared" si="100"/>
        <v>4</v>
      </c>
      <c r="AE91" s="49">
        <f t="shared" si="100"/>
        <v>1261</v>
      </c>
      <c r="AF91" s="49">
        <f t="shared" si="100"/>
        <v>133</v>
      </c>
      <c r="AG91" s="49">
        <f t="shared" si="100"/>
        <v>120</v>
      </c>
      <c r="AH91" s="49">
        <f t="shared" si="100"/>
        <v>506</v>
      </c>
      <c r="AI91" s="49">
        <f t="shared" si="100"/>
        <v>64</v>
      </c>
      <c r="AJ91" s="19">
        <f t="shared" si="97"/>
        <v>0</v>
      </c>
    </row>
    <row r="92" spans="1:36" ht="17.25">
      <c r="A92" s="173">
        <f t="shared" si="84"/>
        <v>12</v>
      </c>
      <c r="B92" s="453" t="s">
        <v>286</v>
      </c>
      <c r="C92" s="392" t="s">
        <v>181</v>
      </c>
      <c r="D92" s="174">
        <v>2.9085101346416019E-2</v>
      </c>
      <c r="E92" s="176">
        <f t="shared" si="86"/>
        <v>1182</v>
      </c>
      <c r="F92" s="49">
        <f t="shared" ref="F92" si="101">+ROUND($E$92*F79/100,0)</f>
        <v>23</v>
      </c>
      <c r="G92" s="49">
        <f t="shared" ref="G92:AI92" si="102">+ROUND($E$92*G79/100,0)</f>
        <v>23</v>
      </c>
      <c r="H92" s="49">
        <f t="shared" si="102"/>
        <v>24</v>
      </c>
      <c r="I92" s="49">
        <f t="shared" si="102"/>
        <v>24</v>
      </c>
      <c r="J92" s="49">
        <f t="shared" si="102"/>
        <v>24</v>
      </c>
      <c r="K92" s="49">
        <f t="shared" si="102"/>
        <v>125</v>
      </c>
      <c r="L92" s="49">
        <f t="shared" si="102"/>
        <v>52</v>
      </c>
      <c r="M92" s="49">
        <f t="shared" si="102"/>
        <v>77</v>
      </c>
      <c r="N92" s="49">
        <f t="shared" si="102"/>
        <v>71</v>
      </c>
      <c r="O92" s="49">
        <f>+ROUND($E$92*O79/100,0)+1</f>
        <v>44</v>
      </c>
      <c r="P92" s="49">
        <f t="shared" si="102"/>
        <v>93</v>
      </c>
      <c r="Q92" s="49">
        <f t="shared" si="102"/>
        <v>82</v>
      </c>
      <c r="R92" s="49">
        <f t="shared" si="102"/>
        <v>80</v>
      </c>
      <c r="S92" s="49">
        <f t="shared" si="102"/>
        <v>75</v>
      </c>
      <c r="T92" s="49">
        <f t="shared" si="102"/>
        <v>67</v>
      </c>
      <c r="U92" s="49">
        <f t="shared" si="102"/>
        <v>66</v>
      </c>
      <c r="V92" s="49">
        <f t="shared" si="102"/>
        <v>54</v>
      </c>
      <c r="W92" s="49">
        <f t="shared" si="102"/>
        <v>44</v>
      </c>
      <c r="X92" s="49">
        <f t="shared" si="102"/>
        <v>38</v>
      </c>
      <c r="Y92" s="49">
        <f t="shared" si="102"/>
        <v>30</v>
      </c>
      <c r="Z92" s="49">
        <f t="shared" si="102"/>
        <v>27</v>
      </c>
      <c r="AA92" s="49">
        <f t="shared" si="102"/>
        <v>20</v>
      </c>
      <c r="AB92" s="49">
        <f t="shared" si="102"/>
        <v>19</v>
      </c>
      <c r="AC92" s="49">
        <f t="shared" si="102"/>
        <v>24</v>
      </c>
      <c r="AD92" s="49">
        <f t="shared" si="102"/>
        <v>2</v>
      </c>
      <c r="AE92" s="49">
        <f t="shared" si="102"/>
        <v>588</v>
      </c>
      <c r="AF92" s="49">
        <f t="shared" si="102"/>
        <v>62</v>
      </c>
      <c r="AG92" s="49">
        <f t="shared" si="102"/>
        <v>56</v>
      </c>
      <c r="AH92" s="49">
        <f t="shared" si="102"/>
        <v>236</v>
      </c>
      <c r="AI92" s="49">
        <f t="shared" si="102"/>
        <v>30</v>
      </c>
      <c r="AJ92" s="19">
        <f t="shared" si="97"/>
        <v>0</v>
      </c>
    </row>
    <row r="93" spans="1:36" ht="17.25">
      <c r="A93" s="173">
        <f t="shared" si="84"/>
        <v>13</v>
      </c>
      <c r="B93" s="453" t="s">
        <v>287</v>
      </c>
      <c r="C93" s="392" t="s">
        <v>182</v>
      </c>
      <c r="D93" s="174">
        <v>2.5900889191096645E-2</v>
      </c>
      <c r="E93" s="21">
        <f t="shared" si="86"/>
        <v>1053</v>
      </c>
      <c r="F93" s="49">
        <f t="shared" ref="F93" si="103">+ROUND($E$93*F79/100,0)</f>
        <v>21</v>
      </c>
      <c r="G93" s="49">
        <f t="shared" ref="G93:AI93" si="104">+ROUND($E$93*G79/100,0)</f>
        <v>21</v>
      </c>
      <c r="H93" s="49">
        <f t="shared" si="104"/>
        <v>21</v>
      </c>
      <c r="I93" s="49">
        <f t="shared" si="104"/>
        <v>21</v>
      </c>
      <c r="J93" s="49">
        <f t="shared" si="104"/>
        <v>21</v>
      </c>
      <c r="K93" s="49">
        <f>+ROUND($E$93*K79/100,0)+1</f>
        <v>112</v>
      </c>
      <c r="L93" s="49">
        <f t="shared" si="104"/>
        <v>46</v>
      </c>
      <c r="M93" s="49">
        <f t="shared" si="104"/>
        <v>68</v>
      </c>
      <c r="N93" s="49">
        <f t="shared" si="104"/>
        <v>63</v>
      </c>
      <c r="O93" s="49">
        <f t="shared" si="104"/>
        <v>39</v>
      </c>
      <c r="P93" s="49">
        <f t="shared" si="104"/>
        <v>83</v>
      </c>
      <c r="Q93" s="49">
        <f t="shared" si="104"/>
        <v>73</v>
      </c>
      <c r="R93" s="49">
        <f>+ROUND($E$93*R79/100,0)+1</f>
        <v>72</v>
      </c>
      <c r="S93" s="49">
        <f t="shared" si="104"/>
        <v>67</v>
      </c>
      <c r="T93" s="49">
        <f t="shared" si="104"/>
        <v>60</v>
      </c>
      <c r="U93" s="49">
        <f t="shared" si="104"/>
        <v>58</v>
      </c>
      <c r="V93" s="49">
        <f t="shared" si="104"/>
        <v>48</v>
      </c>
      <c r="W93" s="49">
        <f t="shared" si="104"/>
        <v>39</v>
      </c>
      <c r="X93" s="49">
        <f t="shared" si="104"/>
        <v>34</v>
      </c>
      <c r="Y93" s="49">
        <f t="shared" si="104"/>
        <v>27</v>
      </c>
      <c r="Z93" s="49">
        <f t="shared" si="104"/>
        <v>24</v>
      </c>
      <c r="AA93" s="49">
        <f t="shared" si="104"/>
        <v>18</v>
      </c>
      <c r="AB93" s="49">
        <f t="shared" si="104"/>
        <v>17</v>
      </c>
      <c r="AC93" s="49">
        <f t="shared" si="104"/>
        <v>21</v>
      </c>
      <c r="AD93" s="49">
        <f t="shared" si="104"/>
        <v>2</v>
      </c>
      <c r="AE93" s="49">
        <f t="shared" si="104"/>
        <v>524</v>
      </c>
      <c r="AF93" s="49">
        <f t="shared" si="104"/>
        <v>55</v>
      </c>
      <c r="AG93" s="49">
        <f t="shared" si="104"/>
        <v>50</v>
      </c>
      <c r="AH93" s="49">
        <f t="shared" si="104"/>
        <v>210</v>
      </c>
      <c r="AI93" s="49">
        <f t="shared" si="104"/>
        <v>26</v>
      </c>
      <c r="AJ93" s="19">
        <f t="shared" si="97"/>
        <v>0</v>
      </c>
    </row>
    <row r="94" spans="1:36" ht="17.25">
      <c r="A94" s="173">
        <f t="shared" si="84"/>
        <v>14</v>
      </c>
      <c r="B94" s="453" t="s">
        <v>280</v>
      </c>
      <c r="C94" s="392" t="s">
        <v>183</v>
      </c>
      <c r="D94" s="174">
        <v>2.7925126024357094E-2</v>
      </c>
      <c r="E94" s="423">
        <f t="shared" si="86"/>
        <v>1135</v>
      </c>
      <c r="F94" s="49">
        <f>+ROUND($E$94*F79/100,0)</f>
        <v>23</v>
      </c>
      <c r="G94" s="49">
        <f t="shared" ref="G94:AI94" si="105">+ROUND($E$94*G79/100,0)</f>
        <v>23</v>
      </c>
      <c r="H94" s="49">
        <f t="shared" si="105"/>
        <v>23</v>
      </c>
      <c r="I94" s="49">
        <f t="shared" si="105"/>
        <v>23</v>
      </c>
      <c r="J94" s="49">
        <f t="shared" si="105"/>
        <v>23</v>
      </c>
      <c r="K94" s="49">
        <f>+ROUND($E$94*K79/100,0)-1</f>
        <v>119</v>
      </c>
      <c r="L94" s="49">
        <f t="shared" si="105"/>
        <v>50</v>
      </c>
      <c r="M94" s="49">
        <f t="shared" si="105"/>
        <v>74</v>
      </c>
      <c r="N94" s="49">
        <f t="shared" si="105"/>
        <v>68</v>
      </c>
      <c r="O94" s="49">
        <f t="shared" si="105"/>
        <v>42</v>
      </c>
      <c r="P94" s="49">
        <f t="shared" si="105"/>
        <v>89</v>
      </c>
      <c r="Q94" s="49">
        <f t="shared" si="105"/>
        <v>79</v>
      </c>
      <c r="R94" s="49">
        <f>+ROUND($E$94*R79/100,0)-1</f>
        <v>75</v>
      </c>
      <c r="S94" s="49">
        <f t="shared" si="105"/>
        <v>72</v>
      </c>
      <c r="T94" s="49">
        <f t="shared" si="105"/>
        <v>65</v>
      </c>
      <c r="U94" s="49">
        <f t="shared" si="105"/>
        <v>63</v>
      </c>
      <c r="V94" s="49">
        <f t="shared" si="105"/>
        <v>52</v>
      </c>
      <c r="W94" s="49">
        <f t="shared" si="105"/>
        <v>42</v>
      </c>
      <c r="X94" s="49">
        <f t="shared" si="105"/>
        <v>37</v>
      </c>
      <c r="Y94" s="49">
        <f t="shared" si="105"/>
        <v>29</v>
      </c>
      <c r="Z94" s="49">
        <f t="shared" si="105"/>
        <v>26</v>
      </c>
      <c r="AA94" s="49">
        <f t="shared" si="105"/>
        <v>20</v>
      </c>
      <c r="AB94" s="49">
        <f t="shared" si="105"/>
        <v>18</v>
      </c>
      <c r="AC94" s="49">
        <f t="shared" si="105"/>
        <v>23</v>
      </c>
      <c r="AD94" s="49">
        <f t="shared" si="105"/>
        <v>2</v>
      </c>
      <c r="AE94" s="49">
        <f t="shared" si="105"/>
        <v>565</v>
      </c>
      <c r="AF94" s="49">
        <f t="shared" si="105"/>
        <v>60</v>
      </c>
      <c r="AG94" s="49">
        <f t="shared" si="105"/>
        <v>54</v>
      </c>
      <c r="AH94" s="49">
        <f t="shared" si="105"/>
        <v>226</v>
      </c>
      <c r="AI94" s="49">
        <f t="shared" si="105"/>
        <v>29</v>
      </c>
      <c r="AJ94" s="19">
        <f t="shared" si="97"/>
        <v>0</v>
      </c>
    </row>
    <row r="95" spans="1:36" ht="17.25">
      <c r="A95" s="173">
        <f t="shared" si="84"/>
        <v>15</v>
      </c>
      <c r="B95" s="453" t="s">
        <v>281</v>
      </c>
      <c r="C95" s="392" t="s">
        <v>184</v>
      </c>
      <c r="D95" s="174">
        <v>2.6311617974485012E-2</v>
      </c>
      <c r="E95" s="423">
        <f t="shared" si="86"/>
        <v>1069</v>
      </c>
      <c r="F95" s="49">
        <f t="shared" ref="F95" si="106">+ROUND($E$95*F79/100,0)</f>
        <v>21</v>
      </c>
      <c r="G95" s="49">
        <f t="shared" ref="G95:AI95" si="107">+ROUND($E$95*G79/100,0)</f>
        <v>21</v>
      </c>
      <c r="H95" s="49">
        <f t="shared" si="107"/>
        <v>21</v>
      </c>
      <c r="I95" s="49">
        <f t="shared" si="107"/>
        <v>21</v>
      </c>
      <c r="J95" s="49">
        <f t="shared" si="107"/>
        <v>22</v>
      </c>
      <c r="K95" s="49">
        <f t="shared" si="107"/>
        <v>113</v>
      </c>
      <c r="L95" s="49">
        <f t="shared" si="107"/>
        <v>47</v>
      </c>
      <c r="M95" s="49">
        <f t="shared" si="107"/>
        <v>69</v>
      </c>
      <c r="N95" s="49">
        <f t="shared" si="107"/>
        <v>64</v>
      </c>
      <c r="O95" s="49">
        <f t="shared" si="107"/>
        <v>39</v>
      </c>
      <c r="P95" s="49">
        <f t="shared" si="107"/>
        <v>84</v>
      </c>
      <c r="Q95" s="49">
        <f t="shared" si="107"/>
        <v>74</v>
      </c>
      <c r="R95" s="49">
        <f t="shared" si="107"/>
        <v>72</v>
      </c>
      <c r="S95" s="49">
        <f t="shared" si="107"/>
        <v>68</v>
      </c>
      <c r="T95" s="49">
        <f t="shared" si="107"/>
        <v>61</v>
      </c>
      <c r="U95" s="49">
        <f t="shared" si="107"/>
        <v>59</v>
      </c>
      <c r="V95" s="49">
        <f t="shared" si="107"/>
        <v>49</v>
      </c>
      <c r="W95" s="49">
        <f t="shared" si="107"/>
        <v>40</v>
      </c>
      <c r="X95" s="49">
        <f t="shared" si="107"/>
        <v>35</v>
      </c>
      <c r="Y95" s="49">
        <f t="shared" si="107"/>
        <v>27</v>
      </c>
      <c r="Z95" s="49">
        <f t="shared" si="107"/>
        <v>25</v>
      </c>
      <c r="AA95" s="49">
        <f t="shared" si="107"/>
        <v>19</v>
      </c>
      <c r="AB95" s="49">
        <f>+ROUND($E$95*AB79/100,0)+1</f>
        <v>18</v>
      </c>
      <c r="AC95" s="49">
        <f t="shared" si="107"/>
        <v>22</v>
      </c>
      <c r="AD95" s="49">
        <f t="shared" si="107"/>
        <v>2</v>
      </c>
      <c r="AE95" s="49">
        <f t="shared" si="107"/>
        <v>532</v>
      </c>
      <c r="AF95" s="49">
        <f t="shared" si="107"/>
        <v>56</v>
      </c>
      <c r="AG95" s="49">
        <f t="shared" si="107"/>
        <v>51</v>
      </c>
      <c r="AH95" s="49">
        <f t="shared" si="107"/>
        <v>213</v>
      </c>
      <c r="AI95" s="49">
        <f t="shared" si="107"/>
        <v>27</v>
      </c>
      <c r="AJ95" s="19">
        <f t="shared" si="97"/>
        <v>0</v>
      </c>
    </row>
    <row r="96" spans="1:36" ht="17.25">
      <c r="A96" s="173">
        <f t="shared" si="84"/>
        <v>16</v>
      </c>
      <c r="B96" s="453" t="s">
        <v>278</v>
      </c>
      <c r="C96" s="392" t="s">
        <v>185</v>
      </c>
      <c r="D96" s="174">
        <v>6.2831233477930404E-2</v>
      </c>
      <c r="E96" s="423">
        <f t="shared" si="86"/>
        <v>2554</v>
      </c>
      <c r="F96" s="49">
        <f>+ROUND($E$96*F79/100,0)</f>
        <v>51</v>
      </c>
      <c r="G96" s="49">
        <f t="shared" ref="G96:AI96" si="108">+ROUND($E$96*G79/100,0)</f>
        <v>51</v>
      </c>
      <c r="H96" s="49">
        <f t="shared" si="108"/>
        <v>51</v>
      </c>
      <c r="I96" s="49">
        <f t="shared" si="108"/>
        <v>51</v>
      </c>
      <c r="J96" s="49">
        <f t="shared" si="108"/>
        <v>52</v>
      </c>
      <c r="K96" s="49">
        <f t="shared" si="108"/>
        <v>270</v>
      </c>
      <c r="L96" s="49">
        <f t="shared" si="108"/>
        <v>112</v>
      </c>
      <c r="M96" s="49">
        <f t="shared" si="108"/>
        <v>166</v>
      </c>
      <c r="N96" s="49">
        <f t="shared" si="108"/>
        <v>154</v>
      </c>
      <c r="O96" s="49">
        <f t="shared" si="108"/>
        <v>93</v>
      </c>
      <c r="P96" s="49">
        <f t="shared" si="108"/>
        <v>201</v>
      </c>
      <c r="Q96" s="49">
        <f t="shared" si="108"/>
        <v>177</v>
      </c>
      <c r="R96" s="49">
        <f t="shared" si="108"/>
        <v>172</v>
      </c>
      <c r="S96" s="49">
        <f t="shared" si="108"/>
        <v>162</v>
      </c>
      <c r="T96" s="49">
        <f t="shared" si="108"/>
        <v>146</v>
      </c>
      <c r="U96" s="49">
        <f t="shared" si="108"/>
        <v>142</v>
      </c>
      <c r="V96" s="49">
        <f t="shared" si="108"/>
        <v>117</v>
      </c>
      <c r="W96" s="49">
        <f t="shared" si="108"/>
        <v>96</v>
      </c>
      <c r="X96" s="49">
        <f t="shared" si="108"/>
        <v>82</v>
      </c>
      <c r="Y96" s="49">
        <f t="shared" si="108"/>
        <v>65</v>
      </c>
      <c r="Z96" s="49">
        <f t="shared" si="108"/>
        <v>59</v>
      </c>
      <c r="AA96" s="49">
        <f t="shared" si="108"/>
        <v>44</v>
      </c>
      <c r="AB96" s="49">
        <f t="shared" si="108"/>
        <v>40</v>
      </c>
      <c r="AC96" s="49">
        <f t="shared" si="108"/>
        <v>52</v>
      </c>
      <c r="AD96" s="49">
        <f t="shared" si="108"/>
        <v>4</v>
      </c>
      <c r="AE96" s="49">
        <f t="shared" si="108"/>
        <v>1270</v>
      </c>
      <c r="AF96" s="49">
        <f t="shared" si="108"/>
        <v>134</v>
      </c>
      <c r="AG96" s="49">
        <f t="shared" si="108"/>
        <v>121</v>
      </c>
      <c r="AH96" s="49">
        <f t="shared" si="108"/>
        <v>509</v>
      </c>
      <c r="AI96" s="49">
        <f t="shared" si="108"/>
        <v>64</v>
      </c>
      <c r="AJ96" s="19">
        <f t="shared" si="97"/>
        <v>0</v>
      </c>
    </row>
    <row r="97" spans="1:36" ht="17.25">
      <c r="A97" s="173">
        <f t="shared" si="84"/>
        <v>17</v>
      </c>
      <c r="B97" s="453" t="s">
        <v>459</v>
      </c>
      <c r="C97" s="392" t="s">
        <v>452</v>
      </c>
      <c r="D97" s="211">
        <v>2.4112986565621771E-2</v>
      </c>
      <c r="E97" s="423">
        <f t="shared" si="86"/>
        <v>980</v>
      </c>
      <c r="F97" s="49">
        <f>+ROUND($E$97*F79/100,0)</f>
        <v>19</v>
      </c>
      <c r="G97" s="49">
        <f t="shared" ref="G97:AI97" si="109">+ROUND($E$97*G79/100,0)</f>
        <v>19</v>
      </c>
      <c r="H97" s="49">
        <f t="shared" si="109"/>
        <v>20</v>
      </c>
      <c r="I97" s="49">
        <f t="shared" si="109"/>
        <v>20</v>
      </c>
      <c r="J97" s="49">
        <f t="shared" si="109"/>
        <v>20</v>
      </c>
      <c r="K97" s="49">
        <f t="shared" si="109"/>
        <v>104</v>
      </c>
      <c r="L97" s="49">
        <f t="shared" si="109"/>
        <v>43</v>
      </c>
      <c r="M97" s="49">
        <f t="shared" si="109"/>
        <v>64</v>
      </c>
      <c r="N97" s="49">
        <f t="shared" si="109"/>
        <v>59</v>
      </c>
      <c r="O97" s="49">
        <f t="shared" si="109"/>
        <v>36</v>
      </c>
      <c r="P97" s="49">
        <f t="shared" si="109"/>
        <v>77</v>
      </c>
      <c r="Q97" s="49">
        <f t="shared" si="109"/>
        <v>68</v>
      </c>
      <c r="R97" s="49">
        <f t="shared" si="109"/>
        <v>66</v>
      </c>
      <c r="S97" s="49">
        <f t="shared" si="109"/>
        <v>62</v>
      </c>
      <c r="T97" s="49">
        <f t="shared" si="109"/>
        <v>56</v>
      </c>
      <c r="U97" s="49">
        <f t="shared" si="109"/>
        <v>54</v>
      </c>
      <c r="V97" s="49">
        <f t="shared" si="109"/>
        <v>45</v>
      </c>
      <c r="W97" s="49">
        <f t="shared" si="109"/>
        <v>37</v>
      </c>
      <c r="X97" s="49">
        <f t="shared" si="109"/>
        <v>32</v>
      </c>
      <c r="Y97" s="49">
        <f t="shared" si="109"/>
        <v>25</v>
      </c>
      <c r="Z97" s="49">
        <f t="shared" si="109"/>
        <v>23</v>
      </c>
      <c r="AA97" s="49">
        <f t="shared" si="109"/>
        <v>17</v>
      </c>
      <c r="AB97" s="49">
        <f>+ROUND($E$97*AB79/100,0)-1</f>
        <v>14</v>
      </c>
      <c r="AC97" s="49">
        <f t="shared" si="109"/>
        <v>20</v>
      </c>
      <c r="AD97" s="49">
        <f t="shared" si="109"/>
        <v>1</v>
      </c>
      <c r="AE97" s="49">
        <f t="shared" si="109"/>
        <v>487</v>
      </c>
      <c r="AF97" s="49">
        <f t="shared" si="109"/>
        <v>51</v>
      </c>
      <c r="AG97" s="49">
        <f t="shared" si="109"/>
        <v>46</v>
      </c>
      <c r="AH97" s="49">
        <f t="shared" si="109"/>
        <v>195</v>
      </c>
      <c r="AI97" s="49">
        <f t="shared" si="109"/>
        <v>25</v>
      </c>
      <c r="AJ97" s="96">
        <f t="shared" si="97"/>
        <v>0</v>
      </c>
    </row>
    <row r="98" spans="1:36" ht="17.25">
      <c r="A98" s="173">
        <f t="shared" si="84"/>
        <v>18</v>
      </c>
      <c r="B98" s="453" t="s">
        <v>460</v>
      </c>
      <c r="C98" s="392" t="s">
        <v>453</v>
      </c>
      <c r="D98" s="211">
        <v>2.8295851582107179E-2</v>
      </c>
      <c r="E98" s="423">
        <f t="shared" si="86"/>
        <v>1150</v>
      </c>
      <c r="F98" s="49">
        <f>+ROUND($E$98*F79/100,0)</f>
        <v>23</v>
      </c>
      <c r="G98" s="49">
        <f t="shared" ref="G98:AI98" si="110">+ROUND($E$98*G79/100,0)</f>
        <v>23</v>
      </c>
      <c r="H98" s="49">
        <f t="shared" si="110"/>
        <v>23</v>
      </c>
      <c r="I98" s="49">
        <f t="shared" si="110"/>
        <v>23</v>
      </c>
      <c r="J98" s="49">
        <f t="shared" si="110"/>
        <v>23</v>
      </c>
      <c r="K98" s="49">
        <f t="shared" si="110"/>
        <v>121</v>
      </c>
      <c r="L98" s="49">
        <f t="shared" si="110"/>
        <v>50</v>
      </c>
      <c r="M98" s="49">
        <f t="shared" si="110"/>
        <v>75</v>
      </c>
      <c r="N98" s="49">
        <f t="shared" si="110"/>
        <v>69</v>
      </c>
      <c r="O98" s="49">
        <f t="shared" si="110"/>
        <v>42</v>
      </c>
      <c r="P98" s="49">
        <f t="shared" si="110"/>
        <v>91</v>
      </c>
      <c r="Q98" s="49">
        <f t="shared" si="110"/>
        <v>80</v>
      </c>
      <c r="R98" s="49">
        <f t="shared" si="110"/>
        <v>77</v>
      </c>
      <c r="S98" s="49">
        <f t="shared" si="110"/>
        <v>73</v>
      </c>
      <c r="T98" s="49">
        <f t="shared" si="110"/>
        <v>66</v>
      </c>
      <c r="U98" s="49">
        <f t="shared" si="110"/>
        <v>64</v>
      </c>
      <c r="V98" s="49">
        <f t="shared" si="110"/>
        <v>53</v>
      </c>
      <c r="W98" s="49">
        <f t="shared" si="110"/>
        <v>43</v>
      </c>
      <c r="X98" s="49">
        <f t="shared" si="110"/>
        <v>37</v>
      </c>
      <c r="Y98" s="49">
        <f t="shared" si="110"/>
        <v>29</v>
      </c>
      <c r="Z98" s="49">
        <f t="shared" si="110"/>
        <v>27</v>
      </c>
      <c r="AA98" s="49">
        <f t="shared" si="110"/>
        <v>20</v>
      </c>
      <c r="AB98" s="49">
        <f t="shared" si="110"/>
        <v>18</v>
      </c>
      <c r="AC98" s="49">
        <f t="shared" si="110"/>
        <v>23</v>
      </c>
      <c r="AD98" s="49">
        <f t="shared" si="110"/>
        <v>2</v>
      </c>
      <c r="AE98" s="49">
        <f t="shared" si="110"/>
        <v>572</v>
      </c>
      <c r="AF98" s="49">
        <f t="shared" si="110"/>
        <v>60</v>
      </c>
      <c r="AG98" s="49">
        <f t="shared" si="110"/>
        <v>54</v>
      </c>
      <c r="AH98" s="49">
        <f t="shared" si="110"/>
        <v>229</v>
      </c>
      <c r="AI98" s="49">
        <f t="shared" si="110"/>
        <v>29</v>
      </c>
      <c r="AJ98" s="96">
        <f t="shared" si="97"/>
        <v>0</v>
      </c>
    </row>
    <row r="99" spans="1:36" ht="17.25">
      <c r="A99" s="173">
        <f t="shared" si="84"/>
        <v>19</v>
      </c>
      <c r="B99" s="453" t="s">
        <v>461</v>
      </c>
      <c r="C99" s="392" t="s">
        <v>454</v>
      </c>
      <c r="D99" s="211">
        <v>2.3374833915653759E-2</v>
      </c>
      <c r="E99" s="423">
        <f t="shared" si="86"/>
        <v>950</v>
      </c>
      <c r="F99" s="49">
        <f>+ROUND($E$99*F79/100,0)</f>
        <v>19</v>
      </c>
      <c r="G99" s="49">
        <f t="shared" ref="G99:AI99" si="111">+ROUND($E$99*G79/100,0)</f>
        <v>19</v>
      </c>
      <c r="H99" s="49">
        <f t="shared" si="111"/>
        <v>19</v>
      </c>
      <c r="I99" s="49">
        <f t="shared" si="111"/>
        <v>19</v>
      </c>
      <c r="J99" s="49">
        <f t="shared" si="111"/>
        <v>19</v>
      </c>
      <c r="K99" s="49">
        <f t="shared" si="111"/>
        <v>100</v>
      </c>
      <c r="L99" s="49">
        <f t="shared" si="111"/>
        <v>42</v>
      </c>
      <c r="M99" s="49">
        <f t="shared" si="111"/>
        <v>62</v>
      </c>
      <c r="N99" s="49">
        <f t="shared" si="111"/>
        <v>57</v>
      </c>
      <c r="O99" s="49">
        <f>+ROUND($E$99*O79/100,0)-1</f>
        <v>34</v>
      </c>
      <c r="P99" s="49">
        <f t="shared" si="111"/>
        <v>75</v>
      </c>
      <c r="Q99" s="49">
        <f t="shared" si="111"/>
        <v>66</v>
      </c>
      <c r="R99" s="49">
        <f t="shared" si="111"/>
        <v>64</v>
      </c>
      <c r="S99" s="49">
        <f t="shared" si="111"/>
        <v>60</v>
      </c>
      <c r="T99" s="49">
        <f t="shared" si="111"/>
        <v>54</v>
      </c>
      <c r="U99" s="49">
        <f t="shared" si="111"/>
        <v>53</v>
      </c>
      <c r="V99" s="49">
        <f t="shared" si="111"/>
        <v>44</v>
      </c>
      <c r="W99" s="49">
        <f t="shared" si="111"/>
        <v>36</v>
      </c>
      <c r="X99" s="49">
        <f t="shared" si="111"/>
        <v>31</v>
      </c>
      <c r="Y99" s="49">
        <f t="shared" si="111"/>
        <v>24</v>
      </c>
      <c r="Z99" s="49">
        <f t="shared" si="111"/>
        <v>22</v>
      </c>
      <c r="AA99" s="49">
        <f t="shared" si="111"/>
        <v>16</v>
      </c>
      <c r="AB99" s="49">
        <f t="shared" si="111"/>
        <v>15</v>
      </c>
      <c r="AC99" s="49">
        <f t="shared" si="111"/>
        <v>19</v>
      </c>
      <c r="AD99" s="49">
        <f t="shared" si="111"/>
        <v>1</v>
      </c>
      <c r="AE99" s="49">
        <f t="shared" si="111"/>
        <v>472</v>
      </c>
      <c r="AF99" s="49">
        <f t="shared" si="111"/>
        <v>50</v>
      </c>
      <c r="AG99" s="49">
        <f t="shared" si="111"/>
        <v>45</v>
      </c>
      <c r="AH99" s="49">
        <f t="shared" si="111"/>
        <v>189</v>
      </c>
      <c r="AI99" s="49">
        <f t="shared" si="111"/>
        <v>24</v>
      </c>
      <c r="AJ99" s="96">
        <f t="shared" si="97"/>
        <v>0</v>
      </c>
    </row>
    <row r="100" spans="1:36" ht="18" thickBot="1">
      <c r="A100" s="230"/>
      <c r="B100" s="453" t="s">
        <v>474</v>
      </c>
      <c r="C100" s="394" t="s">
        <v>53</v>
      </c>
      <c r="D100" s="231">
        <v>4.8458948731356255E-2</v>
      </c>
      <c r="E100" s="423">
        <f t="shared" si="86"/>
        <v>1969</v>
      </c>
      <c r="F100" s="82">
        <f>+ROUND($E$100*F79/100,0)</f>
        <v>39</v>
      </c>
      <c r="G100" s="82">
        <f t="shared" ref="G100:AI100" si="112">+ROUND($E$100*G79/100,0)</f>
        <v>39</v>
      </c>
      <c r="H100" s="82">
        <f t="shared" si="112"/>
        <v>39</v>
      </c>
      <c r="I100" s="82">
        <f t="shared" si="112"/>
        <v>40</v>
      </c>
      <c r="J100" s="82">
        <f t="shared" si="112"/>
        <v>40</v>
      </c>
      <c r="K100" s="82">
        <f t="shared" si="112"/>
        <v>208</v>
      </c>
      <c r="L100" s="82">
        <f t="shared" si="112"/>
        <v>86</v>
      </c>
      <c r="M100" s="82">
        <f>+ROUND($E$100*M79/100,0)-1</f>
        <v>127</v>
      </c>
      <c r="N100" s="82">
        <f t="shared" si="112"/>
        <v>118</v>
      </c>
      <c r="O100" s="82">
        <f t="shared" si="112"/>
        <v>72</v>
      </c>
      <c r="P100" s="82">
        <f t="shared" si="112"/>
        <v>155</v>
      </c>
      <c r="Q100" s="82">
        <f t="shared" si="112"/>
        <v>137</v>
      </c>
      <c r="R100" s="82">
        <f t="shared" si="112"/>
        <v>133</v>
      </c>
      <c r="S100" s="82">
        <f t="shared" si="112"/>
        <v>125</v>
      </c>
      <c r="T100" s="82">
        <f t="shared" si="112"/>
        <v>112</v>
      </c>
      <c r="U100" s="82">
        <f t="shared" si="112"/>
        <v>109</v>
      </c>
      <c r="V100" s="82">
        <f t="shared" si="112"/>
        <v>91</v>
      </c>
      <c r="W100" s="82">
        <f t="shared" si="112"/>
        <v>74</v>
      </c>
      <c r="X100" s="82">
        <f t="shared" si="112"/>
        <v>64</v>
      </c>
      <c r="Y100" s="82">
        <f t="shared" si="112"/>
        <v>50</v>
      </c>
      <c r="Z100" s="82">
        <f t="shared" si="112"/>
        <v>46</v>
      </c>
      <c r="AA100" s="82">
        <f t="shared" si="112"/>
        <v>34</v>
      </c>
      <c r="AB100" s="82">
        <f t="shared" si="112"/>
        <v>31</v>
      </c>
      <c r="AC100" s="82">
        <f t="shared" si="112"/>
        <v>40</v>
      </c>
      <c r="AD100" s="82">
        <f t="shared" si="112"/>
        <v>3</v>
      </c>
      <c r="AE100" s="82">
        <f t="shared" si="112"/>
        <v>979</v>
      </c>
      <c r="AF100" s="82">
        <f t="shared" si="112"/>
        <v>103</v>
      </c>
      <c r="AG100" s="82">
        <f t="shared" si="112"/>
        <v>93</v>
      </c>
      <c r="AH100" s="82">
        <f t="shared" si="112"/>
        <v>393</v>
      </c>
      <c r="AI100" s="82">
        <f t="shared" si="112"/>
        <v>49</v>
      </c>
      <c r="AJ100" s="96">
        <f t="shared" si="97"/>
        <v>0</v>
      </c>
    </row>
    <row r="101" spans="1:36" ht="20.25" hidden="1">
      <c r="A101" s="173"/>
      <c r="B101" s="173"/>
      <c r="C101" s="396"/>
      <c r="D101" s="197">
        <f t="shared" ref="D101:AI101" si="113">SUM(D81:D100)</f>
        <v>0.99999999999999989</v>
      </c>
      <c r="E101" s="197">
        <f>SUM(E81:E100)</f>
        <v>40642</v>
      </c>
      <c r="F101" s="197">
        <f t="shared" si="113"/>
        <v>806</v>
      </c>
      <c r="G101" s="197">
        <f t="shared" si="113"/>
        <v>806</v>
      </c>
      <c r="H101" s="197">
        <f t="shared" si="113"/>
        <v>810</v>
      </c>
      <c r="I101" s="197">
        <f t="shared" si="113"/>
        <v>816</v>
      </c>
      <c r="J101" s="197">
        <f t="shared" si="113"/>
        <v>826</v>
      </c>
      <c r="K101" s="197">
        <f t="shared" si="113"/>
        <v>4293</v>
      </c>
      <c r="L101" s="197">
        <f t="shared" si="113"/>
        <v>1781</v>
      </c>
      <c r="M101" s="197">
        <f t="shared" si="113"/>
        <v>2635</v>
      </c>
      <c r="N101" s="197">
        <f t="shared" si="113"/>
        <v>2444</v>
      </c>
      <c r="O101" s="197">
        <f t="shared" si="113"/>
        <v>1487</v>
      </c>
      <c r="P101" s="197">
        <f t="shared" si="113"/>
        <v>3200</v>
      </c>
      <c r="Q101" s="197">
        <f t="shared" si="113"/>
        <v>2821</v>
      </c>
      <c r="R101" s="197">
        <f t="shared" si="113"/>
        <v>2735</v>
      </c>
      <c r="S101" s="197">
        <f t="shared" si="113"/>
        <v>2582</v>
      </c>
      <c r="T101" s="197">
        <f t="shared" si="113"/>
        <v>2317</v>
      </c>
      <c r="U101" s="197">
        <f t="shared" si="113"/>
        <v>2257</v>
      </c>
      <c r="V101" s="197">
        <f t="shared" si="113"/>
        <v>1869</v>
      </c>
      <c r="W101" s="197">
        <f t="shared" si="113"/>
        <v>1521</v>
      </c>
      <c r="X101" s="197">
        <f t="shared" si="113"/>
        <v>1312</v>
      </c>
      <c r="Y101" s="197">
        <f t="shared" si="113"/>
        <v>1037</v>
      </c>
      <c r="Z101" s="197">
        <f t="shared" si="113"/>
        <v>942</v>
      </c>
      <c r="AA101" s="197">
        <f t="shared" si="113"/>
        <v>704</v>
      </c>
      <c r="AB101" s="197">
        <f t="shared" si="113"/>
        <v>641</v>
      </c>
      <c r="AC101" s="197">
        <f t="shared" si="113"/>
        <v>825</v>
      </c>
      <c r="AD101" s="197">
        <f t="shared" si="113"/>
        <v>62</v>
      </c>
      <c r="AE101" s="197">
        <f t="shared" si="113"/>
        <v>20214</v>
      </c>
      <c r="AF101" s="197">
        <f t="shared" si="113"/>
        <v>2133</v>
      </c>
      <c r="AG101" s="197">
        <f t="shared" si="113"/>
        <v>1926</v>
      </c>
      <c r="AH101" s="197">
        <f t="shared" si="113"/>
        <v>8107</v>
      </c>
      <c r="AI101" s="197">
        <f t="shared" si="113"/>
        <v>1021</v>
      </c>
      <c r="AJ101" s="19">
        <f t="shared" si="97"/>
        <v>0</v>
      </c>
    </row>
    <row r="102" spans="1:36" ht="18" hidden="1" thickBot="1">
      <c r="A102" s="173"/>
      <c r="B102" s="173"/>
      <c r="C102" s="392"/>
      <c r="D102" s="162"/>
      <c r="E102" s="94"/>
      <c r="F102" s="83">
        <f t="shared" ref="F102:AI102" si="114">+F103*100/$E$103</f>
        <v>2.0166898470097356</v>
      </c>
      <c r="G102" s="83">
        <f t="shared" si="114"/>
        <v>1.8636995827538247</v>
      </c>
      <c r="H102" s="83">
        <f t="shared" si="114"/>
        <v>1.7802503477051461</v>
      </c>
      <c r="I102" s="83">
        <f t="shared" si="114"/>
        <v>1.7246175243393602</v>
      </c>
      <c r="J102" s="83">
        <f t="shared" si="114"/>
        <v>1.7246175243393602</v>
      </c>
      <c r="K102" s="83">
        <f t="shared" si="114"/>
        <v>9.332406119610571</v>
      </c>
      <c r="L102" s="83">
        <f t="shared" si="114"/>
        <v>4.2976356050069544</v>
      </c>
      <c r="M102" s="83">
        <f t="shared" si="114"/>
        <v>6.5646731571627264</v>
      </c>
      <c r="N102" s="83">
        <f t="shared" si="114"/>
        <v>5.8831710709318497</v>
      </c>
      <c r="O102" s="83">
        <f t="shared" si="114"/>
        <v>3.5187760778859527</v>
      </c>
      <c r="P102" s="83">
        <f t="shared" si="114"/>
        <v>7.649513212795549</v>
      </c>
      <c r="Q102" s="83">
        <f t="shared" si="114"/>
        <v>6.606397774687065</v>
      </c>
      <c r="R102" s="83">
        <f t="shared" si="114"/>
        <v>6.0778859527121005</v>
      </c>
      <c r="S102" s="83">
        <f t="shared" si="114"/>
        <v>5.8136300417246174</v>
      </c>
      <c r="T102" s="83">
        <f t="shared" si="114"/>
        <v>5.8970792767732965</v>
      </c>
      <c r="U102" s="83">
        <f t="shared" si="114"/>
        <v>5.8275382475660642</v>
      </c>
      <c r="V102" s="83">
        <f t="shared" si="114"/>
        <v>5.3268428372739915</v>
      </c>
      <c r="W102" s="83">
        <f t="shared" si="114"/>
        <v>4.3671766342141867</v>
      </c>
      <c r="X102" s="83">
        <f t="shared" si="114"/>
        <v>3.9360222531293463</v>
      </c>
      <c r="Y102" s="83">
        <f t="shared" si="114"/>
        <v>2.6981919332406119</v>
      </c>
      <c r="Z102" s="83">
        <f t="shared" si="114"/>
        <v>2.642559109874826</v>
      </c>
      <c r="AA102" s="83">
        <f t="shared" si="114"/>
        <v>2.2948539638386647</v>
      </c>
      <c r="AB102" s="180">
        <f t="shared" si="114"/>
        <v>2.1557719054242002</v>
      </c>
      <c r="AC102" s="87">
        <f t="shared" si="114"/>
        <v>2.1140472878998611</v>
      </c>
      <c r="AD102" s="86">
        <f t="shared" si="114"/>
        <v>0.15299026425591097</v>
      </c>
      <c r="AE102" s="87">
        <f t="shared" si="114"/>
        <v>50.166898470097358</v>
      </c>
      <c r="AF102" s="86">
        <f t="shared" si="114"/>
        <v>5.090403337969402</v>
      </c>
      <c r="AG102" s="87">
        <f t="shared" si="114"/>
        <v>4.2837273991655076</v>
      </c>
      <c r="AH102" s="86">
        <f t="shared" si="114"/>
        <v>19.666203059805284</v>
      </c>
      <c r="AI102" s="180">
        <f t="shared" si="114"/>
        <v>2.6147426981919333</v>
      </c>
      <c r="AJ102" s="19">
        <f t="shared" si="97"/>
        <v>-100</v>
      </c>
    </row>
    <row r="103" spans="1:36" ht="15.75">
      <c r="A103" s="218">
        <v>2</v>
      </c>
      <c r="B103" s="218"/>
      <c r="C103" s="395" t="s">
        <v>186</v>
      </c>
      <c r="D103" s="219"/>
      <c r="E103" s="220">
        <v>7190</v>
      </c>
      <c r="F103" s="221">
        <v>145</v>
      </c>
      <c r="G103" s="222">
        <v>134</v>
      </c>
      <c r="H103" s="222">
        <v>128</v>
      </c>
      <c r="I103" s="222">
        <v>124</v>
      </c>
      <c r="J103" s="222">
        <v>124</v>
      </c>
      <c r="K103" s="222">
        <v>671</v>
      </c>
      <c r="L103" s="222">
        <v>309</v>
      </c>
      <c r="M103" s="222">
        <v>472</v>
      </c>
      <c r="N103" s="222">
        <v>423</v>
      </c>
      <c r="O103" s="222">
        <v>253</v>
      </c>
      <c r="P103" s="222">
        <v>550</v>
      </c>
      <c r="Q103" s="222">
        <v>475</v>
      </c>
      <c r="R103" s="222">
        <v>437</v>
      </c>
      <c r="S103" s="222">
        <v>418</v>
      </c>
      <c r="T103" s="222">
        <v>424</v>
      </c>
      <c r="U103" s="223">
        <v>419</v>
      </c>
      <c r="V103" s="223">
        <v>383</v>
      </c>
      <c r="W103" s="223">
        <v>314</v>
      </c>
      <c r="X103" s="223">
        <v>283</v>
      </c>
      <c r="Y103" s="223">
        <v>194</v>
      </c>
      <c r="Z103" s="223">
        <v>190</v>
      </c>
      <c r="AA103" s="223">
        <v>165</v>
      </c>
      <c r="AB103" s="224">
        <v>155</v>
      </c>
      <c r="AC103" s="219">
        <v>152</v>
      </c>
      <c r="AD103" s="225">
        <v>11</v>
      </c>
      <c r="AE103" s="219">
        <v>3607</v>
      </c>
      <c r="AF103" s="225">
        <v>366</v>
      </c>
      <c r="AG103" s="219">
        <v>308</v>
      </c>
      <c r="AH103" s="225">
        <v>1414</v>
      </c>
      <c r="AI103" s="226">
        <v>188</v>
      </c>
      <c r="AJ103" s="19">
        <f t="shared" si="97"/>
        <v>0</v>
      </c>
    </row>
    <row r="104" spans="1:36" ht="17.25">
      <c r="A104" s="173">
        <v>1</v>
      </c>
      <c r="B104" s="453" t="s">
        <v>386</v>
      </c>
      <c r="C104" s="392" t="s">
        <v>187</v>
      </c>
      <c r="D104" s="174">
        <v>89.94</v>
      </c>
      <c r="E104" s="176">
        <f>ROUND($E$103*D104/100,0)</f>
        <v>6467</v>
      </c>
      <c r="F104" s="71">
        <f t="shared" ref="F104" si="115">+ROUND($E$104*F102/100,0)</f>
        <v>130</v>
      </c>
      <c r="G104" s="71">
        <f t="shared" ref="G104:AI104" si="116">+ROUND($E$104*G102/100,0)</f>
        <v>121</v>
      </c>
      <c r="H104" s="71">
        <f t="shared" si="116"/>
        <v>115</v>
      </c>
      <c r="I104" s="71">
        <f t="shared" si="116"/>
        <v>112</v>
      </c>
      <c r="J104" s="71">
        <f t="shared" si="116"/>
        <v>112</v>
      </c>
      <c r="K104" s="71">
        <f t="shared" si="116"/>
        <v>604</v>
      </c>
      <c r="L104" s="71">
        <f t="shared" si="116"/>
        <v>278</v>
      </c>
      <c r="M104" s="71">
        <f t="shared" si="116"/>
        <v>425</v>
      </c>
      <c r="N104" s="71">
        <f t="shared" si="116"/>
        <v>380</v>
      </c>
      <c r="O104" s="71">
        <f t="shared" si="116"/>
        <v>228</v>
      </c>
      <c r="P104" s="71">
        <f t="shared" si="116"/>
        <v>495</v>
      </c>
      <c r="Q104" s="71">
        <f t="shared" si="116"/>
        <v>427</v>
      </c>
      <c r="R104" s="71">
        <f t="shared" si="116"/>
        <v>393</v>
      </c>
      <c r="S104" s="71">
        <f t="shared" si="116"/>
        <v>376</v>
      </c>
      <c r="T104" s="71">
        <f t="shared" si="116"/>
        <v>381</v>
      </c>
      <c r="U104" s="71">
        <f t="shared" si="116"/>
        <v>377</v>
      </c>
      <c r="V104" s="71">
        <f t="shared" si="116"/>
        <v>344</v>
      </c>
      <c r="W104" s="71">
        <f t="shared" si="116"/>
        <v>282</v>
      </c>
      <c r="X104" s="71">
        <f t="shared" si="116"/>
        <v>255</v>
      </c>
      <c r="Y104" s="71">
        <f t="shared" si="116"/>
        <v>174</v>
      </c>
      <c r="Z104" s="71">
        <f t="shared" si="116"/>
        <v>171</v>
      </c>
      <c r="AA104" s="71">
        <f t="shared" si="116"/>
        <v>148</v>
      </c>
      <c r="AB104" s="71">
        <f t="shared" si="116"/>
        <v>139</v>
      </c>
      <c r="AC104" s="71">
        <f t="shared" si="116"/>
        <v>137</v>
      </c>
      <c r="AD104" s="71">
        <f t="shared" si="116"/>
        <v>10</v>
      </c>
      <c r="AE104" s="71">
        <f t="shared" si="116"/>
        <v>3244</v>
      </c>
      <c r="AF104" s="71">
        <f t="shared" si="116"/>
        <v>329</v>
      </c>
      <c r="AG104" s="71">
        <f t="shared" si="116"/>
        <v>277</v>
      </c>
      <c r="AH104" s="71">
        <f t="shared" si="116"/>
        <v>1272</v>
      </c>
      <c r="AI104" s="71">
        <f t="shared" si="116"/>
        <v>169</v>
      </c>
      <c r="AJ104" s="19">
        <f t="shared" si="97"/>
        <v>0</v>
      </c>
    </row>
    <row r="105" spans="1:36" ht="17.25">
      <c r="A105" s="173">
        <f>1+A104</f>
        <v>2</v>
      </c>
      <c r="B105" s="453" t="s">
        <v>385</v>
      </c>
      <c r="C105" s="392" t="s">
        <v>188</v>
      </c>
      <c r="D105" s="174">
        <v>10.06</v>
      </c>
      <c r="E105" s="176">
        <f>ROUND($E$103*D105/100,0)</f>
        <v>723</v>
      </c>
      <c r="F105" s="49">
        <f t="shared" ref="F105" si="117">+ROUND($E$105*F102/100,0)</f>
        <v>15</v>
      </c>
      <c r="G105" s="49">
        <f t="shared" ref="G105:AI105" si="118">+ROUND($E$105*G102/100,0)</f>
        <v>13</v>
      </c>
      <c r="H105" s="49">
        <f t="shared" si="118"/>
        <v>13</v>
      </c>
      <c r="I105" s="49">
        <f t="shared" si="118"/>
        <v>12</v>
      </c>
      <c r="J105" s="49">
        <f t="shared" si="118"/>
        <v>12</v>
      </c>
      <c r="K105" s="49">
        <f t="shared" si="118"/>
        <v>67</v>
      </c>
      <c r="L105" s="49">
        <f t="shared" si="118"/>
        <v>31</v>
      </c>
      <c r="M105" s="49">
        <f t="shared" si="118"/>
        <v>47</v>
      </c>
      <c r="N105" s="49">
        <f t="shared" si="118"/>
        <v>43</v>
      </c>
      <c r="O105" s="49">
        <f t="shared" si="118"/>
        <v>25</v>
      </c>
      <c r="P105" s="49">
        <f t="shared" si="118"/>
        <v>55</v>
      </c>
      <c r="Q105" s="49">
        <f t="shared" si="118"/>
        <v>48</v>
      </c>
      <c r="R105" s="49">
        <f t="shared" si="118"/>
        <v>44</v>
      </c>
      <c r="S105" s="49">
        <f t="shared" si="118"/>
        <v>42</v>
      </c>
      <c r="T105" s="49">
        <f t="shared" si="118"/>
        <v>43</v>
      </c>
      <c r="U105" s="49">
        <f t="shared" si="118"/>
        <v>42</v>
      </c>
      <c r="V105" s="49">
        <f t="shared" si="118"/>
        <v>39</v>
      </c>
      <c r="W105" s="49">
        <f t="shared" si="118"/>
        <v>32</v>
      </c>
      <c r="X105" s="49">
        <f t="shared" si="118"/>
        <v>28</v>
      </c>
      <c r="Y105" s="49">
        <f t="shared" si="118"/>
        <v>20</v>
      </c>
      <c r="Z105" s="49">
        <f t="shared" si="118"/>
        <v>19</v>
      </c>
      <c r="AA105" s="49">
        <f t="shared" si="118"/>
        <v>17</v>
      </c>
      <c r="AB105" s="49">
        <f t="shared" si="118"/>
        <v>16</v>
      </c>
      <c r="AC105" s="49">
        <f t="shared" si="118"/>
        <v>15</v>
      </c>
      <c r="AD105" s="49">
        <f t="shared" si="118"/>
        <v>1</v>
      </c>
      <c r="AE105" s="49">
        <f t="shared" si="118"/>
        <v>363</v>
      </c>
      <c r="AF105" s="49">
        <f t="shared" si="118"/>
        <v>37</v>
      </c>
      <c r="AG105" s="49">
        <f t="shared" si="118"/>
        <v>31</v>
      </c>
      <c r="AH105" s="49">
        <f t="shared" si="118"/>
        <v>142</v>
      </c>
      <c r="AI105" s="49">
        <f t="shared" si="118"/>
        <v>19</v>
      </c>
      <c r="AJ105" s="19">
        <f t="shared" si="97"/>
        <v>0</v>
      </c>
    </row>
    <row r="106" spans="1:36" ht="15.75" hidden="1" customHeight="1">
      <c r="A106" s="161"/>
      <c r="B106" s="161"/>
      <c r="C106" s="392"/>
      <c r="D106" s="200">
        <f t="shared" ref="D106:AI106" si="119">SUM(D104:D105)</f>
        <v>100</v>
      </c>
      <c r="E106" s="200">
        <f t="shared" si="119"/>
        <v>7190</v>
      </c>
      <c r="F106" s="200">
        <f t="shared" si="119"/>
        <v>145</v>
      </c>
      <c r="G106" s="200">
        <f t="shared" si="119"/>
        <v>134</v>
      </c>
      <c r="H106" s="200">
        <f t="shared" si="119"/>
        <v>128</v>
      </c>
      <c r="I106" s="200">
        <f t="shared" si="119"/>
        <v>124</v>
      </c>
      <c r="J106" s="200">
        <f t="shared" si="119"/>
        <v>124</v>
      </c>
      <c r="K106" s="200">
        <f t="shared" si="119"/>
        <v>671</v>
      </c>
      <c r="L106" s="200">
        <f t="shared" si="119"/>
        <v>309</v>
      </c>
      <c r="M106" s="200">
        <f t="shared" si="119"/>
        <v>472</v>
      </c>
      <c r="N106" s="200">
        <f t="shared" si="119"/>
        <v>423</v>
      </c>
      <c r="O106" s="200">
        <f t="shared" si="119"/>
        <v>253</v>
      </c>
      <c r="P106" s="200">
        <f t="shared" si="119"/>
        <v>550</v>
      </c>
      <c r="Q106" s="200">
        <f t="shared" si="119"/>
        <v>475</v>
      </c>
      <c r="R106" s="200">
        <f t="shared" si="119"/>
        <v>437</v>
      </c>
      <c r="S106" s="200">
        <f t="shared" si="119"/>
        <v>418</v>
      </c>
      <c r="T106" s="200">
        <f t="shared" si="119"/>
        <v>424</v>
      </c>
      <c r="U106" s="200">
        <f t="shared" si="119"/>
        <v>419</v>
      </c>
      <c r="V106" s="200">
        <f t="shared" si="119"/>
        <v>383</v>
      </c>
      <c r="W106" s="200">
        <f t="shared" si="119"/>
        <v>314</v>
      </c>
      <c r="X106" s="200">
        <f t="shared" si="119"/>
        <v>283</v>
      </c>
      <c r="Y106" s="200">
        <f t="shared" si="119"/>
        <v>194</v>
      </c>
      <c r="Z106" s="200">
        <f t="shared" si="119"/>
        <v>190</v>
      </c>
      <c r="AA106" s="200">
        <f t="shared" si="119"/>
        <v>165</v>
      </c>
      <c r="AB106" s="201">
        <f t="shared" si="119"/>
        <v>155</v>
      </c>
      <c r="AC106" s="202">
        <f t="shared" si="119"/>
        <v>152</v>
      </c>
      <c r="AD106" s="203">
        <f t="shared" si="119"/>
        <v>11</v>
      </c>
      <c r="AE106" s="202">
        <f t="shared" si="119"/>
        <v>3607</v>
      </c>
      <c r="AF106" s="203">
        <f t="shared" si="119"/>
        <v>366</v>
      </c>
      <c r="AG106" s="202">
        <f t="shared" si="119"/>
        <v>308</v>
      </c>
      <c r="AH106" s="203">
        <f t="shared" si="119"/>
        <v>1414</v>
      </c>
      <c r="AI106" s="201">
        <f t="shared" si="119"/>
        <v>188</v>
      </c>
      <c r="AJ106" s="19">
        <f t="shared" si="97"/>
        <v>0</v>
      </c>
    </row>
    <row r="107" spans="1:36" ht="17.25" hidden="1" customHeight="1">
      <c r="A107" s="161"/>
      <c r="B107" s="161"/>
      <c r="C107" s="392"/>
      <c r="D107" s="162"/>
      <c r="E107" s="141"/>
      <c r="F107" s="83">
        <f t="shared" ref="F107:AI107" si="120">+F108*100/$E$108</f>
        <v>2.223247942149396</v>
      </c>
      <c r="G107" s="83">
        <f t="shared" si="120"/>
        <v>2.1847834448803756</v>
      </c>
      <c r="H107" s="83">
        <f t="shared" si="120"/>
        <v>2.1770905454265712</v>
      </c>
      <c r="I107" s="83">
        <f t="shared" si="120"/>
        <v>2.2001692437879838</v>
      </c>
      <c r="J107" s="83">
        <f t="shared" si="120"/>
        <v>2.2309408416032004</v>
      </c>
      <c r="K107" s="83">
        <f t="shared" si="120"/>
        <v>12.15478113701054</v>
      </c>
      <c r="L107" s="83">
        <f t="shared" si="120"/>
        <v>5.2773290253096388</v>
      </c>
      <c r="M107" s="83">
        <f t="shared" si="120"/>
        <v>7.4082621740133856</v>
      </c>
      <c r="N107" s="83">
        <f t="shared" si="120"/>
        <v>5.4158012154781137</v>
      </c>
      <c r="O107" s="83">
        <f t="shared" si="120"/>
        <v>3.0386952842526349</v>
      </c>
      <c r="P107" s="83">
        <f t="shared" si="120"/>
        <v>7.1313177936764367</v>
      </c>
      <c r="Q107" s="83">
        <f t="shared" si="120"/>
        <v>6.2466343564889604</v>
      </c>
      <c r="R107" s="83">
        <f t="shared" si="120"/>
        <v>6.0850834679590742</v>
      </c>
      <c r="S107" s="83">
        <f t="shared" si="120"/>
        <v>6.000461573967228</v>
      </c>
      <c r="T107" s="83">
        <f t="shared" si="120"/>
        <v>4.9157627509808446</v>
      </c>
      <c r="U107" s="83">
        <f t="shared" si="120"/>
        <v>4.7619047619047619</v>
      </c>
      <c r="V107" s="83">
        <f t="shared" si="120"/>
        <v>4.6695899684591122</v>
      </c>
      <c r="W107" s="83">
        <f t="shared" si="120"/>
        <v>3.707977536733595</v>
      </c>
      <c r="X107" s="83">
        <f t="shared" si="120"/>
        <v>3.8156781290868529</v>
      </c>
      <c r="Y107" s="83">
        <f t="shared" si="120"/>
        <v>3.0540810831602432</v>
      </c>
      <c r="Z107" s="83">
        <f t="shared" si="120"/>
        <v>2.1155473497961381</v>
      </c>
      <c r="AA107" s="83">
        <f t="shared" si="120"/>
        <v>1.4924224940380029</v>
      </c>
      <c r="AB107" s="180">
        <f t="shared" si="120"/>
        <v>1.6924378798369106</v>
      </c>
      <c r="AC107" s="87">
        <f t="shared" si="120"/>
        <v>2.2924840372336335</v>
      </c>
      <c r="AD107" s="86">
        <f t="shared" si="120"/>
        <v>0.16924378798369105</v>
      </c>
      <c r="AE107" s="87">
        <f t="shared" si="120"/>
        <v>50.034618047542118</v>
      </c>
      <c r="AF107" s="86">
        <f t="shared" si="120"/>
        <v>6.200476959766136</v>
      </c>
      <c r="AG107" s="87">
        <f t="shared" si="120"/>
        <v>3.8618355258096777</v>
      </c>
      <c r="AH107" s="86">
        <f t="shared" si="120"/>
        <v>17.762904838833755</v>
      </c>
      <c r="AI107" s="180">
        <f t="shared" si="120"/>
        <v>2.8386798984537274</v>
      </c>
      <c r="AJ107" s="19">
        <f t="shared" si="97"/>
        <v>-100</v>
      </c>
    </row>
    <row r="108" spans="1:36" ht="15.75">
      <c r="A108" s="169">
        <v>10</v>
      </c>
      <c r="B108" s="169"/>
      <c r="C108" s="391" t="s">
        <v>189</v>
      </c>
      <c r="D108" s="140"/>
      <c r="E108" s="171">
        <v>12999</v>
      </c>
      <c r="F108" s="181">
        <v>289</v>
      </c>
      <c r="G108" s="24">
        <v>284</v>
      </c>
      <c r="H108" s="24">
        <v>283</v>
      </c>
      <c r="I108" s="24">
        <v>286</v>
      </c>
      <c r="J108" s="24">
        <v>290</v>
      </c>
      <c r="K108" s="24">
        <v>1580</v>
      </c>
      <c r="L108" s="24">
        <v>686</v>
      </c>
      <c r="M108" s="24">
        <v>963</v>
      </c>
      <c r="N108" s="24">
        <v>704</v>
      </c>
      <c r="O108" s="24">
        <v>395</v>
      </c>
      <c r="P108" s="24">
        <v>927</v>
      </c>
      <c r="Q108" s="24">
        <v>812</v>
      </c>
      <c r="R108" s="24">
        <v>791</v>
      </c>
      <c r="S108" s="24">
        <v>780</v>
      </c>
      <c r="T108" s="24">
        <v>639</v>
      </c>
      <c r="U108" s="182">
        <v>619</v>
      </c>
      <c r="V108" s="182">
        <v>607</v>
      </c>
      <c r="W108" s="182">
        <v>482</v>
      </c>
      <c r="X108" s="182">
        <v>496</v>
      </c>
      <c r="Y108" s="182">
        <v>397</v>
      </c>
      <c r="Z108" s="182">
        <v>275</v>
      </c>
      <c r="AA108" s="182">
        <v>194</v>
      </c>
      <c r="AB108" s="183">
        <v>220</v>
      </c>
      <c r="AC108" s="170">
        <v>298</v>
      </c>
      <c r="AD108" s="184">
        <v>22</v>
      </c>
      <c r="AE108" s="170">
        <v>6504</v>
      </c>
      <c r="AF108" s="184">
        <v>806</v>
      </c>
      <c r="AG108" s="170">
        <v>502</v>
      </c>
      <c r="AH108" s="184">
        <v>2309</v>
      </c>
      <c r="AI108" s="185">
        <v>369</v>
      </c>
      <c r="AJ108" s="19">
        <f t="shared" si="97"/>
        <v>0</v>
      </c>
    </row>
    <row r="109" spans="1:36" ht="17.25">
      <c r="A109" s="173">
        <v>1</v>
      </c>
      <c r="B109" s="453" t="s">
        <v>384</v>
      </c>
      <c r="C109" s="397" t="s">
        <v>190</v>
      </c>
      <c r="D109" s="174">
        <v>25.601539606539198</v>
      </c>
      <c r="E109" s="176">
        <f>ROUND($E$108*D109/100,0)</f>
        <v>3328</v>
      </c>
      <c r="F109" s="49">
        <f t="shared" ref="F109:AI109" si="121">+ROUND($E$109*F107/100,0)</f>
        <v>74</v>
      </c>
      <c r="G109" s="49">
        <f t="shared" si="121"/>
        <v>73</v>
      </c>
      <c r="H109" s="49">
        <f t="shared" si="121"/>
        <v>72</v>
      </c>
      <c r="I109" s="49">
        <f t="shared" si="121"/>
        <v>73</v>
      </c>
      <c r="J109" s="49">
        <f t="shared" si="121"/>
        <v>74</v>
      </c>
      <c r="K109" s="49">
        <f t="shared" si="121"/>
        <v>405</v>
      </c>
      <c r="L109" s="49">
        <f t="shared" si="121"/>
        <v>176</v>
      </c>
      <c r="M109" s="49">
        <f t="shared" si="121"/>
        <v>247</v>
      </c>
      <c r="N109" s="49">
        <f t="shared" si="121"/>
        <v>180</v>
      </c>
      <c r="O109" s="49">
        <f t="shared" si="121"/>
        <v>101</v>
      </c>
      <c r="P109" s="49">
        <f t="shared" si="121"/>
        <v>237</v>
      </c>
      <c r="Q109" s="49">
        <f t="shared" si="121"/>
        <v>208</v>
      </c>
      <c r="R109" s="49">
        <f t="shared" si="121"/>
        <v>203</v>
      </c>
      <c r="S109" s="49">
        <f t="shared" si="121"/>
        <v>200</v>
      </c>
      <c r="T109" s="49">
        <f t="shared" si="121"/>
        <v>164</v>
      </c>
      <c r="U109" s="49">
        <f t="shared" si="121"/>
        <v>158</v>
      </c>
      <c r="V109" s="49">
        <f t="shared" si="121"/>
        <v>155</v>
      </c>
      <c r="W109" s="49">
        <f t="shared" si="121"/>
        <v>123</v>
      </c>
      <c r="X109" s="49">
        <f t="shared" si="121"/>
        <v>127</v>
      </c>
      <c r="Y109" s="49">
        <f t="shared" si="121"/>
        <v>102</v>
      </c>
      <c r="Z109" s="49">
        <f t="shared" si="121"/>
        <v>70</v>
      </c>
      <c r="AA109" s="49">
        <f t="shared" si="121"/>
        <v>50</v>
      </c>
      <c r="AB109" s="49">
        <f t="shared" si="121"/>
        <v>56</v>
      </c>
      <c r="AC109" s="49">
        <f t="shared" si="121"/>
        <v>76</v>
      </c>
      <c r="AD109" s="49">
        <f t="shared" si="121"/>
        <v>6</v>
      </c>
      <c r="AE109" s="49">
        <f t="shared" si="121"/>
        <v>1665</v>
      </c>
      <c r="AF109" s="49">
        <f t="shared" si="121"/>
        <v>206</v>
      </c>
      <c r="AG109" s="49">
        <f t="shared" si="121"/>
        <v>129</v>
      </c>
      <c r="AH109" s="49">
        <f t="shared" si="121"/>
        <v>591</v>
      </c>
      <c r="AI109" s="49">
        <f t="shared" si="121"/>
        <v>94</v>
      </c>
      <c r="AJ109" s="19">
        <f t="shared" si="97"/>
        <v>0</v>
      </c>
    </row>
    <row r="110" spans="1:36" ht="17.25">
      <c r="A110" s="173">
        <f t="shared" ref="A110:A116" si="122">1+A109</f>
        <v>2</v>
      </c>
      <c r="B110" s="453" t="s">
        <v>353</v>
      </c>
      <c r="C110" s="392" t="s">
        <v>191</v>
      </c>
      <c r="D110" s="174">
        <v>17.4596776198252</v>
      </c>
      <c r="E110" s="92">
        <f t="shared" ref="E110:E118" si="123">ROUND($E$108*D110/100,0)</f>
        <v>2270</v>
      </c>
      <c r="F110" s="49">
        <f t="shared" ref="F110:AI110" si="124">+ROUND($E$110*F107/100,0)</f>
        <v>50</v>
      </c>
      <c r="G110" s="49">
        <f t="shared" si="124"/>
        <v>50</v>
      </c>
      <c r="H110" s="49">
        <f t="shared" si="124"/>
        <v>49</v>
      </c>
      <c r="I110" s="49">
        <f t="shared" si="124"/>
        <v>50</v>
      </c>
      <c r="J110" s="49">
        <f t="shared" si="124"/>
        <v>51</v>
      </c>
      <c r="K110" s="49">
        <f t="shared" si="124"/>
        <v>276</v>
      </c>
      <c r="L110" s="49">
        <f t="shared" si="124"/>
        <v>120</v>
      </c>
      <c r="M110" s="49">
        <f t="shared" si="124"/>
        <v>168</v>
      </c>
      <c r="N110" s="49">
        <f t="shared" si="124"/>
        <v>123</v>
      </c>
      <c r="O110" s="49">
        <f t="shared" si="124"/>
        <v>69</v>
      </c>
      <c r="P110" s="49">
        <f t="shared" si="124"/>
        <v>162</v>
      </c>
      <c r="Q110" s="49">
        <f t="shared" si="124"/>
        <v>142</v>
      </c>
      <c r="R110" s="49">
        <f t="shared" si="124"/>
        <v>138</v>
      </c>
      <c r="S110" s="49">
        <f t="shared" si="124"/>
        <v>136</v>
      </c>
      <c r="T110" s="49">
        <f t="shared" si="124"/>
        <v>112</v>
      </c>
      <c r="U110" s="49">
        <f t="shared" si="124"/>
        <v>108</v>
      </c>
      <c r="V110" s="49">
        <f t="shared" si="124"/>
        <v>106</v>
      </c>
      <c r="W110" s="49">
        <f t="shared" si="124"/>
        <v>84</v>
      </c>
      <c r="X110" s="49">
        <f t="shared" si="124"/>
        <v>87</v>
      </c>
      <c r="Y110" s="49">
        <f t="shared" si="124"/>
        <v>69</v>
      </c>
      <c r="Z110" s="49">
        <f t="shared" si="124"/>
        <v>48</v>
      </c>
      <c r="AA110" s="49">
        <f t="shared" si="124"/>
        <v>34</v>
      </c>
      <c r="AB110" s="49">
        <f t="shared" si="124"/>
        <v>38</v>
      </c>
      <c r="AC110" s="49">
        <f t="shared" si="124"/>
        <v>52</v>
      </c>
      <c r="AD110" s="49">
        <f t="shared" si="124"/>
        <v>4</v>
      </c>
      <c r="AE110" s="49">
        <f t="shared" si="124"/>
        <v>1136</v>
      </c>
      <c r="AF110" s="49">
        <f t="shared" si="124"/>
        <v>141</v>
      </c>
      <c r="AG110" s="49">
        <f t="shared" si="124"/>
        <v>88</v>
      </c>
      <c r="AH110" s="49">
        <f t="shared" si="124"/>
        <v>403</v>
      </c>
      <c r="AI110" s="49">
        <f t="shared" si="124"/>
        <v>64</v>
      </c>
      <c r="AJ110" s="19">
        <f t="shared" si="97"/>
        <v>0</v>
      </c>
    </row>
    <row r="111" spans="1:36" ht="17.25">
      <c r="A111" s="173">
        <f t="shared" si="122"/>
        <v>3</v>
      </c>
      <c r="B111" s="453" t="s">
        <v>382</v>
      </c>
      <c r="C111" s="392" t="s">
        <v>192</v>
      </c>
      <c r="D111" s="174">
        <v>5.37220849840776</v>
      </c>
      <c r="E111" s="92">
        <f t="shared" si="123"/>
        <v>698</v>
      </c>
      <c r="F111" s="49">
        <f>+ROUND($E$111*F107/100,0)</f>
        <v>16</v>
      </c>
      <c r="G111" s="49">
        <f t="shared" ref="G111:AI111" si="125">+ROUND($E$111*G107/100,0)</f>
        <v>15</v>
      </c>
      <c r="H111" s="49">
        <f t="shared" si="125"/>
        <v>15</v>
      </c>
      <c r="I111" s="49">
        <f t="shared" si="125"/>
        <v>15</v>
      </c>
      <c r="J111" s="49">
        <f t="shared" si="125"/>
        <v>16</v>
      </c>
      <c r="K111" s="49">
        <f t="shared" si="125"/>
        <v>85</v>
      </c>
      <c r="L111" s="49">
        <f t="shared" si="125"/>
        <v>37</v>
      </c>
      <c r="M111" s="49">
        <f t="shared" si="125"/>
        <v>52</v>
      </c>
      <c r="N111" s="49">
        <f t="shared" si="125"/>
        <v>38</v>
      </c>
      <c r="O111" s="49">
        <f t="shared" si="125"/>
        <v>21</v>
      </c>
      <c r="P111" s="49">
        <f t="shared" si="125"/>
        <v>50</v>
      </c>
      <c r="Q111" s="49">
        <f t="shared" si="125"/>
        <v>44</v>
      </c>
      <c r="R111" s="49">
        <f t="shared" si="125"/>
        <v>42</v>
      </c>
      <c r="S111" s="49">
        <f t="shared" si="125"/>
        <v>42</v>
      </c>
      <c r="T111" s="49">
        <f t="shared" si="125"/>
        <v>34</v>
      </c>
      <c r="U111" s="49">
        <f t="shared" si="125"/>
        <v>33</v>
      </c>
      <c r="V111" s="49">
        <f t="shared" si="125"/>
        <v>33</v>
      </c>
      <c r="W111" s="49">
        <f t="shared" si="125"/>
        <v>26</v>
      </c>
      <c r="X111" s="49">
        <f>+ROUND($E$111*X107/100,0)-1</f>
        <v>26</v>
      </c>
      <c r="Y111" s="49">
        <f t="shared" si="125"/>
        <v>21</v>
      </c>
      <c r="Z111" s="49">
        <f t="shared" si="125"/>
        <v>15</v>
      </c>
      <c r="AA111" s="49">
        <f t="shared" si="125"/>
        <v>10</v>
      </c>
      <c r="AB111" s="49">
        <f t="shared" si="125"/>
        <v>12</v>
      </c>
      <c r="AC111" s="49">
        <f t="shared" si="125"/>
        <v>16</v>
      </c>
      <c r="AD111" s="49">
        <f t="shared" si="125"/>
        <v>1</v>
      </c>
      <c r="AE111" s="49">
        <f t="shared" si="125"/>
        <v>349</v>
      </c>
      <c r="AF111" s="49">
        <f t="shared" si="125"/>
        <v>43</v>
      </c>
      <c r="AG111" s="49">
        <f t="shared" si="125"/>
        <v>27</v>
      </c>
      <c r="AH111" s="49">
        <f t="shared" si="125"/>
        <v>124</v>
      </c>
      <c r="AI111" s="49">
        <f t="shared" si="125"/>
        <v>20</v>
      </c>
      <c r="AJ111" s="19">
        <f t="shared" si="97"/>
        <v>0</v>
      </c>
    </row>
    <row r="112" spans="1:36" ht="17.25">
      <c r="A112" s="173">
        <f t="shared" si="122"/>
        <v>4</v>
      </c>
      <c r="B112" s="453" t="s">
        <v>383</v>
      </c>
      <c r="C112" s="392" t="s">
        <v>193</v>
      </c>
      <c r="D112" s="174">
        <v>10.9168233201747</v>
      </c>
      <c r="E112" s="92">
        <f t="shared" si="123"/>
        <v>1419</v>
      </c>
      <c r="F112" s="49">
        <f>+ROUND($E$112*F107/100,0)</f>
        <v>32</v>
      </c>
      <c r="G112" s="49">
        <f t="shared" ref="G112:AI112" si="126">+ROUND($E$112*G107/100,0)</f>
        <v>31</v>
      </c>
      <c r="H112" s="49">
        <f t="shared" si="126"/>
        <v>31</v>
      </c>
      <c r="I112" s="49">
        <f t="shared" si="126"/>
        <v>31</v>
      </c>
      <c r="J112" s="49">
        <f t="shared" si="126"/>
        <v>32</v>
      </c>
      <c r="K112" s="49">
        <f t="shared" si="126"/>
        <v>172</v>
      </c>
      <c r="L112" s="49">
        <f t="shared" si="126"/>
        <v>75</v>
      </c>
      <c r="M112" s="49">
        <f t="shared" si="126"/>
        <v>105</v>
      </c>
      <c r="N112" s="49">
        <f t="shared" si="126"/>
        <v>77</v>
      </c>
      <c r="O112" s="49">
        <f t="shared" si="126"/>
        <v>43</v>
      </c>
      <c r="P112" s="49">
        <f t="shared" si="126"/>
        <v>101</v>
      </c>
      <c r="Q112" s="49">
        <f t="shared" si="126"/>
        <v>89</v>
      </c>
      <c r="R112" s="49">
        <f t="shared" si="126"/>
        <v>86</v>
      </c>
      <c r="S112" s="49">
        <f t="shared" si="126"/>
        <v>85</v>
      </c>
      <c r="T112" s="49">
        <f t="shared" si="126"/>
        <v>70</v>
      </c>
      <c r="U112" s="49">
        <f t="shared" si="126"/>
        <v>68</v>
      </c>
      <c r="V112" s="49">
        <f t="shared" si="126"/>
        <v>66</v>
      </c>
      <c r="W112" s="49">
        <f t="shared" si="126"/>
        <v>53</v>
      </c>
      <c r="X112" s="49">
        <f t="shared" si="126"/>
        <v>54</v>
      </c>
      <c r="Y112" s="49">
        <f t="shared" si="126"/>
        <v>43</v>
      </c>
      <c r="Z112" s="49">
        <f t="shared" si="126"/>
        <v>30</v>
      </c>
      <c r="AA112" s="49">
        <f t="shared" si="126"/>
        <v>21</v>
      </c>
      <c r="AB112" s="49">
        <f t="shared" si="126"/>
        <v>24</v>
      </c>
      <c r="AC112" s="49">
        <f t="shared" si="126"/>
        <v>33</v>
      </c>
      <c r="AD112" s="49">
        <f t="shared" si="126"/>
        <v>2</v>
      </c>
      <c r="AE112" s="49">
        <f t="shared" si="126"/>
        <v>710</v>
      </c>
      <c r="AF112" s="49">
        <f t="shared" si="126"/>
        <v>88</v>
      </c>
      <c r="AG112" s="49">
        <f t="shared" si="126"/>
        <v>55</v>
      </c>
      <c r="AH112" s="49">
        <f t="shared" si="126"/>
        <v>252</v>
      </c>
      <c r="AI112" s="49">
        <f t="shared" si="126"/>
        <v>40</v>
      </c>
      <c r="AJ112" s="19">
        <f t="shared" si="97"/>
        <v>0</v>
      </c>
    </row>
    <row r="113" spans="1:36" ht="17.25">
      <c r="A113" s="173">
        <f t="shared" si="122"/>
        <v>5</v>
      </c>
      <c r="B113" s="453" t="s">
        <v>352</v>
      </c>
      <c r="C113" s="392" t="s">
        <v>194</v>
      </c>
      <c r="D113" s="174">
        <v>6.57744288917233</v>
      </c>
      <c r="E113" s="176">
        <f t="shared" si="123"/>
        <v>855</v>
      </c>
      <c r="F113" s="49">
        <f t="shared" ref="F113:AI113" si="127">+ROUND($E$113*F107/100,0)</f>
        <v>19</v>
      </c>
      <c r="G113" s="49">
        <f t="shared" si="127"/>
        <v>19</v>
      </c>
      <c r="H113" s="49">
        <f t="shared" si="127"/>
        <v>19</v>
      </c>
      <c r="I113" s="49">
        <f t="shared" si="127"/>
        <v>19</v>
      </c>
      <c r="J113" s="49">
        <f t="shared" si="127"/>
        <v>19</v>
      </c>
      <c r="K113" s="49">
        <f t="shared" si="127"/>
        <v>104</v>
      </c>
      <c r="L113" s="49">
        <f t="shared" si="127"/>
        <v>45</v>
      </c>
      <c r="M113" s="49">
        <f t="shared" si="127"/>
        <v>63</v>
      </c>
      <c r="N113" s="49">
        <f t="shared" si="127"/>
        <v>46</v>
      </c>
      <c r="O113" s="49">
        <f t="shared" si="127"/>
        <v>26</v>
      </c>
      <c r="P113" s="49">
        <f t="shared" si="127"/>
        <v>61</v>
      </c>
      <c r="Q113" s="49">
        <f t="shared" si="127"/>
        <v>53</v>
      </c>
      <c r="R113" s="49">
        <f t="shared" si="127"/>
        <v>52</v>
      </c>
      <c r="S113" s="49">
        <f t="shared" si="127"/>
        <v>51</v>
      </c>
      <c r="T113" s="49">
        <f t="shared" si="127"/>
        <v>42</v>
      </c>
      <c r="U113" s="49">
        <f t="shared" si="127"/>
        <v>41</v>
      </c>
      <c r="V113" s="49">
        <f t="shared" si="127"/>
        <v>40</v>
      </c>
      <c r="W113" s="49">
        <f t="shared" si="127"/>
        <v>32</v>
      </c>
      <c r="X113" s="49">
        <f t="shared" si="127"/>
        <v>33</v>
      </c>
      <c r="Y113" s="49">
        <f t="shared" si="127"/>
        <v>26</v>
      </c>
      <c r="Z113" s="49">
        <f t="shared" si="127"/>
        <v>18</v>
      </c>
      <c r="AA113" s="49">
        <f t="shared" si="127"/>
        <v>13</v>
      </c>
      <c r="AB113" s="49">
        <f t="shared" si="127"/>
        <v>14</v>
      </c>
      <c r="AC113" s="49">
        <f t="shared" si="127"/>
        <v>20</v>
      </c>
      <c r="AD113" s="49">
        <f t="shared" si="127"/>
        <v>1</v>
      </c>
      <c r="AE113" s="49">
        <f t="shared" si="127"/>
        <v>428</v>
      </c>
      <c r="AF113" s="49">
        <f t="shared" si="127"/>
        <v>53</v>
      </c>
      <c r="AG113" s="49">
        <f t="shared" si="127"/>
        <v>33</v>
      </c>
      <c r="AH113" s="49">
        <f t="shared" si="127"/>
        <v>152</v>
      </c>
      <c r="AI113" s="49">
        <f t="shared" si="127"/>
        <v>24</v>
      </c>
      <c r="AJ113" s="19">
        <f t="shared" si="97"/>
        <v>0</v>
      </c>
    </row>
    <row r="114" spans="1:36" ht="17.25">
      <c r="A114" s="173">
        <f t="shared" si="122"/>
        <v>6</v>
      </c>
      <c r="B114" s="453" t="s">
        <v>351</v>
      </c>
      <c r="C114" s="392" t="s">
        <v>195</v>
      </c>
      <c r="D114" s="174">
        <v>5.20725651720287</v>
      </c>
      <c r="E114" s="176">
        <f t="shared" si="123"/>
        <v>677</v>
      </c>
      <c r="F114" s="49">
        <f t="shared" ref="F114:AI114" si="128">+ROUND($E$114*F107/100,0)</f>
        <v>15</v>
      </c>
      <c r="G114" s="49">
        <f t="shared" si="128"/>
        <v>15</v>
      </c>
      <c r="H114" s="49">
        <f t="shared" si="128"/>
        <v>15</v>
      </c>
      <c r="I114" s="49">
        <f t="shared" si="128"/>
        <v>15</v>
      </c>
      <c r="J114" s="49">
        <f t="shared" si="128"/>
        <v>15</v>
      </c>
      <c r="K114" s="49">
        <f t="shared" si="128"/>
        <v>82</v>
      </c>
      <c r="L114" s="49">
        <f t="shared" si="128"/>
        <v>36</v>
      </c>
      <c r="M114" s="49">
        <f t="shared" si="128"/>
        <v>50</v>
      </c>
      <c r="N114" s="49">
        <f t="shared" si="128"/>
        <v>37</v>
      </c>
      <c r="O114" s="49">
        <f t="shared" si="128"/>
        <v>21</v>
      </c>
      <c r="P114" s="49">
        <f t="shared" si="128"/>
        <v>48</v>
      </c>
      <c r="Q114" s="49">
        <f t="shared" si="128"/>
        <v>42</v>
      </c>
      <c r="R114" s="49">
        <f t="shared" si="128"/>
        <v>41</v>
      </c>
      <c r="S114" s="49">
        <f t="shared" si="128"/>
        <v>41</v>
      </c>
      <c r="T114" s="49">
        <f t="shared" si="128"/>
        <v>33</v>
      </c>
      <c r="U114" s="49">
        <f t="shared" si="128"/>
        <v>32</v>
      </c>
      <c r="V114" s="49">
        <f t="shared" si="128"/>
        <v>32</v>
      </c>
      <c r="W114" s="49">
        <f t="shared" si="128"/>
        <v>25</v>
      </c>
      <c r="X114" s="49">
        <f t="shared" si="128"/>
        <v>26</v>
      </c>
      <c r="Y114" s="49">
        <f t="shared" si="128"/>
        <v>21</v>
      </c>
      <c r="Z114" s="49">
        <f t="shared" si="128"/>
        <v>14</v>
      </c>
      <c r="AA114" s="49">
        <f t="shared" si="128"/>
        <v>10</v>
      </c>
      <c r="AB114" s="49">
        <f t="shared" si="128"/>
        <v>11</v>
      </c>
      <c r="AC114" s="49">
        <f t="shared" si="128"/>
        <v>16</v>
      </c>
      <c r="AD114" s="49">
        <f t="shared" si="128"/>
        <v>1</v>
      </c>
      <c r="AE114" s="49">
        <f t="shared" si="128"/>
        <v>339</v>
      </c>
      <c r="AF114" s="49">
        <f t="shared" si="128"/>
        <v>42</v>
      </c>
      <c r="AG114" s="49">
        <f t="shared" si="128"/>
        <v>26</v>
      </c>
      <c r="AH114" s="49">
        <f t="shared" si="128"/>
        <v>120</v>
      </c>
      <c r="AI114" s="49">
        <f t="shared" si="128"/>
        <v>19</v>
      </c>
      <c r="AJ114" s="19">
        <f t="shared" si="97"/>
        <v>0</v>
      </c>
    </row>
    <row r="115" spans="1:36" ht="17.25">
      <c r="A115" s="173">
        <f t="shared" si="122"/>
        <v>7</v>
      </c>
      <c r="B115" s="453" t="s">
        <v>304</v>
      </c>
      <c r="C115" s="392" t="s">
        <v>196</v>
      </c>
      <c r="D115" s="174">
        <v>10.117587788768001</v>
      </c>
      <c r="E115" s="176">
        <f t="shared" si="123"/>
        <v>1315</v>
      </c>
      <c r="F115" s="49">
        <f>+ROUND($E$115*F107/100,0)</f>
        <v>29</v>
      </c>
      <c r="G115" s="49">
        <f t="shared" ref="G115:AI115" si="129">+ROUND($E$115*G107/100,0)</f>
        <v>29</v>
      </c>
      <c r="H115" s="49">
        <f t="shared" si="129"/>
        <v>29</v>
      </c>
      <c r="I115" s="49">
        <f t="shared" si="129"/>
        <v>29</v>
      </c>
      <c r="J115" s="49">
        <f t="shared" si="129"/>
        <v>29</v>
      </c>
      <c r="K115" s="49">
        <f t="shared" si="129"/>
        <v>160</v>
      </c>
      <c r="L115" s="49">
        <f t="shared" si="129"/>
        <v>69</v>
      </c>
      <c r="M115" s="49">
        <f t="shared" si="129"/>
        <v>97</v>
      </c>
      <c r="N115" s="49">
        <f t="shared" si="129"/>
        <v>71</v>
      </c>
      <c r="O115" s="49">
        <f t="shared" si="129"/>
        <v>40</v>
      </c>
      <c r="P115" s="49">
        <f t="shared" si="129"/>
        <v>94</v>
      </c>
      <c r="Q115" s="49">
        <f t="shared" si="129"/>
        <v>82</v>
      </c>
      <c r="R115" s="49">
        <f t="shared" si="129"/>
        <v>80</v>
      </c>
      <c r="S115" s="49">
        <f>+ROUND($E$115*S107/100,0)+1</f>
        <v>80</v>
      </c>
      <c r="T115" s="49">
        <f>+ROUND($E$115*T107/100,0)-1</f>
        <v>64</v>
      </c>
      <c r="U115" s="49">
        <f t="shared" si="129"/>
        <v>63</v>
      </c>
      <c r="V115" s="49">
        <f t="shared" si="129"/>
        <v>61</v>
      </c>
      <c r="W115" s="49">
        <f t="shared" si="129"/>
        <v>49</v>
      </c>
      <c r="X115" s="49">
        <f t="shared" si="129"/>
        <v>50</v>
      </c>
      <c r="Y115" s="49">
        <f t="shared" si="129"/>
        <v>40</v>
      </c>
      <c r="Z115" s="49">
        <f t="shared" si="129"/>
        <v>28</v>
      </c>
      <c r="AA115" s="49">
        <f t="shared" si="129"/>
        <v>20</v>
      </c>
      <c r="AB115" s="49">
        <f t="shared" si="129"/>
        <v>22</v>
      </c>
      <c r="AC115" s="49">
        <f t="shared" si="129"/>
        <v>30</v>
      </c>
      <c r="AD115" s="49">
        <f t="shared" si="129"/>
        <v>2</v>
      </c>
      <c r="AE115" s="49">
        <f t="shared" si="129"/>
        <v>658</v>
      </c>
      <c r="AF115" s="49">
        <f t="shared" si="129"/>
        <v>82</v>
      </c>
      <c r="AG115" s="49">
        <f t="shared" si="129"/>
        <v>51</v>
      </c>
      <c r="AH115" s="49">
        <f t="shared" si="129"/>
        <v>234</v>
      </c>
      <c r="AI115" s="49">
        <f t="shared" si="129"/>
        <v>37</v>
      </c>
      <c r="AJ115" s="19">
        <f t="shared" si="97"/>
        <v>0</v>
      </c>
    </row>
    <row r="116" spans="1:36" ht="17.25">
      <c r="A116" s="173">
        <f t="shared" si="122"/>
        <v>8</v>
      </c>
      <c r="B116" s="453" t="s">
        <v>303</v>
      </c>
      <c r="C116" s="392" t="s">
        <v>197</v>
      </c>
      <c r="D116" s="174">
        <v>5.4413856774514198</v>
      </c>
      <c r="E116" s="176">
        <f t="shared" si="123"/>
        <v>707</v>
      </c>
      <c r="F116" s="49">
        <f t="shared" ref="F116:AI116" si="130">+ROUND($E$116*F107/100,0)</f>
        <v>16</v>
      </c>
      <c r="G116" s="49">
        <f t="shared" si="130"/>
        <v>15</v>
      </c>
      <c r="H116" s="49">
        <f t="shared" si="130"/>
        <v>15</v>
      </c>
      <c r="I116" s="49">
        <f t="shared" si="130"/>
        <v>16</v>
      </c>
      <c r="J116" s="49">
        <f t="shared" si="130"/>
        <v>16</v>
      </c>
      <c r="K116" s="49">
        <f t="shared" si="130"/>
        <v>86</v>
      </c>
      <c r="L116" s="49">
        <f t="shared" si="130"/>
        <v>37</v>
      </c>
      <c r="M116" s="49">
        <f>+ROUND($E$116*M107/100,0)+1</f>
        <v>53</v>
      </c>
      <c r="N116" s="49">
        <f t="shared" si="130"/>
        <v>38</v>
      </c>
      <c r="O116" s="49">
        <f t="shared" si="130"/>
        <v>21</v>
      </c>
      <c r="P116" s="49">
        <f t="shared" si="130"/>
        <v>50</v>
      </c>
      <c r="Q116" s="49">
        <f t="shared" si="130"/>
        <v>44</v>
      </c>
      <c r="R116" s="49">
        <f t="shared" si="130"/>
        <v>43</v>
      </c>
      <c r="S116" s="49">
        <f t="shared" si="130"/>
        <v>42</v>
      </c>
      <c r="T116" s="49">
        <f t="shared" si="130"/>
        <v>35</v>
      </c>
      <c r="U116" s="49">
        <f t="shared" si="130"/>
        <v>34</v>
      </c>
      <c r="V116" s="49">
        <f t="shared" si="130"/>
        <v>33</v>
      </c>
      <c r="W116" s="49">
        <f t="shared" si="130"/>
        <v>26</v>
      </c>
      <c r="X116" s="49">
        <f t="shared" si="130"/>
        <v>27</v>
      </c>
      <c r="Y116" s="49">
        <f t="shared" si="130"/>
        <v>22</v>
      </c>
      <c r="Z116" s="49">
        <f t="shared" si="130"/>
        <v>15</v>
      </c>
      <c r="AA116" s="49">
        <f t="shared" si="130"/>
        <v>11</v>
      </c>
      <c r="AB116" s="49">
        <f t="shared" si="130"/>
        <v>12</v>
      </c>
      <c r="AC116" s="49">
        <f t="shared" si="130"/>
        <v>16</v>
      </c>
      <c r="AD116" s="49">
        <f t="shared" si="130"/>
        <v>1</v>
      </c>
      <c r="AE116" s="49">
        <f t="shared" si="130"/>
        <v>354</v>
      </c>
      <c r="AF116" s="49">
        <f t="shared" si="130"/>
        <v>44</v>
      </c>
      <c r="AG116" s="49">
        <f t="shared" si="130"/>
        <v>27</v>
      </c>
      <c r="AH116" s="49">
        <f t="shared" si="130"/>
        <v>126</v>
      </c>
      <c r="AI116" s="49">
        <f t="shared" si="130"/>
        <v>20</v>
      </c>
      <c r="AJ116" s="19">
        <f t="shared" si="97"/>
        <v>0</v>
      </c>
    </row>
    <row r="117" spans="1:36" ht="17.25">
      <c r="A117" s="233">
        <v>9</v>
      </c>
      <c r="B117" s="453" t="s">
        <v>282</v>
      </c>
      <c r="C117" s="398" t="s">
        <v>198</v>
      </c>
      <c r="D117" s="174">
        <v>5.70264908506749</v>
      </c>
      <c r="E117" s="176">
        <f>ROUND($E$108*D117/100,0)+1</f>
        <v>742</v>
      </c>
      <c r="F117" s="186">
        <f t="shared" ref="F117:AH117" si="131">ROUND($E$117*F107/100,0)</f>
        <v>16</v>
      </c>
      <c r="G117" s="186">
        <f t="shared" si="131"/>
        <v>16</v>
      </c>
      <c r="H117" s="186">
        <f t="shared" si="131"/>
        <v>16</v>
      </c>
      <c r="I117" s="186">
        <f t="shared" si="131"/>
        <v>16</v>
      </c>
      <c r="J117" s="186">
        <f t="shared" si="131"/>
        <v>17</v>
      </c>
      <c r="K117" s="186">
        <f t="shared" si="131"/>
        <v>90</v>
      </c>
      <c r="L117" s="186">
        <f t="shared" si="131"/>
        <v>39</v>
      </c>
      <c r="M117" s="186">
        <f t="shared" si="131"/>
        <v>55</v>
      </c>
      <c r="N117" s="186">
        <f t="shared" si="131"/>
        <v>40</v>
      </c>
      <c r="O117" s="186">
        <f t="shared" si="131"/>
        <v>23</v>
      </c>
      <c r="P117" s="186">
        <f>ROUND($E$117*P107/100,0)+1</f>
        <v>54</v>
      </c>
      <c r="Q117" s="186">
        <f t="shared" si="131"/>
        <v>46</v>
      </c>
      <c r="R117" s="186">
        <f>ROUND($E$117*R107/100,0)+1</f>
        <v>46</v>
      </c>
      <c r="S117" s="186">
        <f>ROUND($E$117*S107/100,0)-1</f>
        <v>44</v>
      </c>
      <c r="T117" s="186">
        <f t="shared" si="131"/>
        <v>36</v>
      </c>
      <c r="U117" s="186">
        <f t="shared" si="131"/>
        <v>35</v>
      </c>
      <c r="V117" s="186">
        <f t="shared" si="131"/>
        <v>35</v>
      </c>
      <c r="W117" s="186">
        <f>ROUND($E$117*W107/100,0)-1</f>
        <v>27</v>
      </c>
      <c r="X117" s="186">
        <f t="shared" si="131"/>
        <v>28</v>
      </c>
      <c r="Y117" s="186">
        <f t="shared" si="131"/>
        <v>23</v>
      </c>
      <c r="Z117" s="186">
        <f t="shared" si="131"/>
        <v>16</v>
      </c>
      <c r="AA117" s="186">
        <f>ROUND($E$117*AA107/100,0)-1</f>
        <v>10</v>
      </c>
      <c r="AB117" s="186">
        <f>ROUND($E$117*AB107/100,0)+1</f>
        <v>14</v>
      </c>
      <c r="AC117" s="186">
        <f>ROUND($E$117*AC107/100,0)-1</f>
        <v>16</v>
      </c>
      <c r="AD117" s="186">
        <f>ROUND($E$117*AD107/100,0)+1</f>
        <v>2</v>
      </c>
      <c r="AE117" s="186">
        <f t="shared" si="131"/>
        <v>371</v>
      </c>
      <c r="AF117" s="186">
        <f t="shared" si="131"/>
        <v>46</v>
      </c>
      <c r="AG117" s="186">
        <f>ROUND($E$117*AG107/100,0)-1</f>
        <v>28</v>
      </c>
      <c r="AH117" s="186">
        <f t="shared" si="131"/>
        <v>132</v>
      </c>
      <c r="AI117" s="186">
        <f>ROUND($E$117*AI107/100,0)+2</f>
        <v>23</v>
      </c>
      <c r="AJ117" s="19">
        <f t="shared" si="97"/>
        <v>0</v>
      </c>
    </row>
    <row r="118" spans="1:36" ht="17.25">
      <c r="A118" s="233">
        <v>10</v>
      </c>
      <c r="B118" s="453" t="s">
        <v>279</v>
      </c>
      <c r="C118" s="392" t="s">
        <v>199</v>
      </c>
      <c r="D118" s="174">
        <v>7.6034289973909797</v>
      </c>
      <c r="E118" s="176">
        <f t="shared" si="123"/>
        <v>988</v>
      </c>
      <c r="F118" s="186">
        <f t="shared" ref="F118:AI118" si="132">ROUND($E$118*F107/100,0)</f>
        <v>22</v>
      </c>
      <c r="G118" s="186">
        <f>ROUND($E$118*G107/100,0)-1</f>
        <v>21</v>
      </c>
      <c r="H118" s="186">
        <f t="shared" si="132"/>
        <v>22</v>
      </c>
      <c r="I118" s="186">
        <f t="shared" si="132"/>
        <v>22</v>
      </c>
      <c r="J118" s="186">
        <f>ROUND($E$118*J107/100,0)-1</f>
        <v>21</v>
      </c>
      <c r="K118" s="186">
        <f t="shared" si="132"/>
        <v>120</v>
      </c>
      <c r="L118" s="186">
        <f t="shared" si="132"/>
        <v>52</v>
      </c>
      <c r="M118" s="186">
        <f t="shared" si="132"/>
        <v>73</v>
      </c>
      <c r="N118" s="186">
        <f t="shared" si="132"/>
        <v>54</v>
      </c>
      <c r="O118" s="186">
        <f t="shared" si="132"/>
        <v>30</v>
      </c>
      <c r="P118" s="186">
        <f t="shared" si="132"/>
        <v>70</v>
      </c>
      <c r="Q118" s="186">
        <f t="shared" si="132"/>
        <v>62</v>
      </c>
      <c r="R118" s="186">
        <f t="shared" si="132"/>
        <v>60</v>
      </c>
      <c r="S118" s="186">
        <f t="shared" si="132"/>
        <v>59</v>
      </c>
      <c r="T118" s="186">
        <f t="shared" si="132"/>
        <v>49</v>
      </c>
      <c r="U118" s="186">
        <f t="shared" si="132"/>
        <v>47</v>
      </c>
      <c r="V118" s="186">
        <f t="shared" si="132"/>
        <v>46</v>
      </c>
      <c r="W118" s="186">
        <f t="shared" si="132"/>
        <v>37</v>
      </c>
      <c r="X118" s="186">
        <f t="shared" si="132"/>
        <v>38</v>
      </c>
      <c r="Y118" s="186">
        <f t="shared" si="132"/>
        <v>30</v>
      </c>
      <c r="Z118" s="186">
        <f t="shared" si="132"/>
        <v>21</v>
      </c>
      <c r="AA118" s="186">
        <f t="shared" si="132"/>
        <v>15</v>
      </c>
      <c r="AB118" s="186">
        <f t="shared" si="132"/>
        <v>17</v>
      </c>
      <c r="AC118" s="186">
        <f t="shared" si="132"/>
        <v>23</v>
      </c>
      <c r="AD118" s="186">
        <f t="shared" si="132"/>
        <v>2</v>
      </c>
      <c r="AE118" s="186">
        <f t="shared" si="132"/>
        <v>494</v>
      </c>
      <c r="AF118" s="186">
        <f t="shared" si="132"/>
        <v>61</v>
      </c>
      <c r="AG118" s="186">
        <f t="shared" si="132"/>
        <v>38</v>
      </c>
      <c r="AH118" s="186">
        <f t="shared" si="132"/>
        <v>175</v>
      </c>
      <c r="AI118" s="186">
        <f t="shared" si="132"/>
        <v>28</v>
      </c>
      <c r="AJ118" s="19">
        <f t="shared" si="97"/>
        <v>0</v>
      </c>
    </row>
    <row r="119" spans="1:36" ht="15.75" hidden="1" customHeight="1">
      <c r="A119" s="233"/>
      <c r="B119" s="233"/>
      <c r="C119" s="398"/>
      <c r="D119" s="215">
        <f t="shared" ref="D119:AI119" si="133">SUM(D109:D118)</f>
        <v>99.999999999999943</v>
      </c>
      <c r="E119" s="200">
        <f t="shared" si="133"/>
        <v>12999</v>
      </c>
      <c r="F119" s="200">
        <f t="shared" si="133"/>
        <v>289</v>
      </c>
      <c r="G119" s="200">
        <f t="shared" si="133"/>
        <v>284</v>
      </c>
      <c r="H119" s="200">
        <f t="shared" si="133"/>
        <v>283</v>
      </c>
      <c r="I119" s="200">
        <f t="shared" si="133"/>
        <v>286</v>
      </c>
      <c r="J119" s="200">
        <f t="shared" si="133"/>
        <v>290</v>
      </c>
      <c r="K119" s="200">
        <f t="shared" si="133"/>
        <v>1580</v>
      </c>
      <c r="L119" s="200">
        <f t="shared" si="133"/>
        <v>686</v>
      </c>
      <c r="M119" s="200">
        <f t="shared" si="133"/>
        <v>963</v>
      </c>
      <c r="N119" s="200">
        <f t="shared" si="133"/>
        <v>704</v>
      </c>
      <c r="O119" s="200">
        <f t="shared" si="133"/>
        <v>395</v>
      </c>
      <c r="P119" s="200">
        <f t="shared" si="133"/>
        <v>927</v>
      </c>
      <c r="Q119" s="200">
        <f t="shared" si="133"/>
        <v>812</v>
      </c>
      <c r="R119" s="200">
        <f t="shared" si="133"/>
        <v>791</v>
      </c>
      <c r="S119" s="200">
        <f t="shared" si="133"/>
        <v>780</v>
      </c>
      <c r="T119" s="200">
        <f t="shared" si="133"/>
        <v>639</v>
      </c>
      <c r="U119" s="200">
        <f t="shared" si="133"/>
        <v>619</v>
      </c>
      <c r="V119" s="200">
        <f t="shared" si="133"/>
        <v>607</v>
      </c>
      <c r="W119" s="200">
        <f t="shared" si="133"/>
        <v>482</v>
      </c>
      <c r="X119" s="200">
        <f t="shared" si="133"/>
        <v>496</v>
      </c>
      <c r="Y119" s="200">
        <f t="shared" si="133"/>
        <v>397</v>
      </c>
      <c r="Z119" s="200">
        <f t="shared" si="133"/>
        <v>275</v>
      </c>
      <c r="AA119" s="200">
        <f t="shared" si="133"/>
        <v>194</v>
      </c>
      <c r="AB119" s="201">
        <f t="shared" si="133"/>
        <v>220</v>
      </c>
      <c r="AC119" s="202">
        <f t="shared" si="133"/>
        <v>298</v>
      </c>
      <c r="AD119" s="203">
        <f t="shared" si="133"/>
        <v>22</v>
      </c>
      <c r="AE119" s="202">
        <f t="shared" si="133"/>
        <v>6504</v>
      </c>
      <c r="AF119" s="203">
        <f t="shared" si="133"/>
        <v>806</v>
      </c>
      <c r="AG119" s="202">
        <f t="shared" si="133"/>
        <v>502</v>
      </c>
      <c r="AH119" s="203">
        <f t="shared" si="133"/>
        <v>2309</v>
      </c>
      <c r="AI119" s="201">
        <f t="shared" si="133"/>
        <v>369</v>
      </c>
      <c r="AJ119" s="19">
        <f t="shared" si="97"/>
        <v>0</v>
      </c>
    </row>
    <row r="120" spans="1:36" ht="17.25" hidden="1" customHeight="1">
      <c r="A120" s="173"/>
      <c r="B120" s="173"/>
      <c r="C120" s="392"/>
      <c r="D120" s="153"/>
      <c r="E120" s="176"/>
      <c r="F120" s="83">
        <f t="shared" ref="F120:AI120" si="134">+F121*100/$E$121</f>
        <v>1.9951764963823724</v>
      </c>
      <c r="G120" s="83">
        <f t="shared" si="134"/>
        <v>1.982021486516115</v>
      </c>
      <c r="H120" s="83">
        <f t="shared" si="134"/>
        <v>1.982021486516115</v>
      </c>
      <c r="I120" s="83">
        <f t="shared" si="134"/>
        <v>1.9995614996711248</v>
      </c>
      <c r="J120" s="83">
        <f t="shared" si="134"/>
        <v>2.0214865161148872</v>
      </c>
      <c r="K120" s="83">
        <f t="shared" si="134"/>
        <v>10.673098004823503</v>
      </c>
      <c r="L120" s="83">
        <f t="shared" si="134"/>
        <v>4.5165533874150405</v>
      </c>
      <c r="M120" s="83">
        <f t="shared" si="134"/>
        <v>6.6695900021925016</v>
      </c>
      <c r="N120" s="83">
        <f t="shared" si="134"/>
        <v>5.9942994957246221</v>
      </c>
      <c r="O120" s="83">
        <f t="shared" si="134"/>
        <v>3.7053277789958341</v>
      </c>
      <c r="P120" s="83">
        <f t="shared" si="134"/>
        <v>8.4586713440035073</v>
      </c>
      <c r="Q120" s="83">
        <f t="shared" si="134"/>
        <v>7.3273404955053714</v>
      </c>
      <c r="R120" s="83">
        <f t="shared" si="134"/>
        <v>6.5643499232624425</v>
      </c>
      <c r="S120" s="83">
        <f t="shared" si="134"/>
        <v>5.9504494628370974</v>
      </c>
      <c r="T120" s="83">
        <f t="shared" si="134"/>
        <v>5.51194913396185</v>
      </c>
      <c r="U120" s="83">
        <f t="shared" si="134"/>
        <v>5.3277789958342465</v>
      </c>
      <c r="V120" s="83">
        <f t="shared" si="134"/>
        <v>4.7358035518526638</v>
      </c>
      <c r="W120" s="83">
        <f t="shared" si="134"/>
        <v>3.7842578381933785</v>
      </c>
      <c r="X120" s="83">
        <f t="shared" si="134"/>
        <v>3.0563472922604693</v>
      </c>
      <c r="Y120" s="83">
        <f t="shared" si="134"/>
        <v>2.5827669370752027</v>
      </c>
      <c r="Z120" s="83">
        <f t="shared" si="134"/>
        <v>2.0828765621574217</v>
      </c>
      <c r="AA120" s="83">
        <f t="shared" si="134"/>
        <v>1.4777461083095813</v>
      </c>
      <c r="AB120" s="180">
        <f t="shared" si="134"/>
        <v>1.6005262003946503</v>
      </c>
      <c r="AC120" s="87">
        <f t="shared" si="134"/>
        <v>2.0521815391361544</v>
      </c>
      <c r="AD120" s="86">
        <f t="shared" si="134"/>
        <v>0.15347511510633632</v>
      </c>
      <c r="AE120" s="87">
        <f t="shared" si="134"/>
        <v>50.453847840385883</v>
      </c>
      <c r="AF120" s="86">
        <f t="shared" si="134"/>
        <v>5.4198640648980483</v>
      </c>
      <c r="AG120" s="87">
        <f t="shared" si="134"/>
        <v>4.6086384564788423</v>
      </c>
      <c r="AH120" s="86">
        <f t="shared" si="134"/>
        <v>20.258715194036395</v>
      </c>
      <c r="AI120" s="180">
        <f t="shared" si="134"/>
        <v>2.538916904187678</v>
      </c>
      <c r="AJ120" s="19">
        <f t="shared" si="97"/>
        <v>-100.00000000000001</v>
      </c>
    </row>
    <row r="121" spans="1:36" ht="15.75">
      <c r="A121" s="169">
        <v>6</v>
      </c>
      <c r="B121" s="169"/>
      <c r="C121" s="391" t="s">
        <v>200</v>
      </c>
      <c r="D121" s="140"/>
      <c r="E121" s="171">
        <v>22805</v>
      </c>
      <c r="F121" s="181">
        <v>455</v>
      </c>
      <c r="G121" s="24">
        <v>452</v>
      </c>
      <c r="H121" s="24">
        <v>452</v>
      </c>
      <c r="I121" s="24">
        <v>456</v>
      </c>
      <c r="J121" s="24">
        <v>461</v>
      </c>
      <c r="K121" s="24">
        <v>2434</v>
      </c>
      <c r="L121" s="24">
        <v>1030</v>
      </c>
      <c r="M121" s="24">
        <v>1521</v>
      </c>
      <c r="N121" s="24">
        <v>1367</v>
      </c>
      <c r="O121" s="24">
        <v>845</v>
      </c>
      <c r="P121" s="24">
        <v>1929</v>
      </c>
      <c r="Q121" s="24">
        <v>1671</v>
      </c>
      <c r="R121" s="24">
        <v>1497</v>
      </c>
      <c r="S121" s="24">
        <v>1357</v>
      </c>
      <c r="T121" s="24">
        <v>1257</v>
      </c>
      <c r="U121" s="182">
        <v>1215</v>
      </c>
      <c r="V121" s="182">
        <v>1080</v>
      </c>
      <c r="W121" s="182">
        <v>863</v>
      </c>
      <c r="X121" s="182">
        <v>697</v>
      </c>
      <c r="Y121" s="182">
        <v>589</v>
      </c>
      <c r="Z121" s="182">
        <v>475</v>
      </c>
      <c r="AA121" s="182">
        <v>337</v>
      </c>
      <c r="AB121" s="183">
        <v>365</v>
      </c>
      <c r="AC121" s="170">
        <v>468</v>
      </c>
      <c r="AD121" s="184">
        <v>35</v>
      </c>
      <c r="AE121" s="170">
        <v>11506</v>
      </c>
      <c r="AF121" s="184">
        <v>1236</v>
      </c>
      <c r="AG121" s="170">
        <v>1051</v>
      </c>
      <c r="AH121" s="184">
        <v>4620</v>
      </c>
      <c r="AI121" s="185">
        <v>579</v>
      </c>
      <c r="AJ121" s="19">
        <f t="shared" si="97"/>
        <v>0</v>
      </c>
    </row>
    <row r="122" spans="1:36" ht="17.25">
      <c r="A122" s="173">
        <v>1</v>
      </c>
      <c r="B122" s="453" t="s">
        <v>381</v>
      </c>
      <c r="C122" s="392" t="s">
        <v>201</v>
      </c>
      <c r="D122" s="413">
        <v>41.18202671704222</v>
      </c>
      <c r="E122" s="176">
        <f>ROUND($E$121*D122/100,0)</f>
        <v>9392</v>
      </c>
      <c r="F122" s="49">
        <f>ROUND($E$122*F120/100,0)</f>
        <v>187</v>
      </c>
      <c r="G122" s="49">
        <f t="shared" ref="G122:AI122" si="135">ROUND($E$122*G120/100,0)</f>
        <v>186</v>
      </c>
      <c r="H122" s="49">
        <f>ROUND($E$122*H120/100,0)+1</f>
        <v>187</v>
      </c>
      <c r="I122" s="49">
        <f t="shared" si="135"/>
        <v>188</v>
      </c>
      <c r="J122" s="49">
        <f t="shared" si="135"/>
        <v>190</v>
      </c>
      <c r="K122" s="49">
        <f t="shared" si="135"/>
        <v>1002</v>
      </c>
      <c r="L122" s="49">
        <f t="shared" si="135"/>
        <v>424</v>
      </c>
      <c r="M122" s="49">
        <f t="shared" si="135"/>
        <v>626</v>
      </c>
      <c r="N122" s="49">
        <f t="shared" si="135"/>
        <v>563</v>
      </c>
      <c r="O122" s="49">
        <f t="shared" si="135"/>
        <v>348</v>
      </c>
      <c r="P122" s="49">
        <f t="shared" si="135"/>
        <v>794</v>
      </c>
      <c r="Q122" s="49">
        <f t="shared" si="135"/>
        <v>688</v>
      </c>
      <c r="R122" s="49">
        <f t="shared" si="135"/>
        <v>617</v>
      </c>
      <c r="S122" s="49">
        <f t="shared" si="135"/>
        <v>559</v>
      </c>
      <c r="T122" s="49">
        <f t="shared" si="135"/>
        <v>518</v>
      </c>
      <c r="U122" s="49">
        <f t="shared" si="135"/>
        <v>500</v>
      </c>
      <c r="V122" s="49">
        <f t="shared" si="135"/>
        <v>445</v>
      </c>
      <c r="W122" s="49">
        <f t="shared" si="135"/>
        <v>355</v>
      </c>
      <c r="X122" s="49">
        <f t="shared" si="135"/>
        <v>287</v>
      </c>
      <c r="Y122" s="49">
        <f t="shared" si="135"/>
        <v>243</v>
      </c>
      <c r="Z122" s="49">
        <f t="shared" si="135"/>
        <v>196</v>
      </c>
      <c r="AA122" s="49">
        <f t="shared" si="135"/>
        <v>139</v>
      </c>
      <c r="AB122" s="49">
        <f t="shared" si="135"/>
        <v>150</v>
      </c>
      <c r="AC122" s="49">
        <f t="shared" si="135"/>
        <v>193</v>
      </c>
      <c r="AD122" s="49">
        <f t="shared" si="135"/>
        <v>14</v>
      </c>
      <c r="AE122" s="49">
        <f t="shared" si="135"/>
        <v>4739</v>
      </c>
      <c r="AF122" s="49">
        <f t="shared" si="135"/>
        <v>509</v>
      </c>
      <c r="AG122" s="49">
        <f t="shared" si="135"/>
        <v>433</v>
      </c>
      <c r="AH122" s="49">
        <f t="shared" si="135"/>
        <v>1903</v>
      </c>
      <c r="AI122" s="49">
        <f t="shared" si="135"/>
        <v>238</v>
      </c>
      <c r="AJ122" s="19">
        <f t="shared" si="97"/>
        <v>0</v>
      </c>
    </row>
    <row r="123" spans="1:36" ht="17.25">
      <c r="A123" s="173">
        <f>1+A122</f>
        <v>2</v>
      </c>
      <c r="B123" s="453" t="s">
        <v>380</v>
      </c>
      <c r="C123" s="392" t="s">
        <v>202</v>
      </c>
      <c r="D123" s="413">
        <v>6.6702649215130663</v>
      </c>
      <c r="E123" s="176">
        <f t="shared" ref="E123:E128" si="136">ROUND($E$121*D123/100,0)</f>
        <v>1521</v>
      </c>
      <c r="F123" s="49">
        <f>ROUND($E$123*F120/100,0)+2</f>
        <v>32</v>
      </c>
      <c r="G123" s="49">
        <f t="shared" ref="G123:AI123" si="137">ROUND($E$123*G120/100,0)</f>
        <v>30</v>
      </c>
      <c r="H123" s="49">
        <f t="shared" si="137"/>
        <v>30</v>
      </c>
      <c r="I123" s="49">
        <f t="shared" si="137"/>
        <v>30</v>
      </c>
      <c r="J123" s="49">
        <f t="shared" si="137"/>
        <v>31</v>
      </c>
      <c r="K123" s="49">
        <f t="shared" si="137"/>
        <v>162</v>
      </c>
      <c r="L123" s="49">
        <f t="shared" si="137"/>
        <v>69</v>
      </c>
      <c r="M123" s="49">
        <f t="shared" si="137"/>
        <v>101</v>
      </c>
      <c r="N123" s="49">
        <f t="shared" si="137"/>
        <v>91</v>
      </c>
      <c r="O123" s="49">
        <f t="shared" si="137"/>
        <v>56</v>
      </c>
      <c r="P123" s="49">
        <f t="shared" si="137"/>
        <v>129</v>
      </c>
      <c r="Q123" s="49">
        <f t="shared" si="137"/>
        <v>111</v>
      </c>
      <c r="R123" s="49">
        <f t="shared" si="137"/>
        <v>100</v>
      </c>
      <c r="S123" s="49">
        <f t="shared" si="137"/>
        <v>91</v>
      </c>
      <c r="T123" s="49">
        <f t="shared" si="137"/>
        <v>84</v>
      </c>
      <c r="U123" s="49">
        <f t="shared" si="137"/>
        <v>81</v>
      </c>
      <c r="V123" s="49">
        <f t="shared" si="137"/>
        <v>72</v>
      </c>
      <c r="W123" s="49">
        <f t="shared" si="137"/>
        <v>58</v>
      </c>
      <c r="X123" s="49">
        <f t="shared" si="137"/>
        <v>46</v>
      </c>
      <c r="Y123" s="49">
        <f t="shared" si="137"/>
        <v>39</v>
      </c>
      <c r="Z123" s="49">
        <f t="shared" si="137"/>
        <v>32</v>
      </c>
      <c r="AA123" s="49">
        <f t="shared" si="137"/>
        <v>22</v>
      </c>
      <c r="AB123" s="49">
        <f t="shared" si="137"/>
        <v>24</v>
      </c>
      <c r="AC123" s="49">
        <f t="shared" si="137"/>
        <v>31</v>
      </c>
      <c r="AD123" s="49">
        <f t="shared" si="137"/>
        <v>2</v>
      </c>
      <c r="AE123" s="49">
        <f t="shared" si="137"/>
        <v>767</v>
      </c>
      <c r="AF123" s="49">
        <f t="shared" si="137"/>
        <v>82</v>
      </c>
      <c r="AG123" s="49">
        <f t="shared" si="137"/>
        <v>70</v>
      </c>
      <c r="AH123" s="49">
        <f t="shared" si="137"/>
        <v>308</v>
      </c>
      <c r="AI123" s="49">
        <f t="shared" si="137"/>
        <v>39</v>
      </c>
      <c r="AJ123" s="19">
        <f t="shared" si="97"/>
        <v>0</v>
      </c>
    </row>
    <row r="124" spans="1:36" ht="17.25">
      <c r="A124" s="173">
        <f>1+A123</f>
        <v>3</v>
      </c>
      <c r="B124" s="453" t="s">
        <v>379</v>
      </c>
      <c r="C124" s="392" t="s">
        <v>203</v>
      </c>
      <c r="D124" s="413">
        <v>9.8142400935546235</v>
      </c>
      <c r="E124" s="176">
        <f t="shared" si="136"/>
        <v>2238</v>
      </c>
      <c r="F124" s="49">
        <f t="shared" ref="F124:AI124" si="138">+ROUND($E$124*F120/100,0)</f>
        <v>45</v>
      </c>
      <c r="G124" s="49">
        <f t="shared" si="138"/>
        <v>44</v>
      </c>
      <c r="H124" s="49">
        <f t="shared" si="138"/>
        <v>44</v>
      </c>
      <c r="I124" s="49">
        <f t="shared" si="138"/>
        <v>45</v>
      </c>
      <c r="J124" s="49">
        <f t="shared" si="138"/>
        <v>45</v>
      </c>
      <c r="K124" s="49">
        <f>+ROUND($E$124*K120/100,0)+1</f>
        <v>240</v>
      </c>
      <c r="L124" s="49">
        <f t="shared" si="138"/>
        <v>101</v>
      </c>
      <c r="M124" s="49">
        <f t="shared" si="138"/>
        <v>149</v>
      </c>
      <c r="N124" s="49">
        <f t="shared" si="138"/>
        <v>134</v>
      </c>
      <c r="O124" s="49">
        <f t="shared" si="138"/>
        <v>83</v>
      </c>
      <c r="P124" s="49">
        <f t="shared" si="138"/>
        <v>189</v>
      </c>
      <c r="Q124" s="49">
        <f t="shared" si="138"/>
        <v>164</v>
      </c>
      <c r="R124" s="49">
        <f t="shared" si="138"/>
        <v>147</v>
      </c>
      <c r="S124" s="49">
        <f t="shared" si="138"/>
        <v>133</v>
      </c>
      <c r="T124" s="49">
        <f t="shared" si="138"/>
        <v>123</v>
      </c>
      <c r="U124" s="49">
        <f t="shared" si="138"/>
        <v>119</v>
      </c>
      <c r="V124" s="49">
        <f t="shared" si="138"/>
        <v>106</v>
      </c>
      <c r="W124" s="49">
        <f t="shared" si="138"/>
        <v>85</v>
      </c>
      <c r="X124" s="49">
        <f t="shared" si="138"/>
        <v>68</v>
      </c>
      <c r="Y124" s="49">
        <f t="shared" si="138"/>
        <v>58</v>
      </c>
      <c r="Z124" s="49">
        <f t="shared" si="138"/>
        <v>47</v>
      </c>
      <c r="AA124" s="49">
        <f t="shared" si="138"/>
        <v>33</v>
      </c>
      <c r="AB124" s="49">
        <f t="shared" si="138"/>
        <v>36</v>
      </c>
      <c r="AC124" s="49">
        <f t="shared" si="138"/>
        <v>46</v>
      </c>
      <c r="AD124" s="49">
        <f t="shared" si="138"/>
        <v>3</v>
      </c>
      <c r="AE124" s="49">
        <f t="shared" si="138"/>
        <v>1129</v>
      </c>
      <c r="AF124" s="49">
        <f t="shared" si="138"/>
        <v>121</v>
      </c>
      <c r="AG124" s="49">
        <f t="shared" si="138"/>
        <v>103</v>
      </c>
      <c r="AH124" s="49">
        <f t="shared" si="138"/>
        <v>453</v>
      </c>
      <c r="AI124" s="49">
        <f t="shared" si="138"/>
        <v>57</v>
      </c>
      <c r="AJ124" s="19">
        <f t="shared" ref="AJ124:AJ135" si="139">E124-SUM(F124:AB124)</f>
        <v>0</v>
      </c>
    </row>
    <row r="125" spans="1:36" ht="17.25">
      <c r="A125" s="173">
        <f>1+A124</f>
        <v>4</v>
      </c>
      <c r="B125" s="453" t="s">
        <v>378</v>
      </c>
      <c r="C125" s="392" t="s">
        <v>204</v>
      </c>
      <c r="D125" s="413">
        <v>18.301623712499438</v>
      </c>
      <c r="E125" s="176">
        <f t="shared" si="136"/>
        <v>4174</v>
      </c>
      <c r="F125" s="49">
        <f t="shared" ref="F125:AI125" si="140">+ROUND($E$125*F120/100,0)</f>
        <v>83</v>
      </c>
      <c r="G125" s="49">
        <f t="shared" si="140"/>
        <v>83</v>
      </c>
      <c r="H125" s="49">
        <f t="shared" si="140"/>
        <v>83</v>
      </c>
      <c r="I125" s="49">
        <f t="shared" si="140"/>
        <v>83</v>
      </c>
      <c r="J125" s="49">
        <f t="shared" si="140"/>
        <v>84</v>
      </c>
      <c r="K125" s="49">
        <f t="shared" si="140"/>
        <v>445</v>
      </c>
      <c r="L125" s="49">
        <f t="shared" si="140"/>
        <v>189</v>
      </c>
      <c r="M125" s="49">
        <f t="shared" si="140"/>
        <v>278</v>
      </c>
      <c r="N125" s="49">
        <f t="shared" si="140"/>
        <v>250</v>
      </c>
      <c r="O125" s="49">
        <f t="shared" si="140"/>
        <v>155</v>
      </c>
      <c r="P125" s="49">
        <f t="shared" si="140"/>
        <v>353</v>
      </c>
      <c r="Q125" s="49">
        <f t="shared" si="140"/>
        <v>306</v>
      </c>
      <c r="R125" s="49">
        <f t="shared" si="140"/>
        <v>274</v>
      </c>
      <c r="S125" s="49">
        <f t="shared" si="140"/>
        <v>248</v>
      </c>
      <c r="T125" s="49">
        <f t="shared" si="140"/>
        <v>230</v>
      </c>
      <c r="U125" s="49">
        <f>+ROUND($E$125*U120/100,0)</f>
        <v>222</v>
      </c>
      <c r="V125" s="49">
        <f t="shared" si="140"/>
        <v>198</v>
      </c>
      <c r="W125" s="49">
        <f t="shared" si="140"/>
        <v>158</v>
      </c>
      <c r="X125" s="49">
        <f t="shared" si="140"/>
        <v>128</v>
      </c>
      <c r="Y125" s="49">
        <f t="shared" si="140"/>
        <v>108</v>
      </c>
      <c r="Z125" s="49">
        <f t="shared" si="140"/>
        <v>87</v>
      </c>
      <c r="AA125" s="49">
        <f t="shared" si="140"/>
        <v>62</v>
      </c>
      <c r="AB125" s="49">
        <f t="shared" si="140"/>
        <v>67</v>
      </c>
      <c r="AC125" s="49">
        <f t="shared" si="140"/>
        <v>86</v>
      </c>
      <c r="AD125" s="49">
        <f t="shared" si="140"/>
        <v>6</v>
      </c>
      <c r="AE125" s="49">
        <f t="shared" si="140"/>
        <v>2106</v>
      </c>
      <c r="AF125" s="49">
        <f t="shared" si="140"/>
        <v>226</v>
      </c>
      <c r="AG125" s="49">
        <f t="shared" si="140"/>
        <v>192</v>
      </c>
      <c r="AH125" s="49">
        <f t="shared" si="140"/>
        <v>846</v>
      </c>
      <c r="AI125" s="49">
        <f t="shared" si="140"/>
        <v>106</v>
      </c>
      <c r="AJ125" s="19">
        <f t="shared" si="139"/>
        <v>0</v>
      </c>
    </row>
    <row r="126" spans="1:36" ht="17.25">
      <c r="A126" s="173">
        <f>1+A125</f>
        <v>5</v>
      </c>
      <c r="B126" s="453" t="s">
        <v>377</v>
      </c>
      <c r="C126" s="392" t="s">
        <v>205</v>
      </c>
      <c r="D126" s="413">
        <v>7.3639999999999999</v>
      </c>
      <c r="E126" s="176">
        <f>ROUND($E$121*D126/100,0)-1</f>
        <v>1678</v>
      </c>
      <c r="F126" s="49">
        <f t="shared" ref="F126:AI126" si="141">+ROUND($E$126*F120/100,0)</f>
        <v>33</v>
      </c>
      <c r="G126" s="49">
        <f t="shared" si="141"/>
        <v>33</v>
      </c>
      <c r="H126" s="49">
        <f t="shared" si="141"/>
        <v>33</v>
      </c>
      <c r="I126" s="49">
        <f t="shared" si="141"/>
        <v>34</v>
      </c>
      <c r="J126" s="49">
        <f t="shared" si="141"/>
        <v>34</v>
      </c>
      <c r="K126" s="49">
        <f t="shared" si="141"/>
        <v>179</v>
      </c>
      <c r="L126" s="49">
        <f t="shared" si="141"/>
        <v>76</v>
      </c>
      <c r="M126" s="49">
        <f>+ROUND($E$126*M120/100,0)+1</f>
        <v>113</v>
      </c>
      <c r="N126" s="49">
        <f t="shared" si="141"/>
        <v>101</v>
      </c>
      <c r="O126" s="49">
        <f t="shared" si="141"/>
        <v>62</v>
      </c>
      <c r="P126" s="49">
        <f t="shared" si="141"/>
        <v>142</v>
      </c>
      <c r="Q126" s="49">
        <f t="shared" si="141"/>
        <v>123</v>
      </c>
      <c r="R126" s="49">
        <f t="shared" si="141"/>
        <v>110</v>
      </c>
      <c r="S126" s="49">
        <f t="shared" si="141"/>
        <v>100</v>
      </c>
      <c r="T126" s="49">
        <f t="shared" si="141"/>
        <v>92</v>
      </c>
      <c r="U126" s="49">
        <f>+ROUND($E$126*U120/100,0)+2</f>
        <v>91</v>
      </c>
      <c r="V126" s="49">
        <f t="shared" si="141"/>
        <v>79</v>
      </c>
      <c r="W126" s="49">
        <f t="shared" si="141"/>
        <v>63</v>
      </c>
      <c r="X126" s="49">
        <f t="shared" si="141"/>
        <v>51</v>
      </c>
      <c r="Y126" s="49">
        <f>+ROUND($E$126*Y120/100,0)-1</f>
        <v>42</v>
      </c>
      <c r="Z126" s="49">
        <f t="shared" si="141"/>
        <v>35</v>
      </c>
      <c r="AA126" s="49">
        <f t="shared" si="141"/>
        <v>25</v>
      </c>
      <c r="AB126" s="49">
        <f t="shared" si="141"/>
        <v>27</v>
      </c>
      <c r="AC126" s="49">
        <f t="shared" si="141"/>
        <v>34</v>
      </c>
      <c r="AD126" s="49">
        <f t="shared" si="141"/>
        <v>3</v>
      </c>
      <c r="AE126" s="49">
        <f t="shared" si="141"/>
        <v>847</v>
      </c>
      <c r="AF126" s="49">
        <f>+ROUND($E$126*AF120/100,0)+1</f>
        <v>92</v>
      </c>
      <c r="AG126" s="49">
        <f t="shared" si="141"/>
        <v>77</v>
      </c>
      <c r="AH126" s="49">
        <f t="shared" si="141"/>
        <v>340</v>
      </c>
      <c r="AI126" s="49">
        <f t="shared" si="141"/>
        <v>43</v>
      </c>
      <c r="AJ126" s="19">
        <f t="shared" si="139"/>
        <v>0</v>
      </c>
    </row>
    <row r="127" spans="1:36" ht="17.25">
      <c r="A127" s="173">
        <f>1+A126</f>
        <v>6</v>
      </c>
      <c r="B127" s="453" t="s">
        <v>376</v>
      </c>
      <c r="C127" s="392" t="s">
        <v>206</v>
      </c>
      <c r="D127" s="413">
        <v>5.3613999999999997</v>
      </c>
      <c r="E127" s="176">
        <f>ROUND($E$121*D127/100,0)</f>
        <v>1223</v>
      </c>
      <c r="F127" s="49">
        <f>+ROUND($E$127*F120/100,0)</f>
        <v>24</v>
      </c>
      <c r="G127" s="49">
        <f t="shared" ref="G127:AI127" si="142">+ROUND($E$127*G120/100,0)</f>
        <v>24</v>
      </c>
      <c r="H127" s="49">
        <f t="shared" si="142"/>
        <v>24</v>
      </c>
      <c r="I127" s="49">
        <f t="shared" si="142"/>
        <v>24</v>
      </c>
      <c r="J127" s="49">
        <f t="shared" si="142"/>
        <v>25</v>
      </c>
      <c r="K127" s="49">
        <f t="shared" si="142"/>
        <v>131</v>
      </c>
      <c r="L127" s="49">
        <f t="shared" si="142"/>
        <v>55</v>
      </c>
      <c r="M127" s="49">
        <f t="shared" si="142"/>
        <v>82</v>
      </c>
      <c r="N127" s="49">
        <f t="shared" si="142"/>
        <v>73</v>
      </c>
      <c r="O127" s="49">
        <f t="shared" si="142"/>
        <v>45</v>
      </c>
      <c r="P127" s="49">
        <f>+ROUND($E$127*P120/100,0)+1</f>
        <v>104</v>
      </c>
      <c r="Q127" s="49">
        <f t="shared" si="142"/>
        <v>90</v>
      </c>
      <c r="R127" s="49">
        <f t="shared" si="142"/>
        <v>80</v>
      </c>
      <c r="S127" s="49">
        <f t="shared" si="142"/>
        <v>73</v>
      </c>
      <c r="T127" s="49">
        <f>+ROUND($E$127*T120/100,0)+1</f>
        <v>68</v>
      </c>
      <c r="U127" s="49">
        <f t="shared" si="142"/>
        <v>65</v>
      </c>
      <c r="V127" s="49">
        <f t="shared" si="142"/>
        <v>58</v>
      </c>
      <c r="W127" s="49">
        <f t="shared" si="142"/>
        <v>46</v>
      </c>
      <c r="X127" s="49">
        <f t="shared" si="142"/>
        <v>37</v>
      </c>
      <c r="Y127" s="49">
        <f t="shared" si="142"/>
        <v>32</v>
      </c>
      <c r="Z127" s="49">
        <f t="shared" si="142"/>
        <v>25</v>
      </c>
      <c r="AA127" s="49">
        <f t="shared" si="142"/>
        <v>18</v>
      </c>
      <c r="AB127" s="49">
        <f t="shared" si="142"/>
        <v>20</v>
      </c>
      <c r="AC127" s="49">
        <f t="shared" si="142"/>
        <v>25</v>
      </c>
      <c r="AD127" s="49">
        <f>+ROUND($E$127*AD120/100,0)+1</f>
        <v>3</v>
      </c>
      <c r="AE127" s="49">
        <f t="shared" si="142"/>
        <v>617</v>
      </c>
      <c r="AF127" s="49">
        <f t="shared" si="142"/>
        <v>66</v>
      </c>
      <c r="AG127" s="49">
        <f>+ROUND($E$127*AG120/100,0)+1</f>
        <v>57</v>
      </c>
      <c r="AH127" s="49">
        <f t="shared" si="142"/>
        <v>248</v>
      </c>
      <c r="AI127" s="49">
        <f t="shared" si="142"/>
        <v>31</v>
      </c>
      <c r="AJ127" s="19">
        <f t="shared" si="139"/>
        <v>0</v>
      </c>
    </row>
    <row r="128" spans="1:36" ht="17.25">
      <c r="A128" s="161"/>
      <c r="B128" s="453" t="s">
        <v>475</v>
      </c>
      <c r="C128" s="392" t="s">
        <v>53</v>
      </c>
      <c r="D128" s="413">
        <v>11.308</v>
      </c>
      <c r="E128" s="176">
        <f t="shared" si="136"/>
        <v>2579</v>
      </c>
      <c r="F128" s="49">
        <f>+ROUND($E$128*F120/100,0)</f>
        <v>51</v>
      </c>
      <c r="G128" s="49">
        <f>+ROUND($E$128*G120/100,0)+1</f>
        <v>52</v>
      </c>
      <c r="H128" s="49">
        <f t="shared" ref="H128:AI128" si="143">+ROUND($E$128*H120/100,0)</f>
        <v>51</v>
      </c>
      <c r="I128" s="49">
        <f t="shared" si="143"/>
        <v>52</v>
      </c>
      <c r="J128" s="49">
        <f t="shared" si="143"/>
        <v>52</v>
      </c>
      <c r="K128" s="49">
        <f t="shared" si="143"/>
        <v>275</v>
      </c>
      <c r="L128" s="49">
        <f t="shared" si="143"/>
        <v>116</v>
      </c>
      <c r="M128" s="49">
        <f t="shared" si="143"/>
        <v>172</v>
      </c>
      <c r="N128" s="49">
        <f t="shared" si="143"/>
        <v>155</v>
      </c>
      <c r="O128" s="49">
        <f t="shared" si="143"/>
        <v>96</v>
      </c>
      <c r="P128" s="49">
        <f t="shared" si="143"/>
        <v>218</v>
      </c>
      <c r="Q128" s="49">
        <f t="shared" si="143"/>
        <v>189</v>
      </c>
      <c r="R128" s="49">
        <f t="shared" si="143"/>
        <v>169</v>
      </c>
      <c r="S128" s="49">
        <f t="shared" si="143"/>
        <v>153</v>
      </c>
      <c r="T128" s="49">
        <f t="shared" si="143"/>
        <v>142</v>
      </c>
      <c r="U128" s="49">
        <f t="shared" si="143"/>
        <v>137</v>
      </c>
      <c r="V128" s="49">
        <f t="shared" si="143"/>
        <v>122</v>
      </c>
      <c r="W128" s="49">
        <f t="shared" si="143"/>
        <v>98</v>
      </c>
      <c r="X128" s="49">
        <f>+ROUND($E$128*X120/100,0)+1</f>
        <v>80</v>
      </c>
      <c r="Y128" s="49">
        <f t="shared" si="143"/>
        <v>67</v>
      </c>
      <c r="Z128" s="49">
        <f>+ROUND($E$128*Z120/100,0)-1</f>
        <v>53</v>
      </c>
      <c r="AA128" s="49">
        <f t="shared" si="143"/>
        <v>38</v>
      </c>
      <c r="AB128" s="49">
        <f t="shared" si="143"/>
        <v>41</v>
      </c>
      <c r="AC128" s="49">
        <f t="shared" si="143"/>
        <v>53</v>
      </c>
      <c r="AD128" s="49">
        <f t="shared" si="143"/>
        <v>4</v>
      </c>
      <c r="AE128" s="49">
        <f t="shared" si="143"/>
        <v>1301</v>
      </c>
      <c r="AF128" s="49">
        <f t="shared" si="143"/>
        <v>140</v>
      </c>
      <c r="AG128" s="49">
        <f t="shared" si="143"/>
        <v>119</v>
      </c>
      <c r="AH128" s="49">
        <f t="shared" si="143"/>
        <v>522</v>
      </c>
      <c r="AI128" s="49">
        <f t="shared" si="143"/>
        <v>65</v>
      </c>
      <c r="AJ128" s="19">
        <f t="shared" si="139"/>
        <v>0</v>
      </c>
    </row>
    <row r="129" spans="1:36" ht="15.75" hidden="1" customHeight="1">
      <c r="A129" s="161"/>
      <c r="B129" s="161"/>
      <c r="C129" s="392"/>
      <c r="D129" s="215">
        <f>SUM(D122:D128)</f>
        <v>100.00155544460935</v>
      </c>
      <c r="E129" s="103">
        <f>SUM(E122:E128)</f>
        <v>22805</v>
      </c>
      <c r="F129" s="103">
        <f t="shared" ref="F129:AI129" si="144">SUM(F122:F128)</f>
        <v>455</v>
      </c>
      <c r="G129" s="103">
        <f t="shared" si="144"/>
        <v>452</v>
      </c>
      <c r="H129" s="103">
        <f t="shared" si="144"/>
        <v>452</v>
      </c>
      <c r="I129" s="103">
        <f t="shared" si="144"/>
        <v>456</v>
      </c>
      <c r="J129" s="103">
        <f t="shared" si="144"/>
        <v>461</v>
      </c>
      <c r="K129" s="103">
        <f t="shared" si="144"/>
        <v>2434</v>
      </c>
      <c r="L129" s="103">
        <f t="shared" si="144"/>
        <v>1030</v>
      </c>
      <c r="M129" s="103">
        <f t="shared" si="144"/>
        <v>1521</v>
      </c>
      <c r="N129" s="103">
        <f t="shared" si="144"/>
        <v>1367</v>
      </c>
      <c r="O129" s="103">
        <f t="shared" si="144"/>
        <v>845</v>
      </c>
      <c r="P129" s="103">
        <f t="shared" si="144"/>
        <v>1929</v>
      </c>
      <c r="Q129" s="103">
        <f t="shared" si="144"/>
        <v>1671</v>
      </c>
      <c r="R129" s="103">
        <f t="shared" si="144"/>
        <v>1497</v>
      </c>
      <c r="S129" s="103">
        <f t="shared" si="144"/>
        <v>1357</v>
      </c>
      <c r="T129" s="103">
        <f t="shared" si="144"/>
        <v>1257</v>
      </c>
      <c r="U129" s="103">
        <f t="shared" si="144"/>
        <v>1215</v>
      </c>
      <c r="V129" s="103">
        <f t="shared" si="144"/>
        <v>1080</v>
      </c>
      <c r="W129" s="103">
        <f t="shared" si="144"/>
        <v>863</v>
      </c>
      <c r="X129" s="103">
        <f t="shared" si="144"/>
        <v>697</v>
      </c>
      <c r="Y129" s="103">
        <f t="shared" si="144"/>
        <v>589</v>
      </c>
      <c r="Z129" s="103">
        <f t="shared" si="144"/>
        <v>475</v>
      </c>
      <c r="AA129" s="103">
        <f t="shared" si="144"/>
        <v>337</v>
      </c>
      <c r="AB129" s="216">
        <f t="shared" si="144"/>
        <v>365</v>
      </c>
      <c r="AC129" s="217">
        <f t="shared" si="144"/>
        <v>468</v>
      </c>
      <c r="AD129" s="93">
        <f t="shared" si="144"/>
        <v>35</v>
      </c>
      <c r="AE129" s="217">
        <f t="shared" si="144"/>
        <v>11506</v>
      </c>
      <c r="AF129" s="93">
        <f t="shared" si="144"/>
        <v>1236</v>
      </c>
      <c r="AG129" s="217">
        <f t="shared" si="144"/>
        <v>1051</v>
      </c>
      <c r="AH129" s="93">
        <f t="shared" si="144"/>
        <v>4620</v>
      </c>
      <c r="AI129" s="216">
        <f t="shared" si="144"/>
        <v>579</v>
      </c>
      <c r="AJ129" s="19">
        <f t="shared" si="139"/>
        <v>0</v>
      </c>
    </row>
    <row r="130" spans="1:36" ht="17.25" hidden="1" customHeight="1">
      <c r="A130" s="161"/>
      <c r="B130" s="161"/>
      <c r="C130" s="392"/>
      <c r="D130" s="162"/>
      <c r="E130" s="141"/>
      <c r="F130" s="83">
        <f t="shared" ref="F130:AI130" si="145">+F131*100/$E$131</f>
        <v>2.5847143210487262</v>
      </c>
      <c r="G130" s="83">
        <f t="shared" si="145"/>
        <v>2.4672273064556021</v>
      </c>
      <c r="H130" s="83">
        <f t="shared" si="145"/>
        <v>2.3621073460301756</v>
      </c>
      <c r="I130" s="83">
        <f t="shared" si="145"/>
        <v>2.2755379668562949</v>
      </c>
      <c r="J130" s="83">
        <f t="shared" si="145"/>
        <v>2.2137026960178088</v>
      </c>
      <c r="K130" s="83">
        <f t="shared" si="145"/>
        <v>10.474894880039574</v>
      </c>
      <c r="L130" s="83">
        <f t="shared" si="145"/>
        <v>4.1058619836754886</v>
      </c>
      <c r="M130" s="83">
        <f t="shared" si="145"/>
        <v>6.2020776651001732</v>
      </c>
      <c r="N130" s="83">
        <f t="shared" si="145"/>
        <v>6.2948305713579025</v>
      </c>
      <c r="O130" s="83">
        <f t="shared" si="145"/>
        <v>4.1491466732624289</v>
      </c>
      <c r="P130" s="83">
        <f t="shared" si="145"/>
        <v>9.8194410091516193</v>
      </c>
      <c r="Q130" s="83">
        <f t="shared" si="145"/>
        <v>8.4590650507049219</v>
      </c>
      <c r="R130" s="83">
        <f t="shared" si="145"/>
        <v>7.0492208755874355</v>
      </c>
      <c r="S130" s="83">
        <f t="shared" si="145"/>
        <v>6.7338609943111551</v>
      </c>
      <c r="T130" s="83">
        <f t="shared" si="145"/>
        <v>6.0165718525847147</v>
      </c>
      <c r="U130" s="83">
        <f t="shared" si="145"/>
        <v>4.9715557754142967</v>
      </c>
      <c r="V130" s="83">
        <f t="shared" si="145"/>
        <v>3.883255008656938</v>
      </c>
      <c r="W130" s="83">
        <f t="shared" si="145"/>
        <v>3.0051941627504331</v>
      </c>
      <c r="X130" s="83">
        <f t="shared" si="145"/>
        <v>2.3806579272817214</v>
      </c>
      <c r="Y130" s="83">
        <f t="shared" si="145"/>
        <v>1.7870393272322533</v>
      </c>
      <c r="Z130" s="83">
        <f t="shared" si="145"/>
        <v>1.2799901063566659</v>
      </c>
      <c r="AA130" s="83">
        <f t="shared" si="145"/>
        <v>0.8718773188226564</v>
      </c>
      <c r="AB130" s="180">
        <f t="shared" si="145"/>
        <v>0.61216918130101405</v>
      </c>
      <c r="AC130" s="87">
        <f t="shared" si="145"/>
        <v>2.6589166460549096</v>
      </c>
      <c r="AD130" s="86">
        <f t="shared" si="145"/>
        <v>0.19787286668315607</v>
      </c>
      <c r="AE130" s="87">
        <f t="shared" si="145"/>
        <v>51.545881770962154</v>
      </c>
      <c r="AF130" s="86">
        <f t="shared" si="145"/>
        <v>5.1879792233489983</v>
      </c>
      <c r="AG130" s="87">
        <f t="shared" si="145"/>
        <v>5.3363838733613651</v>
      </c>
      <c r="AH130" s="86">
        <f t="shared" si="145"/>
        <v>22.415285678951275</v>
      </c>
      <c r="AI130" s="180">
        <f t="shared" si="145"/>
        <v>3.2896364086074699</v>
      </c>
      <c r="AJ130" s="19">
        <f t="shared" si="139"/>
        <v>-99.999999999999986</v>
      </c>
    </row>
    <row r="131" spans="1:36" ht="15.75">
      <c r="A131" s="169">
        <v>4</v>
      </c>
      <c r="B131" s="169"/>
      <c r="C131" s="391" t="s">
        <v>207</v>
      </c>
      <c r="D131" s="140"/>
      <c r="E131" s="171">
        <v>16172</v>
      </c>
      <c r="F131" s="181">
        <v>418</v>
      </c>
      <c r="G131" s="24">
        <v>399</v>
      </c>
      <c r="H131" s="24">
        <v>382</v>
      </c>
      <c r="I131" s="24">
        <v>368</v>
      </c>
      <c r="J131" s="24">
        <v>358</v>
      </c>
      <c r="K131" s="24">
        <v>1694</v>
      </c>
      <c r="L131" s="24">
        <v>664</v>
      </c>
      <c r="M131" s="24">
        <v>1003</v>
      </c>
      <c r="N131" s="24">
        <v>1018</v>
      </c>
      <c r="O131" s="24">
        <v>671</v>
      </c>
      <c r="P131" s="24">
        <v>1588</v>
      </c>
      <c r="Q131" s="24">
        <v>1368</v>
      </c>
      <c r="R131" s="24">
        <v>1140</v>
      </c>
      <c r="S131" s="24">
        <v>1089</v>
      </c>
      <c r="T131" s="24">
        <v>973</v>
      </c>
      <c r="U131" s="182">
        <v>804</v>
      </c>
      <c r="V131" s="182">
        <v>628</v>
      </c>
      <c r="W131" s="182">
        <v>486</v>
      </c>
      <c r="X131" s="182">
        <v>385</v>
      </c>
      <c r="Y131" s="182">
        <v>289</v>
      </c>
      <c r="Z131" s="182">
        <v>207</v>
      </c>
      <c r="AA131" s="182">
        <v>141</v>
      </c>
      <c r="AB131" s="183">
        <v>99</v>
      </c>
      <c r="AC131" s="170">
        <v>430</v>
      </c>
      <c r="AD131" s="184">
        <v>32</v>
      </c>
      <c r="AE131" s="170">
        <v>8336</v>
      </c>
      <c r="AF131" s="184">
        <v>839</v>
      </c>
      <c r="AG131" s="170">
        <v>863</v>
      </c>
      <c r="AH131" s="184">
        <v>3625</v>
      </c>
      <c r="AI131" s="185">
        <v>532</v>
      </c>
      <c r="AJ131" s="19">
        <f t="shared" si="139"/>
        <v>0</v>
      </c>
    </row>
    <row r="132" spans="1:36" ht="17.25">
      <c r="A132" s="210">
        <v>1</v>
      </c>
      <c r="B132" s="453" t="s">
        <v>424</v>
      </c>
      <c r="C132" s="397" t="s">
        <v>208</v>
      </c>
      <c r="D132" s="234">
        <v>71.37</v>
      </c>
      <c r="E132" s="176">
        <f>ROUND($E$131*D132/100,0)</f>
        <v>11542</v>
      </c>
      <c r="F132" s="71">
        <f t="shared" ref="F132:AI132" si="146">+ROUND($E$132*F130/100,0)</f>
        <v>298</v>
      </c>
      <c r="G132" s="71">
        <f t="shared" si="146"/>
        <v>285</v>
      </c>
      <c r="H132" s="71">
        <f>+ROUND($E$132*H130/100,0)-1</f>
        <v>272</v>
      </c>
      <c r="I132" s="71">
        <f t="shared" si="146"/>
        <v>263</v>
      </c>
      <c r="J132" s="71">
        <f>+ROUND($E$132*J130/100,0)-1</f>
        <v>255</v>
      </c>
      <c r="K132" s="71">
        <f t="shared" si="146"/>
        <v>1209</v>
      </c>
      <c r="L132" s="71">
        <f t="shared" si="146"/>
        <v>474</v>
      </c>
      <c r="M132" s="71">
        <f t="shared" si="146"/>
        <v>716</v>
      </c>
      <c r="N132" s="71">
        <f t="shared" si="146"/>
        <v>727</v>
      </c>
      <c r="O132" s="71">
        <f t="shared" si="146"/>
        <v>479</v>
      </c>
      <c r="P132" s="71">
        <f t="shared" si="146"/>
        <v>1133</v>
      </c>
      <c r="Q132" s="71">
        <f t="shared" si="146"/>
        <v>976</v>
      </c>
      <c r="R132" s="71">
        <f t="shared" si="146"/>
        <v>814</v>
      </c>
      <c r="S132" s="71">
        <f t="shared" si="146"/>
        <v>777</v>
      </c>
      <c r="T132" s="71">
        <f t="shared" si="146"/>
        <v>694</v>
      </c>
      <c r="U132" s="71">
        <f t="shared" si="146"/>
        <v>574</v>
      </c>
      <c r="V132" s="71">
        <f t="shared" si="146"/>
        <v>448</v>
      </c>
      <c r="W132" s="71">
        <f t="shared" si="146"/>
        <v>347</v>
      </c>
      <c r="X132" s="71">
        <f t="shared" si="146"/>
        <v>275</v>
      </c>
      <c r="Y132" s="71">
        <f t="shared" si="146"/>
        <v>206</v>
      </c>
      <c r="Z132" s="71">
        <f t="shared" si="146"/>
        <v>148</v>
      </c>
      <c r="AA132" s="71">
        <f t="shared" si="146"/>
        <v>101</v>
      </c>
      <c r="AB132" s="71">
        <f t="shared" si="146"/>
        <v>71</v>
      </c>
      <c r="AC132" s="71">
        <f>+ROUND($E$132*AC130/100,0)-1</f>
        <v>306</v>
      </c>
      <c r="AD132" s="71">
        <f>+ROUND($E$132*AD130/100,0)-1</f>
        <v>22</v>
      </c>
      <c r="AE132" s="71">
        <f t="shared" si="146"/>
        <v>5949</v>
      </c>
      <c r="AF132" s="71">
        <f>+ROUND($E$132*AF130/100,0)-1</f>
        <v>598</v>
      </c>
      <c r="AG132" s="71">
        <f t="shared" si="146"/>
        <v>616</v>
      </c>
      <c r="AH132" s="71">
        <f t="shared" si="146"/>
        <v>2587</v>
      </c>
      <c r="AI132" s="71">
        <f t="shared" si="146"/>
        <v>380</v>
      </c>
      <c r="AJ132" s="19">
        <f t="shared" si="139"/>
        <v>0</v>
      </c>
    </row>
    <row r="133" spans="1:36" ht="17.25">
      <c r="A133" s="173">
        <f>1+A132</f>
        <v>2</v>
      </c>
      <c r="B133" s="453" t="s">
        <v>423</v>
      </c>
      <c r="C133" s="392" t="s">
        <v>209</v>
      </c>
      <c r="D133" s="174">
        <v>5.71</v>
      </c>
      <c r="E133" s="176">
        <f>ROUND($E$131*D133/100,0)+1</f>
        <v>924</v>
      </c>
      <c r="F133" s="49">
        <f t="shared" ref="F133:AI133" si="147">+ROUND($E$133*F130/100,0)</f>
        <v>24</v>
      </c>
      <c r="G133" s="49">
        <f t="shared" si="147"/>
        <v>23</v>
      </c>
      <c r="H133" s="49">
        <f t="shared" si="147"/>
        <v>22</v>
      </c>
      <c r="I133" s="49">
        <f t="shared" si="147"/>
        <v>21</v>
      </c>
      <c r="J133" s="49">
        <f t="shared" si="147"/>
        <v>20</v>
      </c>
      <c r="K133" s="49">
        <f t="shared" si="147"/>
        <v>97</v>
      </c>
      <c r="L133" s="49">
        <f t="shared" si="147"/>
        <v>38</v>
      </c>
      <c r="M133" s="49">
        <f t="shared" si="147"/>
        <v>57</v>
      </c>
      <c r="N133" s="49">
        <f t="shared" si="147"/>
        <v>58</v>
      </c>
      <c r="O133" s="49">
        <f t="shared" si="147"/>
        <v>38</v>
      </c>
      <c r="P133" s="49">
        <f t="shared" si="147"/>
        <v>91</v>
      </c>
      <c r="Q133" s="49">
        <f t="shared" si="147"/>
        <v>78</v>
      </c>
      <c r="R133" s="49">
        <f t="shared" si="147"/>
        <v>65</v>
      </c>
      <c r="S133" s="49">
        <f t="shared" si="147"/>
        <v>62</v>
      </c>
      <c r="T133" s="49">
        <f t="shared" si="147"/>
        <v>56</v>
      </c>
      <c r="U133" s="49">
        <f t="shared" si="147"/>
        <v>46</v>
      </c>
      <c r="V133" s="49">
        <f t="shared" si="147"/>
        <v>36</v>
      </c>
      <c r="W133" s="49">
        <f t="shared" si="147"/>
        <v>28</v>
      </c>
      <c r="X133" s="49">
        <f t="shared" si="147"/>
        <v>22</v>
      </c>
      <c r="Y133" s="49">
        <f t="shared" si="147"/>
        <v>17</v>
      </c>
      <c r="Z133" s="49">
        <f>+ROUND($E$133*Z130/100,0)-1</f>
        <v>11</v>
      </c>
      <c r="AA133" s="49">
        <f t="shared" si="147"/>
        <v>8</v>
      </c>
      <c r="AB133" s="49">
        <f t="shared" si="147"/>
        <v>6</v>
      </c>
      <c r="AC133" s="49">
        <f t="shared" si="147"/>
        <v>25</v>
      </c>
      <c r="AD133" s="49">
        <f t="shared" si="147"/>
        <v>2</v>
      </c>
      <c r="AE133" s="49">
        <f>+ROUND($E$133*AE130/100,0)+1</f>
        <v>477</v>
      </c>
      <c r="AF133" s="49">
        <f t="shared" si="147"/>
        <v>48</v>
      </c>
      <c r="AG133" s="49">
        <f t="shared" si="147"/>
        <v>49</v>
      </c>
      <c r="AH133" s="49">
        <f t="shared" si="147"/>
        <v>207</v>
      </c>
      <c r="AI133" s="49">
        <f t="shared" si="147"/>
        <v>30</v>
      </c>
      <c r="AJ133" s="19">
        <f t="shared" si="139"/>
        <v>0</v>
      </c>
    </row>
    <row r="134" spans="1:36" ht="17.25">
      <c r="A134" s="173">
        <f>1+A133</f>
        <v>3</v>
      </c>
      <c r="B134" s="453" t="s">
        <v>422</v>
      </c>
      <c r="C134" s="392" t="s">
        <v>210</v>
      </c>
      <c r="D134" s="174">
        <v>8.5299999999999994</v>
      </c>
      <c r="E134" s="176">
        <f>ROUND($E$131*D134/100,0)</f>
        <v>1379</v>
      </c>
      <c r="F134" s="49">
        <f t="shared" ref="F134:AI134" si="148">+ROUND($E$134*F130/100,0)</f>
        <v>36</v>
      </c>
      <c r="G134" s="49">
        <f t="shared" si="148"/>
        <v>34</v>
      </c>
      <c r="H134" s="49">
        <f t="shared" si="148"/>
        <v>33</v>
      </c>
      <c r="I134" s="49">
        <f t="shared" si="148"/>
        <v>31</v>
      </c>
      <c r="J134" s="49">
        <f t="shared" si="148"/>
        <v>31</v>
      </c>
      <c r="K134" s="49">
        <f t="shared" si="148"/>
        <v>144</v>
      </c>
      <c r="L134" s="49">
        <f>+ROUND($E$134*L130/100,0)-1</f>
        <v>56</v>
      </c>
      <c r="M134" s="49">
        <f t="shared" si="148"/>
        <v>86</v>
      </c>
      <c r="N134" s="49">
        <f t="shared" si="148"/>
        <v>87</v>
      </c>
      <c r="O134" s="49">
        <f t="shared" si="148"/>
        <v>57</v>
      </c>
      <c r="P134" s="49">
        <f t="shared" si="148"/>
        <v>135</v>
      </c>
      <c r="Q134" s="49">
        <f t="shared" si="148"/>
        <v>117</v>
      </c>
      <c r="R134" s="49">
        <f t="shared" si="148"/>
        <v>97</v>
      </c>
      <c r="S134" s="49">
        <f t="shared" si="148"/>
        <v>93</v>
      </c>
      <c r="T134" s="49">
        <f t="shared" si="148"/>
        <v>83</v>
      </c>
      <c r="U134" s="49">
        <f t="shared" si="148"/>
        <v>69</v>
      </c>
      <c r="V134" s="49">
        <f t="shared" si="148"/>
        <v>54</v>
      </c>
      <c r="W134" s="49">
        <f t="shared" si="148"/>
        <v>41</v>
      </c>
      <c r="X134" s="49">
        <f t="shared" si="148"/>
        <v>33</v>
      </c>
      <c r="Y134" s="49">
        <f>+ROUND($E$134*Y130/100,0)-1</f>
        <v>24</v>
      </c>
      <c r="Z134" s="49">
        <f t="shared" si="148"/>
        <v>18</v>
      </c>
      <c r="AA134" s="49">
        <f t="shared" si="148"/>
        <v>12</v>
      </c>
      <c r="AB134" s="49">
        <f t="shared" si="148"/>
        <v>8</v>
      </c>
      <c r="AC134" s="49">
        <f t="shared" si="148"/>
        <v>37</v>
      </c>
      <c r="AD134" s="49">
        <f t="shared" si="148"/>
        <v>3</v>
      </c>
      <c r="AE134" s="49">
        <f t="shared" si="148"/>
        <v>711</v>
      </c>
      <c r="AF134" s="49">
        <f t="shared" si="148"/>
        <v>72</v>
      </c>
      <c r="AG134" s="49">
        <f t="shared" si="148"/>
        <v>74</v>
      </c>
      <c r="AH134" s="49">
        <f t="shared" si="148"/>
        <v>309</v>
      </c>
      <c r="AI134" s="49">
        <f t="shared" si="148"/>
        <v>45</v>
      </c>
      <c r="AJ134" s="19">
        <f t="shared" si="139"/>
        <v>0</v>
      </c>
    </row>
    <row r="135" spans="1:36" ht="18" thickBot="1">
      <c r="A135" s="235">
        <v>4</v>
      </c>
      <c r="B135" s="453" t="s">
        <v>421</v>
      </c>
      <c r="C135" s="394" t="s">
        <v>211</v>
      </c>
      <c r="D135" s="231">
        <v>14.39</v>
      </c>
      <c r="E135" s="232">
        <f>ROUND($E$131*D135/100,0)</f>
        <v>2327</v>
      </c>
      <c r="F135" s="82">
        <f>+ROUND($E$135*F130/100,0)</f>
        <v>60</v>
      </c>
      <c r="G135" s="82">
        <f t="shared" ref="G135:AI135" si="149">+ROUND($E$135*G130/100,0)</f>
        <v>57</v>
      </c>
      <c r="H135" s="82">
        <f t="shared" si="149"/>
        <v>55</v>
      </c>
      <c r="I135" s="82">
        <f t="shared" si="149"/>
        <v>53</v>
      </c>
      <c r="J135" s="82">
        <f t="shared" si="149"/>
        <v>52</v>
      </c>
      <c r="K135" s="82">
        <f t="shared" si="149"/>
        <v>244</v>
      </c>
      <c r="L135" s="82">
        <f t="shared" si="149"/>
        <v>96</v>
      </c>
      <c r="M135" s="82">
        <f t="shared" si="149"/>
        <v>144</v>
      </c>
      <c r="N135" s="82">
        <f t="shared" si="149"/>
        <v>146</v>
      </c>
      <c r="O135" s="82">
        <f t="shared" si="149"/>
        <v>97</v>
      </c>
      <c r="P135" s="82">
        <f>+ROUND($E$135*P130/100,0)+1</f>
        <v>229</v>
      </c>
      <c r="Q135" s="82">
        <f t="shared" si="149"/>
        <v>197</v>
      </c>
      <c r="R135" s="82">
        <f t="shared" si="149"/>
        <v>164</v>
      </c>
      <c r="S135" s="82">
        <f t="shared" si="149"/>
        <v>157</v>
      </c>
      <c r="T135" s="82">
        <f t="shared" si="149"/>
        <v>140</v>
      </c>
      <c r="U135" s="82">
        <f>+ROUND($E$135*U130/100,0)-1</f>
        <v>115</v>
      </c>
      <c r="V135" s="82">
        <f t="shared" si="149"/>
        <v>90</v>
      </c>
      <c r="W135" s="82">
        <f t="shared" si="149"/>
        <v>70</v>
      </c>
      <c r="X135" s="82">
        <f t="shared" si="149"/>
        <v>55</v>
      </c>
      <c r="Y135" s="82">
        <f t="shared" si="149"/>
        <v>42</v>
      </c>
      <c r="Z135" s="82">
        <f t="shared" si="149"/>
        <v>30</v>
      </c>
      <c r="AA135" s="82">
        <f t="shared" si="149"/>
        <v>20</v>
      </c>
      <c r="AB135" s="82">
        <f t="shared" si="149"/>
        <v>14</v>
      </c>
      <c r="AC135" s="82">
        <f t="shared" si="149"/>
        <v>62</v>
      </c>
      <c r="AD135" s="82">
        <f t="shared" si="149"/>
        <v>5</v>
      </c>
      <c r="AE135" s="82">
        <f t="shared" si="149"/>
        <v>1199</v>
      </c>
      <c r="AF135" s="82">
        <f t="shared" si="149"/>
        <v>121</v>
      </c>
      <c r="AG135" s="82">
        <f t="shared" si="149"/>
        <v>124</v>
      </c>
      <c r="AH135" s="82">
        <f t="shared" si="149"/>
        <v>522</v>
      </c>
      <c r="AI135" s="82">
        <f t="shared" si="149"/>
        <v>77</v>
      </c>
      <c r="AJ135" s="19">
        <f t="shared" si="139"/>
        <v>0</v>
      </c>
    </row>
    <row r="136" spans="1:36" ht="15" hidden="1" customHeight="1" thickBot="1">
      <c r="A136" s="230"/>
      <c r="B136" s="456"/>
      <c r="C136" s="236"/>
      <c r="D136" s="317">
        <f t="shared" ref="D136:AJ136" si="150">SUM(D132:D135)</f>
        <v>100</v>
      </c>
      <c r="E136" s="237">
        <f t="shared" si="150"/>
        <v>16172</v>
      </c>
      <c r="F136" s="237">
        <f t="shared" si="150"/>
        <v>418</v>
      </c>
      <c r="G136" s="237">
        <f t="shared" si="150"/>
        <v>399</v>
      </c>
      <c r="H136" s="237">
        <f t="shared" si="150"/>
        <v>382</v>
      </c>
      <c r="I136" s="237">
        <f t="shared" si="150"/>
        <v>368</v>
      </c>
      <c r="J136" s="237">
        <f t="shared" si="150"/>
        <v>358</v>
      </c>
      <c r="K136" s="237">
        <f t="shared" si="150"/>
        <v>1694</v>
      </c>
      <c r="L136" s="237">
        <f t="shared" si="150"/>
        <v>664</v>
      </c>
      <c r="M136" s="237">
        <f t="shared" si="150"/>
        <v>1003</v>
      </c>
      <c r="N136" s="237">
        <f t="shared" si="150"/>
        <v>1018</v>
      </c>
      <c r="O136" s="237">
        <f t="shared" si="150"/>
        <v>671</v>
      </c>
      <c r="P136" s="237">
        <f t="shared" si="150"/>
        <v>1588</v>
      </c>
      <c r="Q136" s="237">
        <f t="shared" si="150"/>
        <v>1368</v>
      </c>
      <c r="R136" s="237">
        <f t="shared" si="150"/>
        <v>1140</v>
      </c>
      <c r="S136" s="237">
        <f t="shared" si="150"/>
        <v>1089</v>
      </c>
      <c r="T136" s="237">
        <f t="shared" si="150"/>
        <v>973</v>
      </c>
      <c r="U136" s="237">
        <f t="shared" si="150"/>
        <v>804</v>
      </c>
      <c r="V136" s="237">
        <f t="shared" si="150"/>
        <v>628</v>
      </c>
      <c r="W136" s="237">
        <f t="shared" si="150"/>
        <v>486</v>
      </c>
      <c r="X136" s="237">
        <f t="shared" si="150"/>
        <v>385</v>
      </c>
      <c r="Y136" s="237">
        <f t="shared" si="150"/>
        <v>289</v>
      </c>
      <c r="Z136" s="237">
        <f t="shared" si="150"/>
        <v>207</v>
      </c>
      <c r="AA136" s="237">
        <f t="shared" si="150"/>
        <v>141</v>
      </c>
      <c r="AB136" s="238">
        <f t="shared" si="150"/>
        <v>99</v>
      </c>
      <c r="AC136" s="238">
        <f t="shared" si="150"/>
        <v>430</v>
      </c>
      <c r="AD136" s="238">
        <f t="shared" si="150"/>
        <v>32</v>
      </c>
      <c r="AE136" s="238">
        <f t="shared" si="150"/>
        <v>8336</v>
      </c>
      <c r="AF136" s="238">
        <f t="shared" si="150"/>
        <v>839</v>
      </c>
      <c r="AG136" s="238">
        <f t="shared" si="150"/>
        <v>863</v>
      </c>
      <c r="AH136" s="238">
        <f t="shared" si="150"/>
        <v>3625</v>
      </c>
      <c r="AI136" s="238">
        <f t="shared" si="150"/>
        <v>532</v>
      </c>
      <c r="AJ136" s="238">
        <f t="shared" si="150"/>
        <v>0</v>
      </c>
    </row>
    <row r="137" spans="1:36" ht="14.25">
      <c r="A137" s="239"/>
      <c r="B137" s="239"/>
      <c r="D137" s="240"/>
      <c r="E137" s="240"/>
      <c r="F137" s="241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  <c r="Z137" s="242"/>
      <c r="AA137" s="242"/>
      <c r="AB137" s="242"/>
    </row>
    <row r="138" spans="1:36" ht="23.25">
      <c r="C138" s="386"/>
      <c r="F138" s="24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244"/>
      <c r="T138" s="244"/>
      <c r="U138" s="499"/>
      <c r="V138" s="499"/>
      <c r="W138" s="499"/>
      <c r="X138" s="499"/>
      <c r="Y138" s="499"/>
      <c r="Z138" s="499"/>
      <c r="AA138" s="499"/>
      <c r="AB138" s="499"/>
    </row>
  </sheetData>
  <mergeCells count="43">
    <mergeCell ref="A1:C1"/>
    <mergeCell ref="A2:C2"/>
    <mergeCell ref="F2:T3"/>
    <mergeCell ref="A3:C3"/>
    <mergeCell ref="A4:C4"/>
    <mergeCell ref="A5:A7"/>
    <mergeCell ref="C5:C7"/>
    <mergeCell ref="E5:E7"/>
    <mergeCell ref="F5:T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B5:B7"/>
    <mergeCell ref="U5:AB5"/>
    <mergeCell ref="AC5:AC7"/>
    <mergeCell ref="AD5:AD7"/>
    <mergeCell ref="AE5:AE7"/>
    <mergeCell ref="AF5:AI5"/>
    <mergeCell ref="V6:V7"/>
    <mergeCell ref="W6:W7"/>
    <mergeCell ref="X6:X7"/>
    <mergeCell ref="Y6:Y7"/>
    <mergeCell ref="Z6:Z7"/>
    <mergeCell ref="AA6:AA7"/>
    <mergeCell ref="AB6:AB7"/>
    <mergeCell ref="AF6:AF7"/>
    <mergeCell ref="AG6:AG7"/>
    <mergeCell ref="AH6:AH7"/>
    <mergeCell ref="AI6:AI7"/>
    <mergeCell ref="U138:AB138"/>
    <mergeCell ref="Q6:Q7"/>
    <mergeCell ref="R6:R7"/>
    <mergeCell ref="S6:S7"/>
    <mergeCell ref="T6:T7"/>
    <mergeCell ref="U6:U7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5" firstPageNumber="0" orientation="landscape" r:id="rId1"/>
  <headerFooter>
    <oddFooter>&amp;LPoblacion asignada a  EESS  segun RM 546-2011 - NTS 021-MINSA/DGSP-V03 Categorizacion de EESS del Sector salud</oddFooter>
  </headerFooter>
  <rowBreaks count="2" manualBreakCount="2">
    <brk id="53" max="16383" man="1"/>
    <brk id="100" max="16383" man="1"/>
  </rowBreaks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5"/>
  <sheetViews>
    <sheetView view="pageBreakPreview" zoomScale="85" zoomScaleNormal="80" zoomScaleSheetLayoutView="85" workbookViewId="0">
      <pane xSplit="5" ySplit="9" topLeftCell="V10" activePane="bottomRight" state="frozen"/>
      <selection activeCell="AC149" sqref="AC149"/>
      <selection pane="topRight" activeCell="AC149" sqref="AC149"/>
      <selection pane="bottomLeft" activeCell="AC149" sqref="AC149"/>
      <selection pane="bottomRight" activeCell="AP52" sqref="AP52"/>
    </sheetView>
  </sheetViews>
  <sheetFormatPr baseColWidth="10" defaultColWidth="1" defaultRowHeight="12.75"/>
  <cols>
    <col min="1" max="1" width="6.7109375" style="245" customWidth="1"/>
    <col min="2" max="2" width="10.85546875" style="245" customWidth="1"/>
    <col min="3" max="3" width="24.7109375" style="245" bestFit="1" customWidth="1"/>
    <col min="4" max="4" width="10.28515625" style="245" hidden="1" customWidth="1"/>
    <col min="5" max="5" width="17.85546875" style="245" customWidth="1"/>
    <col min="6" max="28" width="10.5703125" style="245" customWidth="1"/>
    <col min="29" max="29" width="9.85546875" style="245" customWidth="1"/>
    <col min="30" max="30" width="10.42578125" style="245" customWidth="1"/>
    <col min="31" max="31" width="9.5703125" style="245" bestFit="1" customWidth="1"/>
    <col min="32" max="34" width="10.28515625" style="245" customWidth="1"/>
    <col min="35" max="35" width="14.28515625" style="245" bestFit="1" customWidth="1"/>
    <col min="36" max="36" width="10.28515625" style="245" hidden="1" customWidth="1"/>
    <col min="37" max="37" width="7.85546875" style="245" hidden="1" customWidth="1"/>
    <col min="38" max="38" width="1" style="245" customWidth="1"/>
    <col min="39" max="1025" width="1" style="245"/>
  </cols>
  <sheetData>
    <row r="1" spans="1:1025" ht="15" customHeight="1">
      <c r="A1" s="516" t="s">
        <v>22</v>
      </c>
      <c r="B1" s="516"/>
      <c r="C1" s="516"/>
    </row>
    <row r="2" spans="1:1025" ht="15" customHeight="1">
      <c r="A2" s="518" t="s">
        <v>23</v>
      </c>
      <c r="B2" s="518"/>
      <c r="C2" s="518"/>
      <c r="F2" s="533" t="s">
        <v>275</v>
      </c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4" t="s">
        <v>275</v>
      </c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</row>
    <row r="3" spans="1:1025" ht="15" customHeight="1">
      <c r="A3" s="518" t="s">
        <v>24</v>
      </c>
      <c r="B3" s="518"/>
      <c r="C3" s="518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</row>
    <row r="4" spans="1:1025" ht="15" customHeight="1" thickBot="1">
      <c r="A4" s="535" t="s">
        <v>25</v>
      </c>
      <c r="B4" s="535"/>
      <c r="C4" s="535"/>
      <c r="F4" s="8" t="s">
        <v>26</v>
      </c>
      <c r="G4" s="3" t="s">
        <v>27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</row>
    <row r="5" spans="1:1025" ht="26.25" customHeight="1" thickBot="1">
      <c r="A5" s="484" t="s">
        <v>28</v>
      </c>
      <c r="B5" s="484" t="s">
        <v>277</v>
      </c>
      <c r="C5" s="536" t="s">
        <v>29</v>
      </c>
      <c r="D5" s="417"/>
      <c r="E5" s="536" t="s">
        <v>276</v>
      </c>
      <c r="F5" s="537" t="s">
        <v>30</v>
      </c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28" t="s">
        <v>30</v>
      </c>
      <c r="V5" s="528"/>
      <c r="W5" s="528"/>
      <c r="X5" s="528"/>
      <c r="Y5" s="528"/>
      <c r="Z5" s="528"/>
      <c r="AA5" s="528"/>
      <c r="AB5" s="528"/>
      <c r="AC5" s="529" t="s">
        <v>15</v>
      </c>
      <c r="AD5" s="531" t="s">
        <v>16</v>
      </c>
      <c r="AE5" s="532" t="s">
        <v>17</v>
      </c>
      <c r="AF5" s="523" t="s">
        <v>18</v>
      </c>
      <c r="AG5" s="523"/>
      <c r="AH5" s="523"/>
      <c r="AI5" s="523"/>
    </row>
    <row r="6" spans="1:1025" ht="15.75" customHeight="1" thickBot="1">
      <c r="A6" s="484"/>
      <c r="B6" s="484"/>
      <c r="C6" s="536"/>
      <c r="D6" s="418"/>
      <c r="E6" s="536"/>
      <c r="F6" s="538" t="s">
        <v>0</v>
      </c>
      <c r="G6" s="524">
        <v>1</v>
      </c>
      <c r="H6" s="524">
        <v>2</v>
      </c>
      <c r="I6" s="524">
        <v>3</v>
      </c>
      <c r="J6" s="524">
        <v>4</v>
      </c>
      <c r="K6" s="524" t="s">
        <v>31</v>
      </c>
      <c r="L6" s="524" t="s">
        <v>32</v>
      </c>
      <c r="M6" s="524" t="s">
        <v>33</v>
      </c>
      <c r="N6" s="524" t="s">
        <v>34</v>
      </c>
      <c r="O6" s="524" t="s">
        <v>35</v>
      </c>
      <c r="P6" s="524" t="s">
        <v>3</v>
      </c>
      <c r="Q6" s="524" t="s">
        <v>4</v>
      </c>
      <c r="R6" s="524" t="s">
        <v>5</v>
      </c>
      <c r="S6" s="524" t="s">
        <v>6</v>
      </c>
      <c r="T6" s="524" t="s">
        <v>7</v>
      </c>
      <c r="U6" s="524" t="s">
        <v>8</v>
      </c>
      <c r="V6" s="524" t="s">
        <v>9</v>
      </c>
      <c r="W6" s="524" t="s">
        <v>10</v>
      </c>
      <c r="X6" s="524" t="s">
        <v>11</v>
      </c>
      <c r="Y6" s="524" t="s">
        <v>12</v>
      </c>
      <c r="Z6" s="524" t="s">
        <v>13</v>
      </c>
      <c r="AA6" s="524" t="s">
        <v>14</v>
      </c>
      <c r="AB6" s="524" t="s">
        <v>36</v>
      </c>
      <c r="AC6" s="530"/>
      <c r="AD6" s="531"/>
      <c r="AE6" s="532"/>
      <c r="AF6" s="525" t="s">
        <v>19</v>
      </c>
      <c r="AG6" s="526" t="s">
        <v>20</v>
      </c>
      <c r="AH6" s="525" t="s">
        <v>21</v>
      </c>
      <c r="AI6" s="527" t="s">
        <v>37</v>
      </c>
    </row>
    <row r="7" spans="1:1025" ht="15.75" thickBot="1">
      <c r="A7" s="484"/>
      <c r="B7" s="484"/>
      <c r="C7" s="536"/>
      <c r="D7" s="419"/>
      <c r="E7" s="536">
        <v>2010</v>
      </c>
      <c r="F7" s="538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24"/>
      <c r="AC7" s="530"/>
      <c r="AD7" s="531"/>
      <c r="AE7" s="532"/>
      <c r="AF7" s="525"/>
      <c r="AG7" s="526"/>
      <c r="AH7" s="525"/>
      <c r="AI7" s="527"/>
    </row>
    <row r="8" spans="1:1025" ht="15" hidden="1">
      <c r="A8" s="336"/>
      <c r="B8" s="337"/>
      <c r="C8" s="337"/>
      <c r="D8" s="338"/>
      <c r="E8" s="339"/>
      <c r="F8" s="340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2"/>
      <c r="T8" s="342"/>
      <c r="U8" s="342"/>
      <c r="V8" s="342"/>
      <c r="W8" s="342"/>
      <c r="X8" s="342"/>
      <c r="Y8" s="342"/>
      <c r="Z8" s="342"/>
      <c r="AA8" s="342"/>
      <c r="AB8" s="343"/>
      <c r="AC8" s="344"/>
      <c r="AD8" s="345"/>
      <c r="AE8" s="344"/>
      <c r="AF8" s="345"/>
      <c r="AG8" s="344"/>
      <c r="AH8" s="345"/>
      <c r="AI8" s="346"/>
    </row>
    <row r="9" spans="1:1025" ht="17.25" hidden="1" thickBot="1">
      <c r="A9" s="347"/>
      <c r="B9" s="444"/>
      <c r="C9" s="348"/>
      <c r="D9" s="349"/>
      <c r="E9" s="350"/>
      <c r="F9" s="351">
        <f t="shared" ref="F9:AK9" si="0">+F10*100/$E$10</f>
        <v>1.6809582358307222</v>
      </c>
      <c r="G9" s="351">
        <f t="shared" si="0"/>
        <v>1.7008685995319874</v>
      </c>
      <c r="H9" s="351">
        <f t="shared" si="0"/>
        <v>1.7208582873914251</v>
      </c>
      <c r="I9" s="351">
        <f t="shared" si="0"/>
        <v>1.7408479752508625</v>
      </c>
      <c r="J9" s="351">
        <f t="shared" si="0"/>
        <v>1.7606790147939555</v>
      </c>
      <c r="K9" s="351">
        <f t="shared" si="0"/>
        <v>9.0800777376750084</v>
      </c>
      <c r="L9" s="351">
        <f t="shared" si="0"/>
        <v>3.7402133819854835</v>
      </c>
      <c r="M9" s="351">
        <f t="shared" si="0"/>
        <v>5.7019791377464006</v>
      </c>
      <c r="N9" s="351">
        <f t="shared" si="0"/>
        <v>5.7839209931384605</v>
      </c>
      <c r="O9" s="351">
        <f t="shared" si="0"/>
        <v>3.7991512315075555</v>
      </c>
      <c r="P9" s="351">
        <f t="shared" si="0"/>
        <v>8.9929004878435723</v>
      </c>
      <c r="Q9" s="351">
        <f t="shared" si="0"/>
        <v>8.2464601594415576</v>
      </c>
      <c r="R9" s="351">
        <f t="shared" si="0"/>
        <v>7.2974259310673064</v>
      </c>
      <c r="S9" s="351">
        <f t="shared" si="0"/>
        <v>6.8960456907151073</v>
      </c>
      <c r="T9" s="351">
        <f t="shared" si="0"/>
        <v>6.2912783088089475</v>
      </c>
      <c r="U9" s="351">
        <f t="shared" si="0"/>
        <v>5.7345020425970725</v>
      </c>
      <c r="V9" s="351">
        <f t="shared" si="0"/>
        <v>5.0606433189227777</v>
      </c>
      <c r="W9" s="351">
        <f t="shared" si="0"/>
        <v>4.1960893190021018</v>
      </c>
      <c r="X9" s="351">
        <f t="shared" si="0"/>
        <v>3.349621227144727</v>
      </c>
      <c r="Y9" s="351">
        <f t="shared" si="0"/>
        <v>2.5183833736564472</v>
      </c>
      <c r="Z9" s="351">
        <f t="shared" si="0"/>
        <v>1.8879149645024391</v>
      </c>
      <c r="AA9" s="351">
        <f t="shared" si="0"/>
        <v>1.4094316424066951</v>
      </c>
      <c r="AB9" s="351">
        <f t="shared" si="0"/>
        <v>1.4097489390393845</v>
      </c>
      <c r="AC9" s="351">
        <f t="shared" si="0"/>
        <v>1.7163368103755998</v>
      </c>
      <c r="AD9" s="351">
        <f t="shared" si="0"/>
        <v>0.12890175703010351</v>
      </c>
      <c r="AE9" s="351">
        <f t="shared" si="0"/>
        <v>51.429579978582474</v>
      </c>
      <c r="AF9" s="351">
        <f t="shared" si="0"/>
        <v>4.6506960694879629</v>
      </c>
      <c r="AG9" s="351">
        <f t="shared" si="0"/>
        <v>4.7696823067465193</v>
      </c>
      <c r="AH9" s="351">
        <f t="shared" si="0"/>
        <v>22.755879903224528</v>
      </c>
      <c r="AI9" s="351">
        <f t="shared" si="0"/>
        <v>2.1252528457541744</v>
      </c>
      <c r="AJ9" s="252">
        <f t="shared" si="0"/>
        <v>0</v>
      </c>
      <c r="AK9" s="252" t="e">
        <f t="shared" si="0"/>
        <v>#REF!</v>
      </c>
    </row>
    <row r="10" spans="1:1025" s="373" customFormat="1" ht="21">
      <c r="A10" s="374">
        <f>LAMBAYEQUE!A10</f>
        <v>175</v>
      </c>
      <c r="B10" s="445"/>
      <c r="C10" s="375" t="s">
        <v>121</v>
      </c>
      <c r="D10" s="376"/>
      <c r="E10" s="472">
        <f>E13+CHICLAYO!E13+LAMBAYEQUE!E13</f>
        <v>1260650</v>
      </c>
      <c r="F10" s="377">
        <f>F13+CHICLAYO!F13+LAMBAYEQUE!F13</f>
        <v>21191</v>
      </c>
      <c r="G10" s="377">
        <f>G13+CHICLAYO!G13+LAMBAYEQUE!G13</f>
        <v>21442</v>
      </c>
      <c r="H10" s="377">
        <f>H13+CHICLAYO!H13+LAMBAYEQUE!H13</f>
        <v>21694</v>
      </c>
      <c r="I10" s="377">
        <f>I13+CHICLAYO!I13+LAMBAYEQUE!I13</f>
        <v>21946</v>
      </c>
      <c r="J10" s="377">
        <f>J13+CHICLAYO!J13+LAMBAYEQUE!J13</f>
        <v>22196</v>
      </c>
      <c r="K10" s="377">
        <f>K13+CHICLAYO!K13+LAMBAYEQUE!K13</f>
        <v>114468</v>
      </c>
      <c r="L10" s="377">
        <f>L13+CHICLAYO!L13+LAMBAYEQUE!L13</f>
        <v>47151</v>
      </c>
      <c r="M10" s="377">
        <f>M13+CHICLAYO!M13+LAMBAYEQUE!M13</f>
        <v>71882</v>
      </c>
      <c r="N10" s="377">
        <f>N13+CHICLAYO!N13+LAMBAYEQUE!N13</f>
        <v>72915</v>
      </c>
      <c r="O10" s="377">
        <f>O13+CHICLAYO!O13+LAMBAYEQUE!O13</f>
        <v>47894</v>
      </c>
      <c r="P10" s="377">
        <f>P13+CHICLAYO!P13+LAMBAYEQUE!P13</f>
        <v>113369</v>
      </c>
      <c r="Q10" s="377">
        <f>Q13+CHICLAYO!Q13+LAMBAYEQUE!Q13</f>
        <v>103959</v>
      </c>
      <c r="R10" s="377">
        <f>R13+CHICLAYO!R13+LAMBAYEQUE!R13</f>
        <v>91995</v>
      </c>
      <c r="S10" s="377">
        <f>S13+CHICLAYO!S13+LAMBAYEQUE!S13</f>
        <v>86935</v>
      </c>
      <c r="T10" s="377">
        <f>T13+CHICLAYO!T13+LAMBAYEQUE!T13</f>
        <v>79311</v>
      </c>
      <c r="U10" s="377">
        <f>U13+CHICLAYO!U13+LAMBAYEQUE!U13</f>
        <v>72292</v>
      </c>
      <c r="V10" s="377">
        <f>V13+CHICLAYO!V13+LAMBAYEQUE!V13</f>
        <v>63797</v>
      </c>
      <c r="W10" s="377">
        <f>W13+CHICLAYO!W13+LAMBAYEQUE!W13</f>
        <v>52898</v>
      </c>
      <c r="X10" s="377">
        <f>X13+CHICLAYO!X13+LAMBAYEQUE!X13</f>
        <v>42227</v>
      </c>
      <c r="Y10" s="377">
        <f>Y13+CHICLAYO!Y13+LAMBAYEQUE!Y13</f>
        <v>31748</v>
      </c>
      <c r="Z10" s="377">
        <f>Z13+CHICLAYO!Z13+LAMBAYEQUE!Z13</f>
        <v>23800</v>
      </c>
      <c r="AA10" s="377">
        <f>AA13+CHICLAYO!AA13+LAMBAYEQUE!AA13</f>
        <v>17768</v>
      </c>
      <c r="AB10" s="377">
        <f>AB13+CHICLAYO!AB13+LAMBAYEQUE!AB13</f>
        <v>17772</v>
      </c>
      <c r="AC10" s="377">
        <f>AC13+CHICLAYO!AC13+LAMBAYEQUE!AC13</f>
        <v>21637</v>
      </c>
      <c r="AD10" s="377">
        <f>AD13+CHICLAYO!AD13+LAMBAYEQUE!AD13</f>
        <v>1625</v>
      </c>
      <c r="AE10" s="377">
        <f>AE13+CHICLAYO!AE13+LAMBAYEQUE!AE13</f>
        <v>648347</v>
      </c>
      <c r="AF10" s="377">
        <f>AF13+CHICLAYO!AF13+LAMBAYEQUE!AF13</f>
        <v>58629</v>
      </c>
      <c r="AG10" s="377">
        <f>AG13+CHICLAYO!AG13+LAMBAYEQUE!AG13</f>
        <v>60129</v>
      </c>
      <c r="AH10" s="377">
        <f>AH13+CHICLAYO!AH13+LAMBAYEQUE!AH13</f>
        <v>286872</v>
      </c>
      <c r="AI10" s="377">
        <f>AI13+CHICLAYO!AI13+LAMBAYEQUE!AI13</f>
        <v>26792</v>
      </c>
      <c r="AJ10" s="377">
        <f>AJ13+CHICLAYO!AJ13+LAMBAYEQUE!AJ13</f>
        <v>0</v>
      </c>
      <c r="AK10" s="377" t="e">
        <f>AK13+CHICLAYO!AK13+LAMBAYEQUE!#REF!</f>
        <v>#REF!</v>
      </c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378"/>
      <c r="AW10" s="378"/>
      <c r="AX10" s="378"/>
      <c r="AY10" s="378"/>
      <c r="AZ10" s="378"/>
      <c r="BA10" s="378"/>
      <c r="BB10" s="378"/>
      <c r="BC10" s="378"/>
      <c r="BD10" s="378"/>
      <c r="BE10" s="378"/>
      <c r="BF10" s="378"/>
      <c r="BG10" s="378"/>
      <c r="BH10" s="378"/>
      <c r="BI10" s="378"/>
      <c r="BJ10" s="378"/>
      <c r="BK10" s="378"/>
      <c r="BL10" s="378"/>
      <c r="BM10" s="378"/>
      <c r="BN10" s="378"/>
      <c r="BO10" s="378"/>
      <c r="BP10" s="378"/>
      <c r="BQ10" s="378"/>
      <c r="BR10" s="378"/>
      <c r="BS10" s="378"/>
      <c r="BT10" s="378"/>
      <c r="BU10" s="378"/>
      <c r="BV10" s="378"/>
      <c r="BW10" s="378"/>
      <c r="BX10" s="378"/>
      <c r="BY10" s="378"/>
      <c r="BZ10" s="378"/>
      <c r="CA10" s="378"/>
      <c r="CB10" s="378"/>
      <c r="CC10" s="378"/>
      <c r="CD10" s="378"/>
      <c r="CE10" s="378"/>
      <c r="CF10" s="378"/>
      <c r="CG10" s="378"/>
      <c r="CH10" s="378"/>
      <c r="CI10" s="378"/>
      <c r="CJ10" s="378"/>
      <c r="CK10" s="378"/>
      <c r="CL10" s="378"/>
      <c r="CM10" s="378"/>
      <c r="CN10" s="378"/>
      <c r="CO10" s="378"/>
      <c r="CP10" s="378"/>
      <c r="CQ10" s="378"/>
      <c r="CR10" s="378"/>
      <c r="CS10" s="378"/>
      <c r="CT10" s="378"/>
      <c r="CU10" s="378"/>
      <c r="CV10" s="378"/>
      <c r="CW10" s="378"/>
      <c r="CX10" s="378"/>
      <c r="CY10" s="378"/>
      <c r="CZ10" s="378"/>
      <c r="DA10" s="378"/>
      <c r="DB10" s="378"/>
      <c r="DC10" s="378"/>
      <c r="DD10" s="378"/>
      <c r="DE10" s="378"/>
      <c r="DF10" s="378"/>
      <c r="DG10" s="378"/>
      <c r="DH10" s="378"/>
      <c r="DI10" s="378"/>
      <c r="DJ10" s="378"/>
      <c r="DK10" s="378"/>
      <c r="DL10" s="378"/>
      <c r="DM10" s="378"/>
      <c r="DN10" s="378"/>
      <c r="DO10" s="378"/>
      <c r="DP10" s="378"/>
      <c r="DQ10" s="378"/>
      <c r="DR10" s="378"/>
      <c r="DS10" s="378"/>
      <c r="DT10" s="378"/>
      <c r="DU10" s="378"/>
      <c r="DV10" s="378"/>
      <c r="DW10" s="378"/>
      <c r="DX10" s="378"/>
      <c r="DY10" s="378"/>
      <c r="DZ10" s="378"/>
      <c r="EA10" s="378"/>
      <c r="EB10" s="378"/>
      <c r="EC10" s="378"/>
      <c r="ED10" s="378"/>
      <c r="EE10" s="378"/>
      <c r="EF10" s="378"/>
      <c r="EG10" s="378"/>
      <c r="EH10" s="378"/>
      <c r="EI10" s="378"/>
      <c r="EJ10" s="378"/>
      <c r="EK10" s="378"/>
      <c r="EL10" s="378"/>
      <c r="EM10" s="378"/>
      <c r="EN10" s="378"/>
      <c r="EO10" s="378"/>
      <c r="EP10" s="378"/>
      <c r="EQ10" s="378"/>
      <c r="ER10" s="378"/>
      <c r="ES10" s="378"/>
      <c r="ET10" s="378"/>
      <c r="EU10" s="378"/>
      <c r="EV10" s="378"/>
      <c r="EW10" s="378"/>
      <c r="EX10" s="378"/>
      <c r="EY10" s="378"/>
      <c r="EZ10" s="378"/>
      <c r="FA10" s="378"/>
      <c r="FB10" s="378"/>
      <c r="FC10" s="378"/>
      <c r="FD10" s="378"/>
      <c r="FE10" s="378"/>
      <c r="FF10" s="378"/>
      <c r="FG10" s="378"/>
      <c r="FH10" s="378"/>
      <c r="FI10" s="378"/>
      <c r="FJ10" s="378"/>
      <c r="FK10" s="378"/>
      <c r="FL10" s="378"/>
      <c r="FM10" s="378"/>
      <c r="FN10" s="378"/>
      <c r="FO10" s="378"/>
      <c r="FP10" s="378"/>
      <c r="FQ10" s="378"/>
      <c r="FR10" s="378"/>
      <c r="FS10" s="378"/>
      <c r="FT10" s="378"/>
      <c r="FU10" s="378"/>
      <c r="FV10" s="378"/>
      <c r="FW10" s="378"/>
      <c r="FX10" s="378"/>
      <c r="FY10" s="378"/>
      <c r="FZ10" s="378"/>
      <c r="GA10" s="378"/>
      <c r="GB10" s="378"/>
      <c r="GC10" s="378"/>
      <c r="GD10" s="378"/>
      <c r="GE10" s="378"/>
      <c r="GF10" s="378"/>
      <c r="GG10" s="378"/>
      <c r="GH10" s="378"/>
      <c r="GI10" s="378"/>
      <c r="GJ10" s="378"/>
      <c r="GK10" s="378"/>
      <c r="GL10" s="378"/>
      <c r="GM10" s="378"/>
      <c r="GN10" s="378"/>
      <c r="GO10" s="378"/>
      <c r="GP10" s="378"/>
      <c r="GQ10" s="378"/>
      <c r="GR10" s="378"/>
      <c r="GS10" s="378"/>
      <c r="GT10" s="378"/>
      <c r="GU10" s="378"/>
      <c r="GV10" s="378"/>
      <c r="GW10" s="378"/>
      <c r="GX10" s="378"/>
      <c r="GY10" s="378"/>
      <c r="GZ10" s="378"/>
      <c r="HA10" s="378"/>
      <c r="HB10" s="378"/>
      <c r="HC10" s="378"/>
      <c r="HD10" s="378"/>
      <c r="HE10" s="378"/>
      <c r="HF10" s="378"/>
      <c r="HG10" s="378"/>
      <c r="HH10" s="378"/>
      <c r="HI10" s="378"/>
      <c r="HJ10" s="378"/>
      <c r="HK10" s="378"/>
      <c r="HL10" s="378"/>
      <c r="HM10" s="378"/>
      <c r="HN10" s="378"/>
      <c r="HO10" s="378"/>
      <c r="HP10" s="378"/>
      <c r="HQ10" s="378"/>
      <c r="HR10" s="378"/>
      <c r="HS10" s="378"/>
      <c r="HT10" s="378"/>
      <c r="HU10" s="378"/>
      <c r="HV10" s="378"/>
      <c r="HW10" s="378"/>
      <c r="HX10" s="378"/>
      <c r="HY10" s="378"/>
      <c r="HZ10" s="378"/>
      <c r="IA10" s="378"/>
      <c r="IB10" s="378"/>
      <c r="IC10" s="378"/>
      <c r="ID10" s="378"/>
      <c r="IE10" s="378"/>
      <c r="IF10" s="378"/>
      <c r="IG10" s="378"/>
      <c r="IH10" s="378"/>
      <c r="II10" s="378"/>
      <c r="IJ10" s="378"/>
      <c r="IK10" s="378"/>
      <c r="IL10" s="378"/>
      <c r="IM10" s="378"/>
      <c r="IN10" s="378"/>
      <c r="IO10" s="378"/>
      <c r="IP10" s="378"/>
      <c r="IQ10" s="378"/>
      <c r="IR10" s="378"/>
      <c r="IS10" s="378"/>
      <c r="IT10" s="378"/>
      <c r="IU10" s="378"/>
      <c r="IV10" s="378"/>
      <c r="IW10" s="378"/>
      <c r="IX10" s="378"/>
      <c r="IY10" s="378"/>
      <c r="IZ10" s="378"/>
      <c r="JA10" s="378"/>
      <c r="JB10" s="378"/>
      <c r="JC10" s="378"/>
      <c r="JD10" s="378"/>
      <c r="JE10" s="378"/>
      <c r="JF10" s="378"/>
      <c r="JG10" s="378"/>
      <c r="JH10" s="378"/>
      <c r="JI10" s="378"/>
      <c r="JJ10" s="378"/>
      <c r="JK10" s="378"/>
      <c r="JL10" s="378"/>
      <c r="JM10" s="378"/>
      <c r="JN10" s="378"/>
      <c r="JO10" s="378"/>
      <c r="JP10" s="378"/>
      <c r="JQ10" s="378"/>
      <c r="JR10" s="378"/>
      <c r="JS10" s="378"/>
      <c r="JT10" s="378"/>
      <c r="JU10" s="378"/>
      <c r="JV10" s="378"/>
      <c r="JW10" s="378"/>
      <c r="JX10" s="378"/>
      <c r="JY10" s="378"/>
      <c r="JZ10" s="378"/>
      <c r="KA10" s="378"/>
      <c r="KB10" s="378"/>
      <c r="KC10" s="378"/>
      <c r="KD10" s="378"/>
      <c r="KE10" s="378"/>
      <c r="KF10" s="378"/>
      <c r="KG10" s="378"/>
      <c r="KH10" s="378"/>
      <c r="KI10" s="378"/>
      <c r="KJ10" s="378"/>
      <c r="KK10" s="378"/>
      <c r="KL10" s="378"/>
      <c r="KM10" s="378"/>
      <c r="KN10" s="378"/>
      <c r="KO10" s="378"/>
      <c r="KP10" s="378"/>
      <c r="KQ10" s="378"/>
      <c r="KR10" s="378"/>
      <c r="KS10" s="378"/>
      <c r="KT10" s="378"/>
      <c r="KU10" s="378"/>
      <c r="KV10" s="378"/>
      <c r="KW10" s="378"/>
      <c r="KX10" s="378"/>
      <c r="KY10" s="378"/>
      <c r="KZ10" s="378"/>
      <c r="LA10" s="378"/>
      <c r="LB10" s="378"/>
      <c r="LC10" s="378"/>
      <c r="LD10" s="378"/>
      <c r="LE10" s="378"/>
      <c r="LF10" s="378"/>
      <c r="LG10" s="378"/>
      <c r="LH10" s="378"/>
      <c r="LI10" s="378"/>
      <c r="LJ10" s="378"/>
      <c r="LK10" s="378"/>
      <c r="LL10" s="378"/>
      <c r="LM10" s="378"/>
      <c r="LN10" s="378"/>
      <c r="LO10" s="378"/>
      <c r="LP10" s="378"/>
      <c r="LQ10" s="378"/>
      <c r="LR10" s="378"/>
      <c r="LS10" s="378"/>
      <c r="LT10" s="378"/>
      <c r="LU10" s="378"/>
      <c r="LV10" s="378"/>
      <c r="LW10" s="378"/>
      <c r="LX10" s="378"/>
      <c r="LY10" s="378"/>
      <c r="LZ10" s="378"/>
      <c r="MA10" s="378"/>
      <c r="MB10" s="378"/>
      <c r="MC10" s="378"/>
      <c r="MD10" s="378"/>
      <c r="ME10" s="378"/>
      <c r="MF10" s="378"/>
      <c r="MG10" s="378"/>
      <c r="MH10" s="378"/>
      <c r="MI10" s="378"/>
      <c r="MJ10" s="378"/>
      <c r="MK10" s="378"/>
      <c r="ML10" s="378"/>
      <c r="MM10" s="378"/>
      <c r="MN10" s="378"/>
      <c r="MO10" s="378"/>
      <c r="MP10" s="378"/>
      <c r="MQ10" s="378"/>
      <c r="MR10" s="378"/>
      <c r="MS10" s="378"/>
      <c r="MT10" s="378"/>
      <c r="MU10" s="378"/>
      <c r="MV10" s="378"/>
      <c r="MW10" s="378"/>
      <c r="MX10" s="378"/>
      <c r="MY10" s="378"/>
      <c r="MZ10" s="378"/>
      <c r="NA10" s="378"/>
      <c r="NB10" s="378"/>
      <c r="NC10" s="378"/>
      <c r="ND10" s="378"/>
      <c r="NE10" s="378"/>
      <c r="NF10" s="378"/>
      <c r="NG10" s="378"/>
      <c r="NH10" s="378"/>
      <c r="NI10" s="378"/>
      <c r="NJ10" s="378"/>
      <c r="NK10" s="378"/>
      <c r="NL10" s="378"/>
      <c r="NM10" s="378"/>
      <c r="NN10" s="378"/>
      <c r="NO10" s="378"/>
      <c r="NP10" s="378"/>
      <c r="NQ10" s="378"/>
      <c r="NR10" s="378"/>
      <c r="NS10" s="378"/>
      <c r="NT10" s="378"/>
      <c r="NU10" s="378"/>
      <c r="NV10" s="378"/>
      <c r="NW10" s="378"/>
      <c r="NX10" s="378"/>
      <c r="NY10" s="378"/>
      <c r="NZ10" s="378"/>
      <c r="OA10" s="378"/>
      <c r="OB10" s="378"/>
      <c r="OC10" s="378"/>
      <c r="OD10" s="378"/>
      <c r="OE10" s="378"/>
      <c r="OF10" s="378"/>
      <c r="OG10" s="378"/>
      <c r="OH10" s="378"/>
      <c r="OI10" s="378"/>
      <c r="OJ10" s="378"/>
      <c r="OK10" s="378"/>
      <c r="OL10" s="378"/>
      <c r="OM10" s="378"/>
      <c r="ON10" s="378"/>
      <c r="OO10" s="378"/>
      <c r="OP10" s="378"/>
      <c r="OQ10" s="378"/>
      <c r="OR10" s="378"/>
      <c r="OS10" s="378"/>
      <c r="OT10" s="378"/>
      <c r="OU10" s="378"/>
      <c r="OV10" s="378"/>
      <c r="OW10" s="378"/>
      <c r="OX10" s="378"/>
      <c r="OY10" s="378"/>
      <c r="OZ10" s="378"/>
      <c r="PA10" s="378"/>
      <c r="PB10" s="378"/>
      <c r="PC10" s="378"/>
      <c r="PD10" s="378"/>
      <c r="PE10" s="378"/>
      <c r="PF10" s="378"/>
      <c r="PG10" s="378"/>
      <c r="PH10" s="378"/>
      <c r="PI10" s="378"/>
      <c r="PJ10" s="378"/>
      <c r="PK10" s="378"/>
      <c r="PL10" s="378"/>
      <c r="PM10" s="378"/>
      <c r="PN10" s="378"/>
      <c r="PO10" s="378"/>
      <c r="PP10" s="378"/>
      <c r="PQ10" s="378"/>
      <c r="PR10" s="378"/>
      <c r="PS10" s="378"/>
      <c r="PT10" s="378"/>
      <c r="PU10" s="378"/>
      <c r="PV10" s="378"/>
      <c r="PW10" s="378"/>
      <c r="PX10" s="378"/>
      <c r="PY10" s="378"/>
      <c r="PZ10" s="378"/>
      <c r="QA10" s="378"/>
      <c r="QB10" s="378"/>
      <c r="QC10" s="378"/>
      <c r="QD10" s="378"/>
      <c r="QE10" s="378"/>
      <c r="QF10" s="378"/>
      <c r="QG10" s="378"/>
      <c r="QH10" s="378"/>
      <c r="QI10" s="378"/>
      <c r="QJ10" s="378"/>
      <c r="QK10" s="378"/>
      <c r="QL10" s="378"/>
      <c r="QM10" s="378"/>
      <c r="QN10" s="378"/>
      <c r="QO10" s="378"/>
      <c r="QP10" s="378"/>
      <c r="QQ10" s="378"/>
      <c r="QR10" s="378"/>
      <c r="QS10" s="378"/>
      <c r="QT10" s="378"/>
      <c r="QU10" s="378"/>
      <c r="QV10" s="378"/>
      <c r="QW10" s="378"/>
      <c r="QX10" s="378"/>
      <c r="QY10" s="378"/>
      <c r="QZ10" s="378"/>
      <c r="RA10" s="378"/>
      <c r="RB10" s="378"/>
      <c r="RC10" s="378"/>
      <c r="RD10" s="378"/>
      <c r="RE10" s="378"/>
      <c r="RF10" s="378"/>
      <c r="RG10" s="378"/>
      <c r="RH10" s="378"/>
      <c r="RI10" s="378"/>
      <c r="RJ10" s="378"/>
      <c r="RK10" s="378"/>
      <c r="RL10" s="378"/>
      <c r="RM10" s="378"/>
      <c r="RN10" s="378"/>
      <c r="RO10" s="378"/>
      <c r="RP10" s="378"/>
      <c r="RQ10" s="378"/>
      <c r="RR10" s="378"/>
      <c r="RS10" s="378"/>
      <c r="RT10" s="378"/>
      <c r="RU10" s="378"/>
      <c r="RV10" s="378"/>
      <c r="RW10" s="378"/>
      <c r="RX10" s="378"/>
      <c r="RY10" s="378"/>
      <c r="RZ10" s="378"/>
      <c r="SA10" s="378"/>
      <c r="SB10" s="378"/>
      <c r="SC10" s="378"/>
      <c r="SD10" s="378"/>
      <c r="SE10" s="378"/>
      <c r="SF10" s="378"/>
      <c r="SG10" s="378"/>
      <c r="SH10" s="378"/>
      <c r="SI10" s="378"/>
      <c r="SJ10" s="378"/>
      <c r="SK10" s="378"/>
      <c r="SL10" s="378"/>
      <c r="SM10" s="378"/>
      <c r="SN10" s="378"/>
      <c r="SO10" s="378"/>
      <c r="SP10" s="378"/>
      <c r="SQ10" s="378"/>
      <c r="SR10" s="378"/>
      <c r="SS10" s="378"/>
      <c r="ST10" s="378"/>
      <c r="SU10" s="378"/>
      <c r="SV10" s="378"/>
      <c r="SW10" s="378"/>
      <c r="SX10" s="378"/>
      <c r="SY10" s="378"/>
      <c r="SZ10" s="378"/>
      <c r="TA10" s="378"/>
      <c r="TB10" s="378"/>
      <c r="TC10" s="378"/>
      <c r="TD10" s="378"/>
      <c r="TE10" s="378"/>
      <c r="TF10" s="378"/>
      <c r="TG10" s="378"/>
      <c r="TH10" s="378"/>
      <c r="TI10" s="378"/>
      <c r="TJ10" s="378"/>
      <c r="TK10" s="378"/>
      <c r="TL10" s="378"/>
      <c r="TM10" s="378"/>
      <c r="TN10" s="378"/>
      <c r="TO10" s="378"/>
      <c r="TP10" s="378"/>
      <c r="TQ10" s="378"/>
      <c r="TR10" s="378"/>
      <c r="TS10" s="378"/>
      <c r="TT10" s="378"/>
      <c r="TU10" s="378"/>
      <c r="TV10" s="378"/>
      <c r="TW10" s="378"/>
      <c r="TX10" s="378"/>
      <c r="TY10" s="378"/>
      <c r="TZ10" s="378"/>
      <c r="UA10" s="378"/>
      <c r="UB10" s="378"/>
      <c r="UC10" s="378"/>
      <c r="UD10" s="378"/>
      <c r="UE10" s="378"/>
      <c r="UF10" s="378"/>
      <c r="UG10" s="378"/>
      <c r="UH10" s="378"/>
      <c r="UI10" s="378"/>
      <c r="UJ10" s="378"/>
      <c r="UK10" s="378"/>
      <c r="UL10" s="378"/>
      <c r="UM10" s="378"/>
      <c r="UN10" s="378"/>
      <c r="UO10" s="378"/>
      <c r="UP10" s="378"/>
      <c r="UQ10" s="378"/>
      <c r="UR10" s="378"/>
      <c r="US10" s="378"/>
      <c r="UT10" s="378"/>
      <c r="UU10" s="378"/>
      <c r="UV10" s="378"/>
      <c r="UW10" s="378"/>
      <c r="UX10" s="378"/>
      <c r="UY10" s="378"/>
      <c r="UZ10" s="378"/>
      <c r="VA10" s="378"/>
      <c r="VB10" s="378"/>
      <c r="VC10" s="378"/>
      <c r="VD10" s="378"/>
      <c r="VE10" s="378"/>
      <c r="VF10" s="378"/>
      <c r="VG10" s="378"/>
      <c r="VH10" s="378"/>
      <c r="VI10" s="378"/>
      <c r="VJ10" s="378"/>
      <c r="VK10" s="378"/>
      <c r="VL10" s="378"/>
      <c r="VM10" s="378"/>
      <c r="VN10" s="378"/>
      <c r="VO10" s="378"/>
      <c r="VP10" s="378"/>
      <c r="VQ10" s="378"/>
      <c r="VR10" s="378"/>
      <c r="VS10" s="378"/>
      <c r="VT10" s="378"/>
      <c r="VU10" s="378"/>
      <c r="VV10" s="378"/>
      <c r="VW10" s="378"/>
      <c r="VX10" s="378"/>
      <c r="VY10" s="378"/>
      <c r="VZ10" s="378"/>
      <c r="WA10" s="378"/>
      <c r="WB10" s="378"/>
      <c r="WC10" s="378"/>
      <c r="WD10" s="378"/>
      <c r="WE10" s="378"/>
      <c r="WF10" s="378"/>
      <c r="WG10" s="378"/>
      <c r="WH10" s="378"/>
      <c r="WI10" s="378"/>
      <c r="WJ10" s="378"/>
      <c r="WK10" s="378"/>
      <c r="WL10" s="378"/>
      <c r="WM10" s="378"/>
      <c r="WN10" s="378"/>
      <c r="WO10" s="378"/>
      <c r="WP10" s="378"/>
      <c r="WQ10" s="378"/>
      <c r="WR10" s="378"/>
      <c r="WS10" s="378"/>
      <c r="WT10" s="378"/>
      <c r="WU10" s="378"/>
      <c r="WV10" s="378"/>
      <c r="WW10" s="378"/>
      <c r="WX10" s="378"/>
      <c r="WY10" s="378"/>
      <c r="WZ10" s="378"/>
      <c r="XA10" s="378"/>
      <c r="XB10" s="378"/>
      <c r="XC10" s="378"/>
      <c r="XD10" s="378"/>
      <c r="XE10" s="378"/>
      <c r="XF10" s="378"/>
      <c r="XG10" s="378"/>
      <c r="XH10" s="378"/>
      <c r="XI10" s="378"/>
      <c r="XJ10" s="378"/>
      <c r="XK10" s="378"/>
      <c r="XL10" s="378"/>
      <c r="XM10" s="378"/>
      <c r="XN10" s="378"/>
      <c r="XO10" s="378"/>
      <c r="XP10" s="378"/>
      <c r="XQ10" s="378"/>
      <c r="XR10" s="378"/>
      <c r="XS10" s="378"/>
      <c r="XT10" s="378"/>
      <c r="XU10" s="378"/>
      <c r="XV10" s="378"/>
      <c r="XW10" s="378"/>
      <c r="XX10" s="378"/>
      <c r="XY10" s="378"/>
      <c r="XZ10" s="378"/>
      <c r="YA10" s="378"/>
      <c r="YB10" s="378"/>
      <c r="YC10" s="378"/>
      <c r="YD10" s="378"/>
      <c r="YE10" s="378"/>
      <c r="YF10" s="378"/>
      <c r="YG10" s="378"/>
      <c r="YH10" s="378"/>
      <c r="YI10" s="378"/>
      <c r="YJ10" s="378"/>
      <c r="YK10" s="378"/>
      <c r="YL10" s="378"/>
      <c r="YM10" s="378"/>
      <c r="YN10" s="378"/>
      <c r="YO10" s="378"/>
      <c r="YP10" s="378"/>
      <c r="YQ10" s="378"/>
      <c r="YR10" s="378"/>
      <c r="YS10" s="378"/>
      <c r="YT10" s="378"/>
      <c r="YU10" s="378"/>
      <c r="YV10" s="378"/>
      <c r="YW10" s="378"/>
      <c r="YX10" s="378"/>
      <c r="YY10" s="378"/>
      <c r="YZ10" s="378"/>
      <c r="ZA10" s="378"/>
      <c r="ZB10" s="378"/>
      <c r="ZC10" s="378"/>
      <c r="ZD10" s="378"/>
      <c r="ZE10" s="378"/>
      <c r="ZF10" s="378"/>
      <c r="ZG10" s="378"/>
      <c r="ZH10" s="378"/>
      <c r="ZI10" s="378"/>
      <c r="ZJ10" s="378"/>
      <c r="ZK10" s="378"/>
      <c r="ZL10" s="378"/>
      <c r="ZM10" s="378"/>
      <c r="ZN10" s="378"/>
      <c r="ZO10" s="378"/>
      <c r="ZP10" s="378"/>
      <c r="ZQ10" s="378"/>
      <c r="ZR10" s="378"/>
      <c r="ZS10" s="378"/>
      <c r="ZT10" s="378"/>
      <c r="ZU10" s="378"/>
      <c r="ZV10" s="378"/>
      <c r="ZW10" s="378"/>
      <c r="ZX10" s="378"/>
      <c r="ZY10" s="378"/>
      <c r="ZZ10" s="378"/>
      <c r="AAA10" s="378"/>
      <c r="AAB10" s="378"/>
      <c r="AAC10" s="378"/>
      <c r="AAD10" s="378"/>
      <c r="AAE10" s="378"/>
      <c r="AAF10" s="378"/>
      <c r="AAG10" s="378"/>
      <c r="AAH10" s="378"/>
      <c r="AAI10" s="378"/>
      <c r="AAJ10" s="378"/>
      <c r="AAK10" s="378"/>
      <c r="AAL10" s="378"/>
      <c r="AAM10" s="378"/>
      <c r="AAN10" s="378"/>
      <c r="AAO10" s="378"/>
      <c r="AAP10" s="378"/>
      <c r="AAQ10" s="378"/>
      <c r="AAR10" s="378"/>
      <c r="AAS10" s="378"/>
      <c r="AAT10" s="378"/>
      <c r="AAU10" s="378"/>
      <c r="AAV10" s="378"/>
      <c r="AAW10" s="378"/>
      <c r="AAX10" s="378"/>
      <c r="AAY10" s="378"/>
      <c r="AAZ10" s="378"/>
      <c r="ABA10" s="378"/>
      <c r="ABB10" s="378"/>
      <c r="ABC10" s="378"/>
      <c r="ABD10" s="378"/>
      <c r="ABE10" s="378"/>
      <c r="ABF10" s="378"/>
      <c r="ABG10" s="378"/>
      <c r="ABH10" s="378"/>
      <c r="ABI10" s="378"/>
      <c r="ABJ10" s="378"/>
      <c r="ABK10" s="378"/>
      <c r="ABL10" s="378"/>
      <c r="ABM10" s="378"/>
      <c r="ABN10" s="378"/>
      <c r="ABO10" s="378"/>
      <c r="ABP10" s="378"/>
      <c r="ABQ10" s="378"/>
      <c r="ABR10" s="378"/>
      <c r="ABS10" s="378"/>
      <c r="ABT10" s="378"/>
      <c r="ABU10" s="378"/>
      <c r="ABV10" s="378"/>
      <c r="ABW10" s="378"/>
      <c r="ABX10" s="378"/>
      <c r="ABY10" s="378"/>
      <c r="ABZ10" s="378"/>
      <c r="ACA10" s="378"/>
      <c r="ACB10" s="378"/>
      <c r="ACC10" s="378"/>
      <c r="ACD10" s="378"/>
      <c r="ACE10" s="378"/>
      <c r="ACF10" s="378"/>
      <c r="ACG10" s="378"/>
      <c r="ACH10" s="378"/>
      <c r="ACI10" s="378"/>
      <c r="ACJ10" s="378"/>
      <c r="ACK10" s="378"/>
      <c r="ACL10" s="378"/>
      <c r="ACM10" s="378"/>
      <c r="ACN10" s="378"/>
      <c r="ACO10" s="378"/>
      <c r="ACP10" s="378"/>
      <c r="ACQ10" s="378"/>
      <c r="ACR10" s="378"/>
      <c r="ACS10" s="378"/>
      <c r="ACT10" s="378"/>
      <c r="ACU10" s="378"/>
      <c r="ACV10" s="378"/>
      <c r="ACW10" s="378"/>
      <c r="ACX10" s="378"/>
      <c r="ACY10" s="378"/>
      <c r="ACZ10" s="378"/>
      <c r="ADA10" s="378"/>
      <c r="ADB10" s="378"/>
      <c r="ADC10" s="378"/>
      <c r="ADD10" s="378"/>
      <c r="ADE10" s="378"/>
      <c r="ADF10" s="378"/>
      <c r="ADG10" s="378"/>
      <c r="ADH10" s="378"/>
      <c r="ADI10" s="378"/>
      <c r="ADJ10" s="378"/>
      <c r="ADK10" s="378"/>
      <c r="ADL10" s="378"/>
      <c r="ADM10" s="378"/>
      <c r="ADN10" s="378"/>
      <c r="ADO10" s="378"/>
      <c r="ADP10" s="378"/>
      <c r="ADQ10" s="378"/>
      <c r="ADR10" s="378"/>
      <c r="ADS10" s="378"/>
      <c r="ADT10" s="378"/>
      <c r="ADU10" s="378"/>
      <c r="ADV10" s="378"/>
      <c r="ADW10" s="378"/>
      <c r="ADX10" s="378"/>
      <c r="ADY10" s="378"/>
      <c r="ADZ10" s="378"/>
      <c r="AEA10" s="378"/>
      <c r="AEB10" s="378"/>
      <c r="AEC10" s="378"/>
      <c r="AED10" s="378"/>
      <c r="AEE10" s="378"/>
      <c r="AEF10" s="378"/>
      <c r="AEG10" s="378"/>
      <c r="AEH10" s="378"/>
      <c r="AEI10" s="378"/>
      <c r="AEJ10" s="378"/>
      <c r="AEK10" s="378"/>
      <c r="AEL10" s="378"/>
      <c r="AEM10" s="378"/>
      <c r="AEN10" s="378"/>
      <c r="AEO10" s="378"/>
      <c r="AEP10" s="378"/>
      <c r="AEQ10" s="378"/>
      <c r="AER10" s="378"/>
      <c r="AES10" s="378"/>
      <c r="AET10" s="378"/>
      <c r="AEU10" s="378"/>
      <c r="AEV10" s="378"/>
      <c r="AEW10" s="378"/>
      <c r="AEX10" s="378"/>
      <c r="AEY10" s="378"/>
      <c r="AEZ10" s="378"/>
      <c r="AFA10" s="378"/>
      <c r="AFB10" s="378"/>
      <c r="AFC10" s="378"/>
      <c r="AFD10" s="378"/>
      <c r="AFE10" s="378"/>
      <c r="AFF10" s="378"/>
      <c r="AFG10" s="378"/>
      <c r="AFH10" s="378"/>
      <c r="AFI10" s="378"/>
      <c r="AFJ10" s="378"/>
      <c r="AFK10" s="378"/>
      <c r="AFL10" s="378"/>
      <c r="AFM10" s="378"/>
      <c r="AFN10" s="378"/>
      <c r="AFO10" s="378"/>
      <c r="AFP10" s="378"/>
      <c r="AFQ10" s="378"/>
      <c r="AFR10" s="378"/>
      <c r="AFS10" s="378"/>
      <c r="AFT10" s="378"/>
      <c r="AFU10" s="378"/>
      <c r="AFV10" s="378"/>
      <c r="AFW10" s="378"/>
      <c r="AFX10" s="378"/>
      <c r="AFY10" s="378"/>
      <c r="AFZ10" s="378"/>
      <c r="AGA10" s="378"/>
      <c r="AGB10" s="378"/>
      <c r="AGC10" s="378"/>
      <c r="AGD10" s="378"/>
      <c r="AGE10" s="378"/>
      <c r="AGF10" s="378"/>
      <c r="AGG10" s="378"/>
      <c r="AGH10" s="378"/>
      <c r="AGI10" s="378"/>
      <c r="AGJ10" s="378"/>
      <c r="AGK10" s="378"/>
      <c r="AGL10" s="378"/>
      <c r="AGM10" s="378"/>
      <c r="AGN10" s="378"/>
      <c r="AGO10" s="378"/>
      <c r="AGP10" s="378"/>
      <c r="AGQ10" s="378"/>
      <c r="AGR10" s="378"/>
      <c r="AGS10" s="378"/>
      <c r="AGT10" s="378"/>
      <c r="AGU10" s="378"/>
      <c r="AGV10" s="378"/>
      <c r="AGW10" s="378"/>
      <c r="AGX10" s="378"/>
      <c r="AGY10" s="378"/>
      <c r="AGZ10" s="378"/>
      <c r="AHA10" s="378"/>
      <c r="AHB10" s="378"/>
      <c r="AHC10" s="378"/>
      <c r="AHD10" s="378"/>
      <c r="AHE10" s="378"/>
      <c r="AHF10" s="378"/>
      <c r="AHG10" s="378"/>
      <c r="AHH10" s="378"/>
      <c r="AHI10" s="378"/>
      <c r="AHJ10" s="378"/>
      <c r="AHK10" s="378"/>
      <c r="AHL10" s="378"/>
      <c r="AHM10" s="378"/>
      <c r="AHN10" s="378"/>
      <c r="AHO10" s="378"/>
      <c r="AHP10" s="378"/>
      <c r="AHQ10" s="378"/>
      <c r="AHR10" s="378"/>
      <c r="AHS10" s="378"/>
      <c r="AHT10" s="378"/>
      <c r="AHU10" s="378"/>
      <c r="AHV10" s="378"/>
      <c r="AHW10" s="378"/>
      <c r="AHX10" s="378"/>
      <c r="AHY10" s="378"/>
      <c r="AHZ10" s="378"/>
      <c r="AIA10" s="378"/>
      <c r="AIB10" s="378"/>
      <c r="AIC10" s="378"/>
      <c r="AID10" s="378"/>
      <c r="AIE10" s="378"/>
      <c r="AIF10" s="378"/>
      <c r="AIG10" s="378"/>
      <c r="AIH10" s="378"/>
      <c r="AII10" s="378"/>
      <c r="AIJ10" s="378"/>
      <c r="AIK10" s="378"/>
      <c r="AIL10" s="378"/>
      <c r="AIM10" s="378"/>
      <c r="AIN10" s="378"/>
      <c r="AIO10" s="378"/>
      <c r="AIP10" s="378"/>
      <c r="AIQ10" s="378"/>
      <c r="AIR10" s="378"/>
      <c r="AIS10" s="378"/>
      <c r="AIT10" s="378"/>
      <c r="AIU10" s="378"/>
      <c r="AIV10" s="378"/>
      <c r="AIW10" s="378"/>
      <c r="AIX10" s="378"/>
      <c r="AIY10" s="378"/>
      <c r="AIZ10" s="378"/>
      <c r="AJA10" s="378"/>
      <c r="AJB10" s="378"/>
      <c r="AJC10" s="378"/>
      <c r="AJD10" s="378"/>
      <c r="AJE10" s="378"/>
      <c r="AJF10" s="378"/>
      <c r="AJG10" s="378"/>
      <c r="AJH10" s="378"/>
      <c r="AJI10" s="378"/>
      <c r="AJJ10" s="378"/>
      <c r="AJK10" s="378"/>
      <c r="AJL10" s="378"/>
      <c r="AJM10" s="378"/>
      <c r="AJN10" s="378"/>
      <c r="AJO10" s="378"/>
      <c r="AJP10" s="378"/>
      <c r="AJQ10" s="378"/>
      <c r="AJR10" s="378"/>
      <c r="AJS10" s="378"/>
      <c r="AJT10" s="378"/>
      <c r="AJU10" s="378"/>
      <c r="AJV10" s="378"/>
      <c r="AJW10" s="378"/>
      <c r="AJX10" s="378"/>
      <c r="AJY10" s="378"/>
      <c r="AJZ10" s="378"/>
      <c r="AKA10" s="378"/>
      <c r="AKB10" s="378"/>
      <c r="AKC10" s="378"/>
      <c r="AKD10" s="378"/>
      <c r="AKE10" s="378"/>
      <c r="AKF10" s="378"/>
      <c r="AKG10" s="378"/>
      <c r="AKH10" s="378"/>
      <c r="AKI10" s="378"/>
      <c r="AKJ10" s="378"/>
      <c r="AKK10" s="378"/>
      <c r="AKL10" s="378"/>
      <c r="AKM10" s="378"/>
      <c r="AKN10" s="378"/>
      <c r="AKO10" s="378"/>
      <c r="AKP10" s="378"/>
      <c r="AKQ10" s="378"/>
      <c r="AKR10" s="378"/>
      <c r="AKS10" s="378"/>
      <c r="AKT10" s="378"/>
      <c r="AKU10" s="378"/>
      <c r="AKV10" s="378"/>
      <c r="AKW10" s="378"/>
      <c r="AKX10" s="378"/>
      <c r="AKY10" s="378"/>
      <c r="AKZ10" s="378"/>
      <c r="ALA10" s="378"/>
      <c r="ALB10" s="378"/>
      <c r="ALC10" s="378"/>
      <c r="ALD10" s="378"/>
      <c r="ALE10" s="378"/>
      <c r="ALF10" s="378"/>
      <c r="ALG10" s="378"/>
      <c r="ALH10" s="378"/>
      <c r="ALI10" s="378"/>
      <c r="ALJ10" s="378"/>
      <c r="ALK10" s="378"/>
      <c r="ALL10" s="378"/>
      <c r="ALM10" s="378"/>
      <c r="ALN10" s="378"/>
      <c r="ALO10" s="378"/>
      <c r="ALP10" s="378"/>
      <c r="ALQ10" s="378"/>
      <c r="ALR10" s="378"/>
      <c r="ALS10" s="378"/>
      <c r="ALT10" s="378"/>
      <c r="ALU10" s="378"/>
      <c r="ALV10" s="378"/>
      <c r="ALW10" s="378"/>
      <c r="ALX10" s="378"/>
      <c r="ALY10" s="378"/>
      <c r="ALZ10" s="378"/>
      <c r="AMA10" s="378"/>
      <c r="AMB10" s="378"/>
      <c r="AMC10" s="378"/>
      <c r="AMD10" s="378"/>
      <c r="AME10" s="378"/>
      <c r="AMF10" s="378"/>
      <c r="AMG10" s="378"/>
      <c r="AMH10" s="378"/>
      <c r="AMI10" s="378"/>
      <c r="AMJ10" s="378"/>
      <c r="AMK10" s="378"/>
    </row>
    <row r="11" spans="1:1025" ht="15.75" hidden="1">
      <c r="A11" s="248"/>
      <c r="B11" s="249"/>
      <c r="C11" s="249"/>
      <c r="D11" s="247"/>
      <c r="E11" s="254">
        <f>SUM(F10:AB10)</f>
        <v>1260650</v>
      </c>
      <c r="F11" s="255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7"/>
      <c r="AC11" s="258"/>
      <c r="AD11" s="259"/>
      <c r="AE11" s="258"/>
      <c r="AF11" s="259"/>
      <c r="AG11" s="258"/>
      <c r="AH11" s="259"/>
      <c r="AI11" s="260"/>
      <c r="AJ11" s="253">
        <f t="shared" ref="AJ11:AJ41" si="1">E11-SUM(F11:AB11)</f>
        <v>1260650</v>
      </c>
    </row>
    <row r="12" spans="1:1025" ht="17.25" hidden="1">
      <c r="A12" s="261"/>
      <c r="B12" s="446"/>
      <c r="C12" s="262"/>
      <c r="D12" s="263"/>
      <c r="E12" s="261"/>
      <c r="F12" s="264">
        <f t="shared" ref="F12:AI12" si="2">+F13*100/$E$13</f>
        <v>2.0431519699812384</v>
      </c>
      <c r="G12" s="264">
        <f t="shared" si="2"/>
        <v>2.0375234521575987</v>
      </c>
      <c r="H12" s="264">
        <f t="shared" si="2"/>
        <v>2.0422138836772983</v>
      </c>
      <c r="I12" s="264">
        <f t="shared" si="2"/>
        <v>2.0562851782363976</v>
      </c>
      <c r="J12" s="264">
        <f t="shared" si="2"/>
        <v>2.0778611632270167</v>
      </c>
      <c r="K12" s="264">
        <f t="shared" si="2"/>
        <v>10.716697936210132</v>
      </c>
      <c r="L12" s="264">
        <f t="shared" si="2"/>
        <v>4.4146341463414638</v>
      </c>
      <c r="M12" s="264">
        <f t="shared" si="2"/>
        <v>6.4249530956848027</v>
      </c>
      <c r="N12" s="264">
        <f t="shared" si="2"/>
        <v>5.7410881801125706</v>
      </c>
      <c r="O12" s="264">
        <f t="shared" si="2"/>
        <v>3.5347091932457788</v>
      </c>
      <c r="P12" s="265">
        <f t="shared" si="2"/>
        <v>8.151969981238274</v>
      </c>
      <c r="Q12" s="265">
        <f t="shared" si="2"/>
        <v>7.5131332082551596</v>
      </c>
      <c r="R12" s="265">
        <f t="shared" si="2"/>
        <v>6.5984990619136958</v>
      </c>
      <c r="S12" s="265">
        <f t="shared" si="2"/>
        <v>6.5084427767354596</v>
      </c>
      <c r="T12" s="265">
        <f t="shared" si="2"/>
        <v>5.8771106941838651</v>
      </c>
      <c r="U12" s="265">
        <f t="shared" si="2"/>
        <v>5.3161350844277671</v>
      </c>
      <c r="V12" s="265">
        <f t="shared" si="2"/>
        <v>4.7560975609756095</v>
      </c>
      <c r="W12" s="265">
        <f t="shared" si="2"/>
        <v>4.0403377110694185</v>
      </c>
      <c r="X12" s="265">
        <f t="shared" si="2"/>
        <v>3.3208255159474671</v>
      </c>
      <c r="Y12" s="265">
        <f t="shared" si="2"/>
        <v>2.328330206378987</v>
      </c>
      <c r="Z12" s="265">
        <f t="shared" si="2"/>
        <v>1.7870544090056286</v>
      </c>
      <c r="AA12" s="265">
        <f t="shared" si="2"/>
        <v>1.3348968105065666</v>
      </c>
      <c r="AB12" s="266">
        <f t="shared" si="2"/>
        <v>1.3780487804878048</v>
      </c>
      <c r="AC12" s="267">
        <f t="shared" si="2"/>
        <v>2.1257035647279552</v>
      </c>
      <c r="AD12" s="268">
        <f t="shared" si="2"/>
        <v>0.15666041275797374</v>
      </c>
      <c r="AE12" s="267">
        <f t="shared" si="2"/>
        <v>50.414634146341463</v>
      </c>
      <c r="AF12" s="268">
        <f t="shared" si="2"/>
        <v>5.2054409005628521</v>
      </c>
      <c r="AG12" s="267">
        <f t="shared" si="2"/>
        <v>4.4230769230769234</v>
      </c>
      <c r="AH12" s="268">
        <f t="shared" si="2"/>
        <v>20.708255159474671</v>
      </c>
      <c r="AI12" s="269">
        <f t="shared" si="2"/>
        <v>2.6313320825515949</v>
      </c>
      <c r="AJ12" s="253">
        <f t="shared" si="1"/>
        <v>-100.00000000000001</v>
      </c>
    </row>
    <row r="13" spans="1:1025" ht="16.5">
      <c r="A13" s="270">
        <f>+A15+A21+A34+A50+A63+A68</f>
        <v>38</v>
      </c>
      <c r="B13" s="447"/>
      <c r="C13" s="271" t="s">
        <v>212</v>
      </c>
      <c r="D13" s="159"/>
      <c r="E13" s="146">
        <f t="shared" ref="E13:AI13" si="3">+E15+E21+E34+E50+E63+E68</f>
        <v>106600</v>
      </c>
      <c r="F13" s="147">
        <f t="shared" si="3"/>
        <v>2178</v>
      </c>
      <c r="G13" s="272">
        <f t="shared" si="3"/>
        <v>2172</v>
      </c>
      <c r="H13" s="156">
        <f t="shared" si="3"/>
        <v>2177</v>
      </c>
      <c r="I13" s="156">
        <f t="shared" si="3"/>
        <v>2192</v>
      </c>
      <c r="J13" s="156">
        <f t="shared" si="3"/>
        <v>2215</v>
      </c>
      <c r="K13" s="156">
        <f t="shared" si="3"/>
        <v>11424</v>
      </c>
      <c r="L13" s="156">
        <f t="shared" si="3"/>
        <v>4706</v>
      </c>
      <c r="M13" s="156">
        <f t="shared" si="3"/>
        <v>6849</v>
      </c>
      <c r="N13" s="156">
        <f t="shared" si="3"/>
        <v>6120</v>
      </c>
      <c r="O13" s="156">
        <f t="shared" si="3"/>
        <v>3768</v>
      </c>
      <c r="P13" s="156">
        <f t="shared" si="3"/>
        <v>8690</v>
      </c>
      <c r="Q13" s="156">
        <f t="shared" si="3"/>
        <v>8009</v>
      </c>
      <c r="R13" s="156">
        <f t="shared" si="3"/>
        <v>7034</v>
      </c>
      <c r="S13" s="156">
        <f t="shared" si="3"/>
        <v>6938</v>
      </c>
      <c r="T13" s="156">
        <f t="shared" si="3"/>
        <v>6265</v>
      </c>
      <c r="U13" s="156">
        <f t="shared" si="3"/>
        <v>5667</v>
      </c>
      <c r="V13" s="156">
        <f t="shared" si="3"/>
        <v>5070</v>
      </c>
      <c r="W13" s="156">
        <f t="shared" si="3"/>
        <v>4307</v>
      </c>
      <c r="X13" s="156">
        <f t="shared" si="3"/>
        <v>3540</v>
      </c>
      <c r="Y13" s="156">
        <f t="shared" si="3"/>
        <v>2482</v>
      </c>
      <c r="Z13" s="156">
        <f t="shared" si="3"/>
        <v>1905</v>
      </c>
      <c r="AA13" s="156">
        <f t="shared" si="3"/>
        <v>1423</v>
      </c>
      <c r="AB13" s="158">
        <f t="shared" si="3"/>
        <v>1469</v>
      </c>
      <c r="AC13" s="159">
        <f t="shared" si="3"/>
        <v>2266</v>
      </c>
      <c r="AD13" s="146">
        <f t="shared" si="3"/>
        <v>167</v>
      </c>
      <c r="AE13" s="159">
        <f t="shared" si="3"/>
        <v>53742</v>
      </c>
      <c r="AF13" s="146">
        <f t="shared" si="3"/>
        <v>5549</v>
      </c>
      <c r="AG13" s="159">
        <f t="shared" si="3"/>
        <v>4715</v>
      </c>
      <c r="AH13" s="146">
        <f t="shared" si="3"/>
        <v>22075</v>
      </c>
      <c r="AI13" s="160">
        <f t="shared" si="3"/>
        <v>2805</v>
      </c>
      <c r="AJ13" s="253">
        <f t="shared" si="1"/>
        <v>0</v>
      </c>
      <c r="BE13" s="245" t="s">
        <v>274</v>
      </c>
    </row>
    <row r="14" spans="1:1025" ht="17.25" hidden="1">
      <c r="A14" s="251"/>
      <c r="B14" s="448"/>
      <c r="C14" s="273"/>
      <c r="D14" s="250"/>
      <c r="E14" s="251"/>
      <c r="F14" s="274">
        <f t="shared" ref="F14:AI14" si="4">+F15*100/$E$15</f>
        <v>1.6940045248868778</v>
      </c>
      <c r="G14" s="274">
        <f t="shared" si="4"/>
        <v>1.6176470588235294</v>
      </c>
      <c r="H14" s="274">
        <f t="shared" si="4"/>
        <v>1.5723981900452488</v>
      </c>
      <c r="I14" s="274">
        <f t="shared" si="4"/>
        <v>1.5554298642533937</v>
      </c>
      <c r="J14" s="274">
        <f t="shared" si="4"/>
        <v>1.5582579185520362</v>
      </c>
      <c r="K14" s="274">
        <f t="shared" si="4"/>
        <v>8.4078054298642542</v>
      </c>
      <c r="L14" s="274">
        <f t="shared" si="4"/>
        <v>3.7924208144796379</v>
      </c>
      <c r="M14" s="274">
        <f t="shared" si="4"/>
        <v>5.9417420814479636</v>
      </c>
      <c r="N14" s="274">
        <f t="shared" si="4"/>
        <v>5.8201357466063346</v>
      </c>
      <c r="O14" s="274">
        <f t="shared" si="4"/>
        <v>3.6849547511312215</v>
      </c>
      <c r="P14" s="274">
        <f t="shared" si="4"/>
        <v>8.2664027149321271</v>
      </c>
      <c r="Q14" s="274">
        <f t="shared" si="4"/>
        <v>7.5678733031674206</v>
      </c>
      <c r="R14" s="274">
        <f t="shared" si="4"/>
        <v>6.9485294117647056</v>
      </c>
      <c r="S14" s="274">
        <f t="shared" si="4"/>
        <v>6.9343891402714934</v>
      </c>
      <c r="T14" s="274">
        <f t="shared" si="4"/>
        <v>6.4932126696832579</v>
      </c>
      <c r="U14" s="274">
        <f t="shared" si="4"/>
        <v>6.0237556561085972</v>
      </c>
      <c r="V14" s="274">
        <f t="shared" si="4"/>
        <v>5.5231900452488691</v>
      </c>
      <c r="W14" s="274">
        <f t="shared" si="4"/>
        <v>4.6860859728506785</v>
      </c>
      <c r="X14" s="274">
        <f t="shared" si="4"/>
        <v>3.6764705882352939</v>
      </c>
      <c r="Y14" s="274">
        <f t="shared" si="4"/>
        <v>2.6244343891402715</v>
      </c>
      <c r="Z14" s="274">
        <f t="shared" si="4"/>
        <v>2.1691176470588234</v>
      </c>
      <c r="AA14" s="274">
        <f t="shared" si="4"/>
        <v>1.6091628959276019</v>
      </c>
      <c r="AB14" s="275">
        <f t="shared" si="4"/>
        <v>1.8325791855203619</v>
      </c>
      <c r="AC14" s="276">
        <f t="shared" si="4"/>
        <v>1.7505656108597285</v>
      </c>
      <c r="AD14" s="277">
        <f t="shared" si="4"/>
        <v>0.13009049773755657</v>
      </c>
      <c r="AE14" s="276">
        <f t="shared" si="4"/>
        <v>51.08314479638009</v>
      </c>
      <c r="AF14" s="277">
        <f t="shared" si="4"/>
        <v>4.7539592760181</v>
      </c>
      <c r="AG14" s="276">
        <f t="shared" si="4"/>
        <v>4.615384615384615</v>
      </c>
      <c r="AH14" s="277">
        <f t="shared" si="4"/>
        <v>22.285067873303166</v>
      </c>
      <c r="AI14" s="275">
        <f t="shared" si="4"/>
        <v>2.1691176470588234</v>
      </c>
      <c r="AJ14" s="253">
        <f t="shared" si="1"/>
        <v>-99.999999999999986</v>
      </c>
    </row>
    <row r="15" spans="1:1025" ht="15.75">
      <c r="A15" s="278">
        <f>COUNT(A16:A17)</f>
        <v>2</v>
      </c>
      <c r="B15" s="449"/>
      <c r="C15" s="399" t="s">
        <v>213</v>
      </c>
      <c r="D15" s="279"/>
      <c r="E15" s="280">
        <v>35360</v>
      </c>
      <c r="F15" s="281">
        <v>599</v>
      </c>
      <c r="G15" s="272">
        <v>572</v>
      </c>
      <c r="H15" s="272">
        <v>556</v>
      </c>
      <c r="I15" s="272">
        <v>550</v>
      </c>
      <c r="J15" s="272">
        <v>551</v>
      </c>
      <c r="K15" s="272">
        <v>2973</v>
      </c>
      <c r="L15" s="272">
        <v>1341</v>
      </c>
      <c r="M15" s="272">
        <v>2101</v>
      </c>
      <c r="N15" s="272">
        <v>2058</v>
      </c>
      <c r="O15" s="272">
        <v>1303</v>
      </c>
      <c r="P15" s="272">
        <v>2923</v>
      </c>
      <c r="Q15" s="272">
        <v>2676</v>
      </c>
      <c r="R15" s="272">
        <v>2457</v>
      </c>
      <c r="S15" s="272">
        <v>2452</v>
      </c>
      <c r="T15" s="272">
        <v>2296</v>
      </c>
      <c r="U15" s="272">
        <v>2130</v>
      </c>
      <c r="V15" s="272">
        <v>1953</v>
      </c>
      <c r="W15" s="272">
        <v>1657</v>
      </c>
      <c r="X15" s="272">
        <v>1300</v>
      </c>
      <c r="Y15" s="272">
        <v>928</v>
      </c>
      <c r="Z15" s="272">
        <v>767</v>
      </c>
      <c r="AA15" s="272">
        <v>569</v>
      </c>
      <c r="AB15" s="282">
        <v>648</v>
      </c>
      <c r="AC15" s="149">
        <v>619</v>
      </c>
      <c r="AD15" s="150">
        <v>46</v>
      </c>
      <c r="AE15" s="149">
        <v>18063</v>
      </c>
      <c r="AF15" s="150">
        <v>1681</v>
      </c>
      <c r="AG15" s="149">
        <v>1632</v>
      </c>
      <c r="AH15" s="150">
        <v>7880</v>
      </c>
      <c r="AI15" s="148">
        <v>767</v>
      </c>
      <c r="AJ15" s="253">
        <f t="shared" si="1"/>
        <v>0</v>
      </c>
    </row>
    <row r="16" spans="1:1025" ht="17.25">
      <c r="A16" s="283">
        <v>1</v>
      </c>
      <c r="B16" s="453" t="s">
        <v>330</v>
      </c>
      <c r="C16" s="318" t="s">
        <v>272</v>
      </c>
      <c r="D16" s="284">
        <v>0.57999999999999996</v>
      </c>
      <c r="E16" s="285">
        <f>ROUND($E$15*D16,0)</f>
        <v>20509</v>
      </c>
      <c r="F16" s="286">
        <f>ROUND($E$16*F14/100,0)</f>
        <v>347</v>
      </c>
      <c r="G16" s="286">
        <f t="shared" ref="G16:AI16" si="5">ROUND($E$16*G14/100,0)</f>
        <v>332</v>
      </c>
      <c r="H16" s="286">
        <f t="shared" si="5"/>
        <v>322</v>
      </c>
      <c r="I16" s="286">
        <f>ROUND($E$16*I14/100,0)+1</f>
        <v>320</v>
      </c>
      <c r="J16" s="286">
        <f t="shared" si="5"/>
        <v>320</v>
      </c>
      <c r="K16" s="286">
        <f t="shared" si="5"/>
        <v>1724</v>
      </c>
      <c r="L16" s="286">
        <f t="shared" si="5"/>
        <v>778</v>
      </c>
      <c r="M16" s="286">
        <f t="shared" si="5"/>
        <v>1219</v>
      </c>
      <c r="N16" s="286">
        <f t="shared" si="5"/>
        <v>1194</v>
      </c>
      <c r="O16" s="286">
        <f>ROUND($E$16*O14/100,0)-1</f>
        <v>755</v>
      </c>
      <c r="P16" s="286">
        <f t="shared" si="5"/>
        <v>1695</v>
      </c>
      <c r="Q16" s="286">
        <f t="shared" si="5"/>
        <v>1552</v>
      </c>
      <c r="R16" s="286">
        <f t="shared" si="5"/>
        <v>1425</v>
      </c>
      <c r="S16" s="286">
        <f t="shared" si="5"/>
        <v>1422</v>
      </c>
      <c r="T16" s="286">
        <f t="shared" si="5"/>
        <v>1332</v>
      </c>
      <c r="U16" s="286">
        <f t="shared" si="5"/>
        <v>1235</v>
      </c>
      <c r="V16" s="286">
        <f t="shared" si="5"/>
        <v>1133</v>
      </c>
      <c r="W16" s="286">
        <f t="shared" si="5"/>
        <v>961</v>
      </c>
      <c r="X16" s="286">
        <f t="shared" si="5"/>
        <v>754</v>
      </c>
      <c r="Y16" s="286">
        <f t="shared" si="5"/>
        <v>538</v>
      </c>
      <c r="Z16" s="286">
        <f t="shared" si="5"/>
        <v>445</v>
      </c>
      <c r="AA16" s="286">
        <f t="shared" si="5"/>
        <v>330</v>
      </c>
      <c r="AB16" s="286">
        <f t="shared" si="5"/>
        <v>376</v>
      </c>
      <c r="AC16" s="286">
        <f t="shared" si="5"/>
        <v>359</v>
      </c>
      <c r="AD16" s="286">
        <f t="shared" si="5"/>
        <v>27</v>
      </c>
      <c r="AE16" s="286">
        <f t="shared" si="5"/>
        <v>10477</v>
      </c>
      <c r="AF16" s="286">
        <f t="shared" si="5"/>
        <v>975</v>
      </c>
      <c r="AG16" s="286">
        <f t="shared" si="5"/>
        <v>947</v>
      </c>
      <c r="AH16" s="286">
        <f t="shared" si="5"/>
        <v>4570</v>
      </c>
      <c r="AI16" s="286">
        <f t="shared" si="5"/>
        <v>445</v>
      </c>
      <c r="AJ16" s="253">
        <f t="shared" si="1"/>
        <v>0</v>
      </c>
    </row>
    <row r="17" spans="1:36" ht="17.25">
      <c r="A17" s="283">
        <f>A16+1</f>
        <v>2</v>
      </c>
      <c r="B17" s="453" t="s">
        <v>329</v>
      </c>
      <c r="C17" s="318" t="s">
        <v>214</v>
      </c>
      <c r="D17" s="284">
        <v>0.23</v>
      </c>
      <c r="E17" s="285">
        <f>ROUND($E$15*D17,0)</f>
        <v>8133</v>
      </c>
      <c r="F17" s="286">
        <f t="shared" ref="F17:AI17" si="6">ROUND($E$17*F14/100,0)</f>
        <v>138</v>
      </c>
      <c r="G17" s="286">
        <f t="shared" si="6"/>
        <v>132</v>
      </c>
      <c r="H17" s="286">
        <f t="shared" si="6"/>
        <v>128</v>
      </c>
      <c r="I17" s="286">
        <f>ROUND($E$17*I14/100,0)-1</f>
        <v>126</v>
      </c>
      <c r="J17" s="286">
        <f t="shared" si="6"/>
        <v>127</v>
      </c>
      <c r="K17" s="286">
        <f t="shared" si="6"/>
        <v>684</v>
      </c>
      <c r="L17" s="286">
        <f t="shared" si="6"/>
        <v>308</v>
      </c>
      <c r="M17" s="286">
        <f t="shared" si="6"/>
        <v>483</v>
      </c>
      <c r="N17" s="286">
        <f t="shared" si="6"/>
        <v>473</v>
      </c>
      <c r="O17" s="286">
        <f t="shared" si="6"/>
        <v>300</v>
      </c>
      <c r="P17" s="286">
        <f t="shared" si="6"/>
        <v>672</v>
      </c>
      <c r="Q17" s="286">
        <f>ROUND($E$17*Q14/100,0)+1</f>
        <v>616</v>
      </c>
      <c r="R17" s="286">
        <f t="shared" si="6"/>
        <v>565</v>
      </c>
      <c r="S17" s="286">
        <f t="shared" si="6"/>
        <v>564</v>
      </c>
      <c r="T17" s="286">
        <f t="shared" si="6"/>
        <v>528</v>
      </c>
      <c r="U17" s="286">
        <f t="shared" si="6"/>
        <v>490</v>
      </c>
      <c r="V17" s="286">
        <f t="shared" si="6"/>
        <v>449</v>
      </c>
      <c r="W17" s="286">
        <f t="shared" si="6"/>
        <v>381</v>
      </c>
      <c r="X17" s="286">
        <f t="shared" si="6"/>
        <v>299</v>
      </c>
      <c r="Y17" s="286">
        <f t="shared" si="6"/>
        <v>213</v>
      </c>
      <c r="Z17" s="286">
        <f>ROUND($E$17*Z14/100,0)+1</f>
        <v>177</v>
      </c>
      <c r="AA17" s="286">
        <f t="shared" si="6"/>
        <v>131</v>
      </c>
      <c r="AB17" s="286">
        <f t="shared" si="6"/>
        <v>149</v>
      </c>
      <c r="AC17" s="286">
        <f t="shared" si="6"/>
        <v>142</v>
      </c>
      <c r="AD17" s="286">
        <f>ROUND($E$17*AD14/100,0)-1</f>
        <v>10</v>
      </c>
      <c r="AE17" s="286">
        <f t="shared" si="6"/>
        <v>4155</v>
      </c>
      <c r="AF17" s="286">
        <f t="shared" si="6"/>
        <v>387</v>
      </c>
      <c r="AG17" s="286">
        <f t="shared" si="6"/>
        <v>375</v>
      </c>
      <c r="AH17" s="286">
        <f>ROUND($E$17*AH14/100,0)+1</f>
        <v>1813</v>
      </c>
      <c r="AI17" s="286">
        <f t="shared" si="6"/>
        <v>176</v>
      </c>
      <c r="AJ17" s="253">
        <f t="shared" si="1"/>
        <v>0</v>
      </c>
    </row>
    <row r="18" spans="1:36" ht="17.25">
      <c r="A18" s="283"/>
      <c r="B18" s="453" t="s">
        <v>476</v>
      </c>
      <c r="C18" s="318" t="s">
        <v>53</v>
      </c>
      <c r="D18" s="284">
        <v>0.19</v>
      </c>
      <c r="E18" s="285">
        <f>ROUND($E$15*D18,0)</f>
        <v>6718</v>
      </c>
      <c r="F18" s="286">
        <f t="shared" ref="F18:AI18" si="7">+ROUND($E$18*F14/100,0)</f>
        <v>114</v>
      </c>
      <c r="G18" s="286">
        <f>+ROUND($E$18*G14/100,0)-1</f>
        <v>108</v>
      </c>
      <c r="H18" s="286">
        <f t="shared" si="7"/>
        <v>106</v>
      </c>
      <c r="I18" s="286">
        <f t="shared" si="7"/>
        <v>104</v>
      </c>
      <c r="J18" s="286">
        <f>+ROUND($E$18*J14/100,0)-1</f>
        <v>104</v>
      </c>
      <c r="K18" s="286">
        <f t="shared" si="7"/>
        <v>565</v>
      </c>
      <c r="L18" s="286">
        <f t="shared" si="7"/>
        <v>255</v>
      </c>
      <c r="M18" s="286">
        <f t="shared" si="7"/>
        <v>399</v>
      </c>
      <c r="N18" s="286">
        <f t="shared" si="7"/>
        <v>391</v>
      </c>
      <c r="O18" s="286">
        <f t="shared" si="7"/>
        <v>248</v>
      </c>
      <c r="P18" s="286">
        <f>+ROUND($E$18*P14/100,0)+1</f>
        <v>556</v>
      </c>
      <c r="Q18" s="286">
        <f t="shared" si="7"/>
        <v>508</v>
      </c>
      <c r="R18" s="286">
        <f t="shared" si="7"/>
        <v>467</v>
      </c>
      <c r="S18" s="286">
        <f t="shared" si="7"/>
        <v>466</v>
      </c>
      <c r="T18" s="286">
        <f t="shared" si="7"/>
        <v>436</v>
      </c>
      <c r="U18" s="286">
        <f t="shared" si="7"/>
        <v>405</v>
      </c>
      <c r="V18" s="286">
        <f t="shared" si="7"/>
        <v>371</v>
      </c>
      <c r="W18" s="286">
        <f t="shared" si="7"/>
        <v>315</v>
      </c>
      <c r="X18" s="286">
        <f t="shared" si="7"/>
        <v>247</v>
      </c>
      <c r="Y18" s="286">
        <f>+ROUND($E$18*Y14/100,0)+1</f>
        <v>177</v>
      </c>
      <c r="Z18" s="286">
        <f>+ROUND($E$18*Z14/100,0)-1</f>
        <v>145</v>
      </c>
      <c r="AA18" s="286">
        <f t="shared" si="7"/>
        <v>108</v>
      </c>
      <c r="AB18" s="286">
        <f t="shared" si="7"/>
        <v>123</v>
      </c>
      <c r="AC18" s="286">
        <f t="shared" si="7"/>
        <v>118</v>
      </c>
      <c r="AD18" s="286">
        <f t="shared" si="7"/>
        <v>9</v>
      </c>
      <c r="AE18" s="286">
        <f>+ROUND($E$18*AE14/100,0)-1</f>
        <v>3431</v>
      </c>
      <c r="AF18" s="286">
        <f t="shared" si="7"/>
        <v>319</v>
      </c>
      <c r="AG18" s="286">
        <f t="shared" si="7"/>
        <v>310</v>
      </c>
      <c r="AH18" s="286">
        <f t="shared" si="7"/>
        <v>1497</v>
      </c>
      <c r="AI18" s="286">
        <f t="shared" si="7"/>
        <v>146</v>
      </c>
      <c r="AJ18" s="253">
        <f t="shared" si="1"/>
        <v>0</v>
      </c>
    </row>
    <row r="19" spans="1:36" s="287" customFormat="1" ht="15.75" hidden="1">
      <c r="A19" s="251"/>
      <c r="B19" s="448"/>
      <c r="C19" s="318"/>
      <c r="D19" s="288">
        <f t="shared" ref="D19:AI19" si="8">SUM(D16:D18)</f>
        <v>1</v>
      </c>
      <c r="E19" s="289">
        <f t="shared" si="8"/>
        <v>35360</v>
      </c>
      <c r="F19" s="290">
        <f t="shared" si="8"/>
        <v>599</v>
      </c>
      <c r="G19" s="290">
        <f t="shared" si="8"/>
        <v>572</v>
      </c>
      <c r="H19" s="290">
        <f t="shared" si="8"/>
        <v>556</v>
      </c>
      <c r="I19" s="290">
        <f t="shared" si="8"/>
        <v>550</v>
      </c>
      <c r="J19" s="290">
        <f t="shared" si="8"/>
        <v>551</v>
      </c>
      <c r="K19" s="290">
        <f t="shared" si="8"/>
        <v>2973</v>
      </c>
      <c r="L19" s="290">
        <f t="shared" si="8"/>
        <v>1341</v>
      </c>
      <c r="M19" s="290">
        <f t="shared" si="8"/>
        <v>2101</v>
      </c>
      <c r="N19" s="290">
        <f t="shared" si="8"/>
        <v>2058</v>
      </c>
      <c r="O19" s="290">
        <f t="shared" si="8"/>
        <v>1303</v>
      </c>
      <c r="P19" s="290">
        <f t="shared" si="8"/>
        <v>2923</v>
      </c>
      <c r="Q19" s="290">
        <f t="shared" si="8"/>
        <v>2676</v>
      </c>
      <c r="R19" s="290">
        <f t="shared" si="8"/>
        <v>2457</v>
      </c>
      <c r="S19" s="290">
        <f t="shared" si="8"/>
        <v>2452</v>
      </c>
      <c r="T19" s="290">
        <f t="shared" si="8"/>
        <v>2296</v>
      </c>
      <c r="U19" s="290">
        <f t="shared" si="8"/>
        <v>2130</v>
      </c>
      <c r="V19" s="290">
        <f t="shared" si="8"/>
        <v>1953</v>
      </c>
      <c r="W19" s="290">
        <f t="shared" si="8"/>
        <v>1657</v>
      </c>
      <c r="X19" s="290">
        <f t="shared" si="8"/>
        <v>1300</v>
      </c>
      <c r="Y19" s="290">
        <f t="shared" si="8"/>
        <v>928</v>
      </c>
      <c r="Z19" s="290">
        <f t="shared" si="8"/>
        <v>767</v>
      </c>
      <c r="AA19" s="290">
        <f t="shared" si="8"/>
        <v>569</v>
      </c>
      <c r="AB19" s="291">
        <f t="shared" si="8"/>
        <v>648</v>
      </c>
      <c r="AC19" s="292">
        <f t="shared" si="8"/>
        <v>619</v>
      </c>
      <c r="AD19" s="289">
        <f t="shared" si="8"/>
        <v>46</v>
      </c>
      <c r="AE19" s="292">
        <f t="shared" si="8"/>
        <v>18063</v>
      </c>
      <c r="AF19" s="289">
        <f t="shared" si="8"/>
        <v>1681</v>
      </c>
      <c r="AG19" s="292">
        <f t="shared" si="8"/>
        <v>1632</v>
      </c>
      <c r="AH19" s="289">
        <f t="shared" si="8"/>
        <v>7880</v>
      </c>
      <c r="AI19" s="291">
        <f t="shared" si="8"/>
        <v>767</v>
      </c>
      <c r="AJ19" s="253">
        <f t="shared" si="1"/>
        <v>0</v>
      </c>
    </row>
    <row r="20" spans="1:36" ht="17.25" hidden="1">
      <c r="A20" s="251"/>
      <c r="B20" s="448"/>
      <c r="C20" s="318"/>
      <c r="D20" s="250"/>
      <c r="E20" s="251"/>
      <c r="F20" s="274">
        <f t="shared" ref="F20:AI20" si="9">+F21*100/$E$21</f>
        <v>2.6729126481124275</v>
      </c>
      <c r="G20" s="274">
        <f t="shared" si="9"/>
        <v>2.9346927528244695</v>
      </c>
      <c r="H20" s="274">
        <f t="shared" si="9"/>
        <v>3.1275833562965003</v>
      </c>
      <c r="I20" s="274">
        <f t="shared" si="9"/>
        <v>3.2515844585285203</v>
      </c>
      <c r="J20" s="274">
        <f t="shared" si="9"/>
        <v>3.3204739597685311</v>
      </c>
      <c r="K20" s="274">
        <f t="shared" si="9"/>
        <v>15.892807936070543</v>
      </c>
      <c r="L20" s="274">
        <f t="shared" si="9"/>
        <v>5.4284926977128682</v>
      </c>
      <c r="M20" s="274">
        <f t="shared" si="9"/>
        <v>6.799393772389088</v>
      </c>
      <c r="N20" s="274">
        <f t="shared" si="9"/>
        <v>5.31138054560485</v>
      </c>
      <c r="O20" s="274">
        <f t="shared" si="9"/>
        <v>3.1000275558004962</v>
      </c>
      <c r="P20" s="274">
        <f t="shared" si="9"/>
        <v>7.4331771837971896</v>
      </c>
      <c r="Q20" s="274">
        <f t="shared" si="9"/>
        <v>7.267842380821163</v>
      </c>
      <c r="R20" s="274">
        <f t="shared" si="9"/>
        <v>5.6627170019289057</v>
      </c>
      <c r="S20" s="274">
        <f t="shared" si="9"/>
        <v>5.2562689446128408</v>
      </c>
      <c r="T20" s="274">
        <f t="shared" si="9"/>
        <v>4.4778175806007168</v>
      </c>
      <c r="U20" s="274">
        <f t="shared" si="9"/>
        <v>4.0644805731606501</v>
      </c>
      <c r="V20" s="274">
        <f t="shared" si="9"/>
        <v>3.5133645632405623</v>
      </c>
      <c r="W20" s="274">
        <f t="shared" si="9"/>
        <v>3.354918710388537</v>
      </c>
      <c r="X20" s="274">
        <f t="shared" si="9"/>
        <v>2.8038027004684487</v>
      </c>
      <c r="Y20" s="274">
        <f t="shared" si="9"/>
        <v>1.825571782860292</v>
      </c>
      <c r="Z20" s="274">
        <f t="shared" si="9"/>
        <v>1.150454670708184</v>
      </c>
      <c r="AA20" s="274">
        <f t="shared" si="9"/>
        <v>0.67511711215210801</v>
      </c>
      <c r="AB20" s="275">
        <f t="shared" si="9"/>
        <v>0.67511711215210801</v>
      </c>
      <c r="AC20" s="276">
        <f t="shared" si="9"/>
        <v>2.7831358500964454</v>
      </c>
      <c r="AD20" s="277">
        <f t="shared" si="9"/>
        <v>0.20666850372003306</v>
      </c>
      <c r="AE20" s="276">
        <f t="shared" si="9"/>
        <v>48.939101680903832</v>
      </c>
      <c r="AF20" s="277">
        <f t="shared" si="9"/>
        <v>5.4767153485808766</v>
      </c>
      <c r="AG20" s="276">
        <f t="shared" si="9"/>
        <v>3.7820336180766052</v>
      </c>
      <c r="AH20" s="277">
        <f t="shared" si="9"/>
        <v>17.208597409754752</v>
      </c>
      <c r="AI20" s="275">
        <f t="shared" si="9"/>
        <v>3.4444750620005511</v>
      </c>
      <c r="AJ20" s="253">
        <f t="shared" si="1"/>
        <v>-100</v>
      </c>
    </row>
    <row r="21" spans="1:36" ht="15.75">
      <c r="A21" s="278">
        <v>10</v>
      </c>
      <c r="B21" s="449"/>
      <c r="C21" s="399" t="s">
        <v>215</v>
      </c>
      <c r="D21" s="293">
        <v>13321</v>
      </c>
      <c r="E21" s="280">
        <v>14516</v>
      </c>
      <c r="F21" s="281">
        <v>388</v>
      </c>
      <c r="G21" s="272">
        <v>426</v>
      </c>
      <c r="H21" s="272">
        <v>454</v>
      </c>
      <c r="I21" s="272">
        <v>472</v>
      </c>
      <c r="J21" s="272">
        <v>482</v>
      </c>
      <c r="K21" s="272">
        <v>2307</v>
      </c>
      <c r="L21" s="272">
        <v>788</v>
      </c>
      <c r="M21" s="272">
        <v>987</v>
      </c>
      <c r="N21" s="272">
        <v>771</v>
      </c>
      <c r="O21" s="272">
        <v>450</v>
      </c>
      <c r="P21" s="272">
        <v>1079</v>
      </c>
      <c r="Q21" s="272">
        <v>1055</v>
      </c>
      <c r="R21" s="272">
        <v>822</v>
      </c>
      <c r="S21" s="272">
        <v>763</v>
      </c>
      <c r="T21" s="272">
        <v>650</v>
      </c>
      <c r="U21" s="272">
        <v>590</v>
      </c>
      <c r="V21" s="272">
        <v>510</v>
      </c>
      <c r="W21" s="272">
        <v>487</v>
      </c>
      <c r="X21" s="272">
        <v>407</v>
      </c>
      <c r="Y21" s="272">
        <v>265</v>
      </c>
      <c r="Z21" s="272">
        <v>167</v>
      </c>
      <c r="AA21" s="272">
        <v>98</v>
      </c>
      <c r="AB21" s="282">
        <v>98</v>
      </c>
      <c r="AC21" s="149">
        <v>404</v>
      </c>
      <c r="AD21" s="150">
        <v>30</v>
      </c>
      <c r="AE21" s="149">
        <v>7104</v>
      </c>
      <c r="AF21" s="150">
        <v>795</v>
      </c>
      <c r="AG21" s="149">
        <v>549</v>
      </c>
      <c r="AH21" s="150">
        <v>2498</v>
      </c>
      <c r="AI21" s="148">
        <v>500</v>
      </c>
      <c r="AJ21" s="253">
        <f t="shared" si="1"/>
        <v>0</v>
      </c>
    </row>
    <row r="22" spans="1:36" ht="17.25">
      <c r="A22" s="294">
        <v>1</v>
      </c>
      <c r="B22" s="453" t="s">
        <v>373</v>
      </c>
      <c r="C22" s="318" t="s">
        <v>216</v>
      </c>
      <c r="D22" s="284">
        <v>0.202826492005105</v>
      </c>
      <c r="E22" s="154">
        <f t="shared" ref="E22:E31" si="10">ROUND($E$21*D22,0)</f>
        <v>2944</v>
      </c>
      <c r="F22" s="286">
        <f>ROUND($E$22*F20/100,0)</f>
        <v>79</v>
      </c>
      <c r="G22" s="286">
        <f t="shared" ref="G22:AI22" si="11">ROUND($E$22*G20/100,0)</f>
        <v>86</v>
      </c>
      <c r="H22" s="286">
        <f t="shared" si="11"/>
        <v>92</v>
      </c>
      <c r="I22" s="286">
        <f t="shared" si="11"/>
        <v>96</v>
      </c>
      <c r="J22" s="286">
        <f t="shared" si="11"/>
        <v>98</v>
      </c>
      <c r="K22" s="286">
        <f t="shared" si="11"/>
        <v>468</v>
      </c>
      <c r="L22" s="286">
        <f t="shared" si="11"/>
        <v>160</v>
      </c>
      <c r="M22" s="286">
        <f t="shared" si="11"/>
        <v>200</v>
      </c>
      <c r="N22" s="286">
        <f t="shared" si="11"/>
        <v>156</v>
      </c>
      <c r="O22" s="286">
        <f t="shared" si="11"/>
        <v>91</v>
      </c>
      <c r="P22" s="286">
        <f t="shared" si="11"/>
        <v>219</v>
      </c>
      <c r="Q22" s="286">
        <f t="shared" si="11"/>
        <v>214</v>
      </c>
      <c r="R22" s="286">
        <f t="shared" si="11"/>
        <v>167</v>
      </c>
      <c r="S22" s="286">
        <f>ROUND($E$22*S20/100,0)-1</f>
        <v>154</v>
      </c>
      <c r="T22" s="286">
        <f t="shared" si="11"/>
        <v>132</v>
      </c>
      <c r="U22" s="286">
        <f t="shared" si="11"/>
        <v>120</v>
      </c>
      <c r="V22" s="286">
        <f t="shared" si="11"/>
        <v>103</v>
      </c>
      <c r="W22" s="286">
        <f t="shared" si="11"/>
        <v>99</v>
      </c>
      <c r="X22" s="286">
        <f t="shared" si="11"/>
        <v>83</v>
      </c>
      <c r="Y22" s="286">
        <f t="shared" si="11"/>
        <v>54</v>
      </c>
      <c r="Z22" s="286">
        <f>ROUND($E$22*Z20/100,0)-1</f>
        <v>33</v>
      </c>
      <c r="AA22" s="286">
        <f t="shared" si="11"/>
        <v>20</v>
      </c>
      <c r="AB22" s="286">
        <f t="shared" si="11"/>
        <v>20</v>
      </c>
      <c r="AC22" s="286">
        <f t="shared" si="11"/>
        <v>82</v>
      </c>
      <c r="AD22" s="286">
        <f t="shared" si="11"/>
        <v>6</v>
      </c>
      <c r="AE22" s="286">
        <f t="shared" si="11"/>
        <v>1441</v>
      </c>
      <c r="AF22" s="286">
        <f t="shared" si="11"/>
        <v>161</v>
      </c>
      <c r="AG22" s="286">
        <f t="shared" si="11"/>
        <v>111</v>
      </c>
      <c r="AH22" s="286">
        <f t="shared" si="11"/>
        <v>507</v>
      </c>
      <c r="AI22" s="286">
        <f t="shared" si="11"/>
        <v>101</v>
      </c>
      <c r="AJ22" s="253">
        <f t="shared" si="1"/>
        <v>0</v>
      </c>
    </row>
    <row r="23" spans="1:36" ht="17.25">
      <c r="A23" s="283">
        <f t="shared" ref="A23:A30" si="12">A22+1</f>
        <v>2</v>
      </c>
      <c r="B23" s="453" t="s">
        <v>372</v>
      </c>
      <c r="C23" s="318" t="s">
        <v>217</v>
      </c>
      <c r="D23" s="284">
        <v>5.7191021695067901E-2</v>
      </c>
      <c r="E23" s="154">
        <f t="shared" si="10"/>
        <v>830</v>
      </c>
      <c r="F23" s="286">
        <f t="shared" ref="F23:AI23" si="13">+ROUND($E$23*F20/100,0)</f>
        <v>22</v>
      </c>
      <c r="G23" s="286">
        <f t="shared" si="13"/>
        <v>24</v>
      </c>
      <c r="H23" s="286">
        <f t="shared" si="13"/>
        <v>26</v>
      </c>
      <c r="I23" s="286">
        <f t="shared" si="13"/>
        <v>27</v>
      </c>
      <c r="J23" s="286">
        <f t="shared" si="13"/>
        <v>28</v>
      </c>
      <c r="K23" s="286">
        <f t="shared" si="13"/>
        <v>132</v>
      </c>
      <c r="L23" s="286">
        <f t="shared" si="13"/>
        <v>45</v>
      </c>
      <c r="M23" s="286">
        <f t="shared" si="13"/>
        <v>56</v>
      </c>
      <c r="N23" s="286">
        <f t="shared" si="13"/>
        <v>44</v>
      </c>
      <c r="O23" s="286">
        <f t="shared" si="13"/>
        <v>26</v>
      </c>
      <c r="P23" s="286">
        <f t="shared" si="13"/>
        <v>62</v>
      </c>
      <c r="Q23" s="286">
        <f t="shared" si="13"/>
        <v>60</v>
      </c>
      <c r="R23" s="286">
        <f t="shared" si="13"/>
        <v>47</v>
      </c>
      <c r="S23" s="286">
        <f t="shared" si="13"/>
        <v>44</v>
      </c>
      <c r="T23" s="286">
        <f t="shared" si="13"/>
        <v>37</v>
      </c>
      <c r="U23" s="286">
        <f t="shared" si="13"/>
        <v>34</v>
      </c>
      <c r="V23" s="286">
        <f t="shared" si="13"/>
        <v>29</v>
      </c>
      <c r="W23" s="286">
        <f t="shared" si="13"/>
        <v>28</v>
      </c>
      <c r="X23" s="286">
        <f t="shared" si="13"/>
        <v>23</v>
      </c>
      <c r="Y23" s="286">
        <f t="shared" si="13"/>
        <v>15</v>
      </c>
      <c r="Z23" s="286">
        <f t="shared" si="13"/>
        <v>10</v>
      </c>
      <c r="AA23" s="286">
        <f>+ROUND($E$23*AA20/100,0)-1</f>
        <v>5</v>
      </c>
      <c r="AB23" s="286">
        <f t="shared" si="13"/>
        <v>6</v>
      </c>
      <c r="AC23" s="286">
        <f t="shared" si="13"/>
        <v>23</v>
      </c>
      <c r="AD23" s="286">
        <f t="shared" si="13"/>
        <v>2</v>
      </c>
      <c r="AE23" s="286">
        <f t="shared" si="13"/>
        <v>406</v>
      </c>
      <c r="AF23" s="286">
        <f t="shared" si="13"/>
        <v>45</v>
      </c>
      <c r="AG23" s="286">
        <f t="shared" si="13"/>
        <v>31</v>
      </c>
      <c r="AH23" s="286">
        <f t="shared" si="13"/>
        <v>143</v>
      </c>
      <c r="AI23" s="286">
        <f t="shared" si="13"/>
        <v>29</v>
      </c>
      <c r="AJ23" s="253">
        <f t="shared" si="1"/>
        <v>0</v>
      </c>
    </row>
    <row r="24" spans="1:36" ht="17.25">
      <c r="A24" s="283">
        <f t="shared" si="12"/>
        <v>3</v>
      </c>
      <c r="B24" s="453" t="s">
        <v>371</v>
      </c>
      <c r="C24" s="318" t="s">
        <v>218</v>
      </c>
      <c r="D24" s="284">
        <v>0.17157306508520401</v>
      </c>
      <c r="E24" s="154">
        <f t="shared" si="10"/>
        <v>2491</v>
      </c>
      <c r="F24" s="286">
        <f t="shared" ref="F24:AI24" si="14">+ROUND($E$24*F20/100,0)</f>
        <v>67</v>
      </c>
      <c r="G24" s="286">
        <f t="shared" si="14"/>
        <v>73</v>
      </c>
      <c r="H24" s="286">
        <f t="shared" si="14"/>
        <v>78</v>
      </c>
      <c r="I24" s="286">
        <f t="shared" si="14"/>
        <v>81</v>
      </c>
      <c r="J24" s="286">
        <f t="shared" si="14"/>
        <v>83</v>
      </c>
      <c r="K24" s="286">
        <f t="shared" si="14"/>
        <v>396</v>
      </c>
      <c r="L24" s="286">
        <f t="shared" si="14"/>
        <v>135</v>
      </c>
      <c r="M24" s="286">
        <f t="shared" si="14"/>
        <v>169</v>
      </c>
      <c r="N24" s="286">
        <f t="shared" si="14"/>
        <v>132</v>
      </c>
      <c r="O24" s="286">
        <f t="shared" si="14"/>
        <v>77</v>
      </c>
      <c r="P24" s="286">
        <f t="shared" si="14"/>
        <v>185</v>
      </c>
      <c r="Q24" s="286">
        <f t="shared" si="14"/>
        <v>181</v>
      </c>
      <c r="R24" s="286">
        <f t="shared" si="14"/>
        <v>141</v>
      </c>
      <c r="S24" s="286">
        <f t="shared" si="14"/>
        <v>131</v>
      </c>
      <c r="T24" s="286">
        <f t="shared" si="14"/>
        <v>112</v>
      </c>
      <c r="U24" s="286">
        <f t="shared" si="14"/>
        <v>101</v>
      </c>
      <c r="V24" s="286">
        <f t="shared" si="14"/>
        <v>88</v>
      </c>
      <c r="W24" s="286">
        <f t="shared" si="14"/>
        <v>84</v>
      </c>
      <c r="X24" s="286">
        <f t="shared" si="14"/>
        <v>70</v>
      </c>
      <c r="Y24" s="286">
        <f t="shared" si="14"/>
        <v>45</v>
      </c>
      <c r="Z24" s="286">
        <f t="shared" si="14"/>
        <v>29</v>
      </c>
      <c r="AA24" s="286">
        <f t="shared" si="14"/>
        <v>17</v>
      </c>
      <c r="AB24" s="286">
        <f>+ROUND($E$24*AB20/100,0)-1</f>
        <v>16</v>
      </c>
      <c r="AC24" s="286">
        <f t="shared" si="14"/>
        <v>69</v>
      </c>
      <c r="AD24" s="286">
        <f t="shared" si="14"/>
        <v>5</v>
      </c>
      <c r="AE24" s="286">
        <f t="shared" si="14"/>
        <v>1219</v>
      </c>
      <c r="AF24" s="286">
        <f t="shared" si="14"/>
        <v>136</v>
      </c>
      <c r="AG24" s="286">
        <f t="shared" si="14"/>
        <v>94</v>
      </c>
      <c r="AH24" s="286">
        <f t="shared" si="14"/>
        <v>429</v>
      </c>
      <c r="AI24" s="286">
        <f t="shared" si="14"/>
        <v>86</v>
      </c>
      <c r="AJ24" s="253">
        <f t="shared" si="1"/>
        <v>0</v>
      </c>
    </row>
    <row r="25" spans="1:36" ht="17.25">
      <c r="A25" s="283">
        <f t="shared" si="12"/>
        <v>4</v>
      </c>
      <c r="B25" s="453" t="s">
        <v>369</v>
      </c>
      <c r="C25" s="318" t="s">
        <v>219</v>
      </c>
      <c r="D25" s="284">
        <v>7.5704781923278994E-2</v>
      </c>
      <c r="E25" s="154">
        <f t="shared" si="10"/>
        <v>1099</v>
      </c>
      <c r="F25" s="286">
        <f>+ROUND($E$25*F20/100,0)</f>
        <v>29</v>
      </c>
      <c r="G25" s="286">
        <f t="shared" ref="G25:AI25" si="15">+ROUND($E$25*G20/100,0)</f>
        <v>32</v>
      </c>
      <c r="H25" s="286">
        <f t="shared" si="15"/>
        <v>34</v>
      </c>
      <c r="I25" s="286">
        <f t="shared" si="15"/>
        <v>36</v>
      </c>
      <c r="J25" s="286">
        <f t="shared" si="15"/>
        <v>36</v>
      </c>
      <c r="K25" s="286">
        <f t="shared" si="15"/>
        <v>175</v>
      </c>
      <c r="L25" s="286">
        <f t="shared" si="15"/>
        <v>60</v>
      </c>
      <c r="M25" s="286">
        <f t="shared" si="15"/>
        <v>75</v>
      </c>
      <c r="N25" s="286">
        <f t="shared" si="15"/>
        <v>58</v>
      </c>
      <c r="O25" s="286">
        <f t="shared" si="15"/>
        <v>34</v>
      </c>
      <c r="P25" s="286">
        <f t="shared" si="15"/>
        <v>82</v>
      </c>
      <c r="Q25" s="286">
        <f t="shared" si="15"/>
        <v>80</v>
      </c>
      <c r="R25" s="286">
        <f t="shared" si="15"/>
        <v>62</v>
      </c>
      <c r="S25" s="286">
        <f t="shared" si="15"/>
        <v>58</v>
      </c>
      <c r="T25" s="286">
        <f t="shared" si="15"/>
        <v>49</v>
      </c>
      <c r="U25" s="286">
        <f t="shared" si="15"/>
        <v>45</v>
      </c>
      <c r="V25" s="286">
        <f t="shared" si="15"/>
        <v>39</v>
      </c>
      <c r="W25" s="286">
        <f t="shared" si="15"/>
        <v>37</v>
      </c>
      <c r="X25" s="286">
        <f t="shared" si="15"/>
        <v>31</v>
      </c>
      <c r="Y25" s="286">
        <f t="shared" si="15"/>
        <v>20</v>
      </c>
      <c r="Z25" s="286">
        <f t="shared" si="15"/>
        <v>13</v>
      </c>
      <c r="AA25" s="286">
        <f t="shared" si="15"/>
        <v>7</v>
      </c>
      <c r="AB25" s="286">
        <f t="shared" si="15"/>
        <v>7</v>
      </c>
      <c r="AC25" s="286">
        <f t="shared" si="15"/>
        <v>31</v>
      </c>
      <c r="AD25" s="286">
        <f t="shared" si="15"/>
        <v>2</v>
      </c>
      <c r="AE25" s="286">
        <f t="shared" si="15"/>
        <v>538</v>
      </c>
      <c r="AF25" s="286">
        <f t="shared" si="15"/>
        <v>60</v>
      </c>
      <c r="AG25" s="286">
        <f t="shared" si="15"/>
        <v>42</v>
      </c>
      <c r="AH25" s="286">
        <f t="shared" si="15"/>
        <v>189</v>
      </c>
      <c r="AI25" s="286">
        <f t="shared" si="15"/>
        <v>38</v>
      </c>
      <c r="AJ25" s="253">
        <f t="shared" si="1"/>
        <v>0</v>
      </c>
    </row>
    <row r="26" spans="1:36" ht="17.25">
      <c r="A26" s="283">
        <f t="shared" si="12"/>
        <v>5</v>
      </c>
      <c r="B26" s="453" t="s">
        <v>368</v>
      </c>
      <c r="C26" s="318" t="s">
        <v>220</v>
      </c>
      <c r="D26" s="284">
        <v>7.8546002552360897E-2</v>
      </c>
      <c r="E26" s="154">
        <f t="shared" si="10"/>
        <v>1140</v>
      </c>
      <c r="F26" s="286">
        <f t="shared" ref="F26:AI26" si="16">+ROUND($E$26*F20/100,0)</f>
        <v>30</v>
      </c>
      <c r="G26" s="286">
        <f>+ROUND($E$26*G20/100,0)+1</f>
        <v>34</v>
      </c>
      <c r="H26" s="286">
        <f t="shared" si="16"/>
        <v>36</v>
      </c>
      <c r="I26" s="286">
        <f t="shared" si="16"/>
        <v>37</v>
      </c>
      <c r="J26" s="286">
        <f t="shared" si="16"/>
        <v>38</v>
      </c>
      <c r="K26" s="286">
        <f>+ROUND($E$26*K20/100,0)-1</f>
        <v>180</v>
      </c>
      <c r="L26" s="286">
        <f t="shared" si="16"/>
        <v>62</v>
      </c>
      <c r="M26" s="286">
        <f t="shared" si="16"/>
        <v>78</v>
      </c>
      <c r="N26" s="286">
        <f t="shared" si="16"/>
        <v>61</v>
      </c>
      <c r="O26" s="286">
        <f t="shared" si="16"/>
        <v>35</v>
      </c>
      <c r="P26" s="286">
        <f t="shared" si="16"/>
        <v>85</v>
      </c>
      <c r="Q26" s="286">
        <f t="shared" si="16"/>
        <v>83</v>
      </c>
      <c r="R26" s="286">
        <f t="shared" si="16"/>
        <v>65</v>
      </c>
      <c r="S26" s="286">
        <f t="shared" si="16"/>
        <v>60</v>
      </c>
      <c r="T26" s="286">
        <f t="shared" si="16"/>
        <v>51</v>
      </c>
      <c r="U26" s="286">
        <f t="shared" si="16"/>
        <v>46</v>
      </c>
      <c r="V26" s="286">
        <f t="shared" si="16"/>
        <v>40</v>
      </c>
      <c r="W26" s="286">
        <f>+ROUND($E$26*W20/100,0)-1</f>
        <v>37</v>
      </c>
      <c r="X26" s="286">
        <f t="shared" si="16"/>
        <v>32</v>
      </c>
      <c r="Y26" s="286">
        <f t="shared" si="16"/>
        <v>21</v>
      </c>
      <c r="Z26" s="286">
        <f t="shared" si="16"/>
        <v>13</v>
      </c>
      <c r="AA26" s="286">
        <f t="shared" si="16"/>
        <v>8</v>
      </c>
      <c r="AB26" s="286">
        <f t="shared" si="16"/>
        <v>8</v>
      </c>
      <c r="AC26" s="286">
        <f t="shared" si="16"/>
        <v>32</v>
      </c>
      <c r="AD26" s="286">
        <f t="shared" si="16"/>
        <v>2</v>
      </c>
      <c r="AE26" s="286">
        <f t="shared" si="16"/>
        <v>558</v>
      </c>
      <c r="AF26" s="286">
        <f t="shared" si="16"/>
        <v>62</v>
      </c>
      <c r="AG26" s="286">
        <f t="shared" si="16"/>
        <v>43</v>
      </c>
      <c r="AH26" s="286">
        <f t="shared" si="16"/>
        <v>196</v>
      </c>
      <c r="AI26" s="286">
        <f t="shared" si="16"/>
        <v>39</v>
      </c>
      <c r="AJ26" s="253">
        <f t="shared" si="1"/>
        <v>0</v>
      </c>
    </row>
    <row r="27" spans="1:36" ht="17.25">
      <c r="A27" s="283">
        <f t="shared" si="12"/>
        <v>6</v>
      </c>
      <c r="B27" s="453" t="s">
        <v>370</v>
      </c>
      <c r="C27" s="318" t="s">
        <v>221</v>
      </c>
      <c r="D27" s="284">
        <v>0.109066211245402</v>
      </c>
      <c r="E27" s="154">
        <f t="shared" si="10"/>
        <v>1583</v>
      </c>
      <c r="F27" s="286">
        <f t="shared" ref="F27:AH27" si="17">+ROUND($E$27*F20/100,0)</f>
        <v>42</v>
      </c>
      <c r="G27" s="286">
        <f t="shared" si="17"/>
        <v>46</v>
      </c>
      <c r="H27" s="286">
        <f t="shared" si="17"/>
        <v>50</v>
      </c>
      <c r="I27" s="286">
        <f t="shared" si="17"/>
        <v>51</v>
      </c>
      <c r="J27" s="286">
        <f t="shared" si="17"/>
        <v>53</v>
      </c>
      <c r="K27" s="286">
        <f>+ROUND($E$27*K20/100,0)-1</f>
        <v>251</v>
      </c>
      <c r="L27" s="286">
        <f t="shared" si="17"/>
        <v>86</v>
      </c>
      <c r="M27" s="286">
        <f t="shared" si="17"/>
        <v>108</v>
      </c>
      <c r="N27" s="286">
        <f t="shared" si="17"/>
        <v>84</v>
      </c>
      <c r="O27" s="286">
        <f t="shared" si="17"/>
        <v>49</v>
      </c>
      <c r="P27" s="286">
        <f t="shared" si="17"/>
        <v>118</v>
      </c>
      <c r="Q27" s="286">
        <f t="shared" si="17"/>
        <v>115</v>
      </c>
      <c r="R27" s="286">
        <f t="shared" si="17"/>
        <v>90</v>
      </c>
      <c r="S27" s="286">
        <f t="shared" si="17"/>
        <v>83</v>
      </c>
      <c r="T27" s="286">
        <f t="shared" si="17"/>
        <v>71</v>
      </c>
      <c r="U27" s="286">
        <f t="shared" si="17"/>
        <v>64</v>
      </c>
      <c r="V27" s="286">
        <f t="shared" si="17"/>
        <v>56</v>
      </c>
      <c r="W27" s="286">
        <f t="shared" si="17"/>
        <v>53</v>
      </c>
      <c r="X27" s="286">
        <f t="shared" si="17"/>
        <v>44</v>
      </c>
      <c r="Y27" s="286">
        <f t="shared" si="17"/>
        <v>29</v>
      </c>
      <c r="Z27" s="286">
        <f t="shared" si="17"/>
        <v>18</v>
      </c>
      <c r="AA27" s="286">
        <f t="shared" si="17"/>
        <v>11</v>
      </c>
      <c r="AB27" s="286">
        <f t="shared" si="17"/>
        <v>11</v>
      </c>
      <c r="AC27" s="286">
        <f t="shared" si="17"/>
        <v>44</v>
      </c>
      <c r="AD27" s="286">
        <f t="shared" si="17"/>
        <v>3</v>
      </c>
      <c r="AE27" s="286">
        <f t="shared" si="17"/>
        <v>775</v>
      </c>
      <c r="AF27" s="286">
        <f t="shared" si="17"/>
        <v>87</v>
      </c>
      <c r="AG27" s="286">
        <f t="shared" si="17"/>
        <v>60</v>
      </c>
      <c r="AH27" s="286">
        <f t="shared" si="17"/>
        <v>272</v>
      </c>
      <c r="AI27" s="286">
        <f>+ROUND($E$27*AI20/100,0)-1</f>
        <v>54</v>
      </c>
      <c r="AJ27" s="253">
        <f t="shared" si="1"/>
        <v>0</v>
      </c>
    </row>
    <row r="28" spans="1:36" ht="17.25">
      <c r="A28" s="283">
        <f t="shared" si="12"/>
        <v>7</v>
      </c>
      <c r="B28" s="453" t="s">
        <v>367</v>
      </c>
      <c r="C28" s="318" t="s">
        <v>222</v>
      </c>
      <c r="D28" s="284">
        <v>8.2670355078447597E-2</v>
      </c>
      <c r="E28" s="154">
        <f t="shared" si="10"/>
        <v>1200</v>
      </c>
      <c r="F28" s="286">
        <f>+ROUND($E$28*F20/100,0)</f>
        <v>32</v>
      </c>
      <c r="G28" s="286">
        <f t="shared" ref="G28:AI28" si="18">+ROUND($E$28*G20/100,0)</f>
        <v>35</v>
      </c>
      <c r="H28" s="286">
        <f t="shared" si="18"/>
        <v>38</v>
      </c>
      <c r="I28" s="286">
        <f t="shared" si="18"/>
        <v>39</v>
      </c>
      <c r="J28" s="286">
        <f t="shared" si="18"/>
        <v>40</v>
      </c>
      <c r="K28" s="286">
        <f t="shared" si="18"/>
        <v>191</v>
      </c>
      <c r="L28" s="286">
        <f t="shared" si="18"/>
        <v>65</v>
      </c>
      <c r="M28" s="286">
        <f t="shared" si="18"/>
        <v>82</v>
      </c>
      <c r="N28" s="286">
        <f t="shared" si="18"/>
        <v>64</v>
      </c>
      <c r="O28" s="286">
        <f t="shared" si="18"/>
        <v>37</v>
      </c>
      <c r="P28" s="286">
        <f t="shared" si="18"/>
        <v>89</v>
      </c>
      <c r="Q28" s="286">
        <f t="shared" si="18"/>
        <v>87</v>
      </c>
      <c r="R28" s="286">
        <f t="shared" si="18"/>
        <v>68</v>
      </c>
      <c r="S28" s="286">
        <f t="shared" si="18"/>
        <v>63</v>
      </c>
      <c r="T28" s="286">
        <f t="shared" si="18"/>
        <v>54</v>
      </c>
      <c r="U28" s="286">
        <f t="shared" si="18"/>
        <v>49</v>
      </c>
      <c r="V28" s="286">
        <f t="shared" si="18"/>
        <v>42</v>
      </c>
      <c r="W28" s="286">
        <f t="shared" si="18"/>
        <v>40</v>
      </c>
      <c r="X28" s="286">
        <f>+ROUND($E$28*X20/100,0)-1</f>
        <v>33</v>
      </c>
      <c r="Y28" s="286">
        <f t="shared" si="18"/>
        <v>22</v>
      </c>
      <c r="Z28" s="286">
        <f t="shared" si="18"/>
        <v>14</v>
      </c>
      <c r="AA28" s="286">
        <f t="shared" si="18"/>
        <v>8</v>
      </c>
      <c r="AB28" s="286">
        <f t="shared" si="18"/>
        <v>8</v>
      </c>
      <c r="AC28" s="286">
        <f t="shared" si="18"/>
        <v>33</v>
      </c>
      <c r="AD28" s="286">
        <f t="shared" si="18"/>
        <v>2</v>
      </c>
      <c r="AE28" s="286">
        <f t="shared" si="18"/>
        <v>587</v>
      </c>
      <c r="AF28" s="286">
        <f t="shared" si="18"/>
        <v>66</v>
      </c>
      <c r="AG28" s="286">
        <f t="shared" si="18"/>
        <v>45</v>
      </c>
      <c r="AH28" s="286">
        <f t="shared" si="18"/>
        <v>207</v>
      </c>
      <c r="AI28" s="286">
        <f t="shared" si="18"/>
        <v>41</v>
      </c>
      <c r="AJ28" s="253">
        <f t="shared" si="1"/>
        <v>0</v>
      </c>
    </row>
    <row r="29" spans="1:36" ht="17.25">
      <c r="A29" s="283">
        <f t="shared" si="12"/>
        <v>8</v>
      </c>
      <c r="B29" s="453" t="s">
        <v>296</v>
      </c>
      <c r="C29" s="318" t="s">
        <v>223</v>
      </c>
      <c r="D29" s="284">
        <v>7.1397124840477402E-2</v>
      </c>
      <c r="E29" s="154">
        <f t="shared" si="10"/>
        <v>1036</v>
      </c>
      <c r="F29" s="286">
        <f>+ROUND($E$29*F20/100,0)+1</f>
        <v>29</v>
      </c>
      <c r="G29" s="286">
        <f>+ROUND($E$29*G20/100,0)+1</f>
        <v>31</v>
      </c>
      <c r="H29" s="286">
        <f t="shared" ref="H29:AI29" si="19">+ROUND($E$29*H20/100,0)</f>
        <v>32</v>
      </c>
      <c r="I29" s="286">
        <f t="shared" si="19"/>
        <v>34</v>
      </c>
      <c r="J29" s="286">
        <f t="shared" si="19"/>
        <v>34</v>
      </c>
      <c r="K29" s="286">
        <f t="shared" si="19"/>
        <v>165</v>
      </c>
      <c r="L29" s="286">
        <f t="shared" si="19"/>
        <v>56</v>
      </c>
      <c r="M29" s="286">
        <f t="shared" si="19"/>
        <v>70</v>
      </c>
      <c r="N29" s="286">
        <f t="shared" si="19"/>
        <v>55</v>
      </c>
      <c r="O29" s="286">
        <f t="shared" si="19"/>
        <v>32</v>
      </c>
      <c r="P29" s="286">
        <f t="shared" si="19"/>
        <v>77</v>
      </c>
      <c r="Q29" s="286">
        <f t="shared" si="19"/>
        <v>75</v>
      </c>
      <c r="R29" s="286">
        <f t="shared" si="19"/>
        <v>59</v>
      </c>
      <c r="S29" s="286">
        <f t="shared" si="19"/>
        <v>54</v>
      </c>
      <c r="T29" s="286">
        <f t="shared" si="19"/>
        <v>46</v>
      </c>
      <c r="U29" s="286">
        <f t="shared" si="19"/>
        <v>42</v>
      </c>
      <c r="V29" s="286">
        <f t="shared" si="19"/>
        <v>36</v>
      </c>
      <c r="W29" s="286">
        <f t="shared" si="19"/>
        <v>35</v>
      </c>
      <c r="X29" s="286">
        <f t="shared" si="19"/>
        <v>29</v>
      </c>
      <c r="Y29" s="286">
        <f t="shared" si="19"/>
        <v>19</v>
      </c>
      <c r="Z29" s="286">
        <f t="shared" si="19"/>
        <v>12</v>
      </c>
      <c r="AA29" s="286">
        <f t="shared" si="19"/>
        <v>7</v>
      </c>
      <c r="AB29" s="286">
        <f t="shared" si="19"/>
        <v>7</v>
      </c>
      <c r="AC29" s="286">
        <f t="shared" si="19"/>
        <v>29</v>
      </c>
      <c r="AD29" s="286">
        <f t="shared" si="19"/>
        <v>2</v>
      </c>
      <c r="AE29" s="286">
        <f t="shared" si="19"/>
        <v>507</v>
      </c>
      <c r="AF29" s="286">
        <f t="shared" si="19"/>
        <v>57</v>
      </c>
      <c r="AG29" s="286">
        <f t="shared" si="19"/>
        <v>39</v>
      </c>
      <c r="AH29" s="286">
        <f t="shared" si="19"/>
        <v>178</v>
      </c>
      <c r="AI29" s="286">
        <f t="shared" si="19"/>
        <v>36</v>
      </c>
      <c r="AJ29" s="253">
        <f t="shared" si="1"/>
        <v>0</v>
      </c>
    </row>
    <row r="30" spans="1:36" ht="17.25">
      <c r="A30" s="283">
        <f t="shared" si="12"/>
        <v>9</v>
      </c>
      <c r="B30" s="453" t="s">
        <v>295</v>
      </c>
      <c r="C30" s="318" t="s">
        <v>224</v>
      </c>
      <c r="D30" s="284">
        <v>6.7547729149463304E-2</v>
      </c>
      <c r="E30" s="154">
        <f t="shared" si="10"/>
        <v>981</v>
      </c>
      <c r="F30" s="286">
        <f t="shared" ref="F30:AI30" si="20">+ROUND($E$30*F20/100,0)</f>
        <v>26</v>
      </c>
      <c r="G30" s="286">
        <f t="shared" si="20"/>
        <v>29</v>
      </c>
      <c r="H30" s="286">
        <f>+ROUND($E$30*H20/100,0)-1</f>
        <v>30</v>
      </c>
      <c r="I30" s="286">
        <f t="shared" si="20"/>
        <v>32</v>
      </c>
      <c r="J30" s="286">
        <f>+ROUND($E$30*J20/100,0)-1</f>
        <v>32</v>
      </c>
      <c r="K30" s="286">
        <f t="shared" si="20"/>
        <v>156</v>
      </c>
      <c r="L30" s="286">
        <f t="shared" si="20"/>
        <v>53</v>
      </c>
      <c r="M30" s="286">
        <f t="shared" si="20"/>
        <v>67</v>
      </c>
      <c r="N30" s="286">
        <f>+ROUND($E$30*N20/100,0)+1</f>
        <v>53</v>
      </c>
      <c r="O30" s="286">
        <f t="shared" si="20"/>
        <v>30</v>
      </c>
      <c r="P30" s="286">
        <f t="shared" si="20"/>
        <v>73</v>
      </c>
      <c r="Q30" s="286">
        <f t="shared" si="20"/>
        <v>71</v>
      </c>
      <c r="R30" s="286">
        <f>+ROUND($E$30*R20/100,0)-1</f>
        <v>55</v>
      </c>
      <c r="S30" s="286">
        <f t="shared" si="20"/>
        <v>52</v>
      </c>
      <c r="T30" s="286">
        <f t="shared" si="20"/>
        <v>44</v>
      </c>
      <c r="U30" s="286">
        <f t="shared" si="20"/>
        <v>40</v>
      </c>
      <c r="V30" s="286">
        <f t="shared" si="20"/>
        <v>34</v>
      </c>
      <c r="W30" s="286">
        <f t="shared" si="20"/>
        <v>33</v>
      </c>
      <c r="X30" s="286">
        <f t="shared" si="20"/>
        <v>28</v>
      </c>
      <c r="Y30" s="286">
        <f t="shared" si="20"/>
        <v>18</v>
      </c>
      <c r="Z30" s="286">
        <f t="shared" si="20"/>
        <v>11</v>
      </c>
      <c r="AA30" s="286">
        <f t="shared" si="20"/>
        <v>7</v>
      </c>
      <c r="AB30" s="286">
        <f t="shared" si="20"/>
        <v>7</v>
      </c>
      <c r="AC30" s="286">
        <f t="shared" si="20"/>
        <v>27</v>
      </c>
      <c r="AD30" s="286">
        <f>+ROUND($E$30*AD20/100,0)+1</f>
        <v>3</v>
      </c>
      <c r="AE30" s="286">
        <f t="shared" si="20"/>
        <v>480</v>
      </c>
      <c r="AF30" s="286">
        <f>+ROUND($E$30*AF20/100,0)+1</f>
        <v>55</v>
      </c>
      <c r="AG30" s="286">
        <f t="shared" si="20"/>
        <v>37</v>
      </c>
      <c r="AH30" s="286">
        <f t="shared" si="20"/>
        <v>169</v>
      </c>
      <c r="AI30" s="286">
        <f t="shared" si="20"/>
        <v>34</v>
      </c>
      <c r="AJ30" s="253">
        <f t="shared" si="1"/>
        <v>0</v>
      </c>
    </row>
    <row r="31" spans="1:36" ht="17.25">
      <c r="A31" s="283">
        <v>10</v>
      </c>
      <c r="B31" s="453" t="s">
        <v>284</v>
      </c>
      <c r="C31" s="318" t="s">
        <v>225</v>
      </c>
      <c r="D31" s="284">
        <v>8.3477216425193304E-2</v>
      </c>
      <c r="E31" s="154">
        <f t="shared" si="10"/>
        <v>1212</v>
      </c>
      <c r="F31" s="286">
        <f>+ROUND($E$31*F20/100,0)</f>
        <v>32</v>
      </c>
      <c r="G31" s="286">
        <f t="shared" ref="G31:AI31" si="21">+ROUND($E$31*G20/100,0)</f>
        <v>36</v>
      </c>
      <c r="H31" s="286">
        <f t="shared" si="21"/>
        <v>38</v>
      </c>
      <c r="I31" s="286">
        <f t="shared" si="21"/>
        <v>39</v>
      </c>
      <c r="J31" s="286">
        <f t="shared" si="21"/>
        <v>40</v>
      </c>
      <c r="K31" s="286">
        <f t="shared" si="21"/>
        <v>193</v>
      </c>
      <c r="L31" s="286">
        <f t="shared" si="21"/>
        <v>66</v>
      </c>
      <c r="M31" s="286">
        <f t="shared" si="21"/>
        <v>82</v>
      </c>
      <c r="N31" s="286">
        <f t="shared" si="21"/>
        <v>64</v>
      </c>
      <c r="O31" s="286">
        <f>+ROUND($E$31*O20/100,0)+1</f>
        <v>39</v>
      </c>
      <c r="P31" s="286">
        <f>+ROUND($E$31*P20/100,0)-1</f>
        <v>89</v>
      </c>
      <c r="Q31" s="286">
        <f>+ROUND($E$31*Q20/100,0)+1</f>
        <v>89</v>
      </c>
      <c r="R31" s="286">
        <f>+ROUND($E$31*R20/100,0)-1</f>
        <v>68</v>
      </c>
      <c r="S31" s="286">
        <f t="shared" si="21"/>
        <v>64</v>
      </c>
      <c r="T31" s="286">
        <f t="shared" si="21"/>
        <v>54</v>
      </c>
      <c r="U31" s="286">
        <f t="shared" si="21"/>
        <v>49</v>
      </c>
      <c r="V31" s="286">
        <f t="shared" si="21"/>
        <v>43</v>
      </c>
      <c r="W31" s="286">
        <f t="shared" si="21"/>
        <v>41</v>
      </c>
      <c r="X31" s="286">
        <f t="shared" si="21"/>
        <v>34</v>
      </c>
      <c r="Y31" s="286">
        <f t="shared" si="21"/>
        <v>22</v>
      </c>
      <c r="Z31" s="286">
        <f t="shared" si="21"/>
        <v>14</v>
      </c>
      <c r="AA31" s="286">
        <f t="shared" si="21"/>
        <v>8</v>
      </c>
      <c r="AB31" s="286">
        <f t="shared" si="21"/>
        <v>8</v>
      </c>
      <c r="AC31" s="286">
        <f t="shared" si="21"/>
        <v>34</v>
      </c>
      <c r="AD31" s="286">
        <f t="shared" si="21"/>
        <v>3</v>
      </c>
      <c r="AE31" s="286">
        <f t="shared" si="21"/>
        <v>593</v>
      </c>
      <c r="AF31" s="286">
        <f t="shared" si="21"/>
        <v>66</v>
      </c>
      <c r="AG31" s="286">
        <f>+ROUND($E$31*AG20/100,0)+1</f>
        <v>47</v>
      </c>
      <c r="AH31" s="286">
        <f>+ROUND($E$31*AH20/100,0)-1</f>
        <v>208</v>
      </c>
      <c r="AI31" s="286">
        <f t="shared" si="21"/>
        <v>42</v>
      </c>
      <c r="AJ31" s="253">
        <f t="shared" si="1"/>
        <v>0</v>
      </c>
    </row>
    <row r="32" spans="1:36" s="287" customFormat="1" ht="15.75" hidden="1">
      <c r="A32" s="251"/>
      <c r="B32" s="448"/>
      <c r="C32" s="318"/>
      <c r="D32" s="288">
        <f t="shared" ref="D32:AI32" si="22">SUM(D22:D31)</f>
        <v>1.0000000000000004</v>
      </c>
      <c r="E32" s="289">
        <f t="shared" si="22"/>
        <v>14516</v>
      </c>
      <c r="F32" s="290">
        <f t="shared" si="22"/>
        <v>388</v>
      </c>
      <c r="G32" s="290">
        <f t="shared" si="22"/>
        <v>426</v>
      </c>
      <c r="H32" s="290">
        <f t="shared" si="22"/>
        <v>454</v>
      </c>
      <c r="I32" s="290">
        <f t="shared" si="22"/>
        <v>472</v>
      </c>
      <c r="J32" s="290">
        <f t="shared" si="22"/>
        <v>482</v>
      </c>
      <c r="K32" s="290">
        <f t="shared" si="22"/>
        <v>2307</v>
      </c>
      <c r="L32" s="290">
        <f t="shared" si="22"/>
        <v>788</v>
      </c>
      <c r="M32" s="290">
        <f t="shared" si="22"/>
        <v>987</v>
      </c>
      <c r="N32" s="290">
        <f t="shared" si="22"/>
        <v>771</v>
      </c>
      <c r="O32" s="290">
        <f t="shared" si="22"/>
        <v>450</v>
      </c>
      <c r="P32" s="290">
        <f t="shared" si="22"/>
        <v>1079</v>
      </c>
      <c r="Q32" s="290">
        <f t="shared" si="22"/>
        <v>1055</v>
      </c>
      <c r="R32" s="290">
        <f t="shared" si="22"/>
        <v>822</v>
      </c>
      <c r="S32" s="290">
        <f t="shared" si="22"/>
        <v>763</v>
      </c>
      <c r="T32" s="290">
        <f t="shared" si="22"/>
        <v>650</v>
      </c>
      <c r="U32" s="290">
        <f t="shared" si="22"/>
        <v>590</v>
      </c>
      <c r="V32" s="290">
        <f t="shared" si="22"/>
        <v>510</v>
      </c>
      <c r="W32" s="290">
        <f t="shared" si="22"/>
        <v>487</v>
      </c>
      <c r="X32" s="290">
        <f t="shared" si="22"/>
        <v>407</v>
      </c>
      <c r="Y32" s="290">
        <f t="shared" si="22"/>
        <v>265</v>
      </c>
      <c r="Z32" s="290">
        <f t="shared" si="22"/>
        <v>167</v>
      </c>
      <c r="AA32" s="290">
        <f t="shared" si="22"/>
        <v>98</v>
      </c>
      <c r="AB32" s="291">
        <f t="shared" si="22"/>
        <v>98</v>
      </c>
      <c r="AC32" s="292">
        <f t="shared" si="22"/>
        <v>404</v>
      </c>
      <c r="AD32" s="289">
        <f t="shared" si="22"/>
        <v>30</v>
      </c>
      <c r="AE32" s="292">
        <f t="shared" si="22"/>
        <v>7104</v>
      </c>
      <c r="AF32" s="289">
        <f t="shared" si="22"/>
        <v>795</v>
      </c>
      <c r="AG32" s="292">
        <f t="shared" si="22"/>
        <v>549</v>
      </c>
      <c r="AH32" s="289">
        <f t="shared" si="22"/>
        <v>2498</v>
      </c>
      <c r="AI32" s="291">
        <f t="shared" si="22"/>
        <v>500</v>
      </c>
      <c r="AJ32" s="253">
        <f t="shared" si="1"/>
        <v>0</v>
      </c>
    </row>
    <row r="33" spans="1:36" ht="17.25" hidden="1">
      <c r="A33" s="251"/>
      <c r="B33" s="448"/>
      <c r="C33" s="318"/>
      <c r="D33" s="295">
        <v>15390</v>
      </c>
      <c r="E33" s="296"/>
      <c r="F33" s="274">
        <f t="shared" ref="F33:AI33" si="23">+F34*100/$E$34</f>
        <v>2.4165485242943676</v>
      </c>
      <c r="G33" s="274">
        <f t="shared" si="23"/>
        <v>2.5389869828586158</v>
      </c>
      <c r="H33" s="274">
        <f t="shared" si="23"/>
        <v>2.6356489238303906</v>
      </c>
      <c r="I33" s="274">
        <f t="shared" si="23"/>
        <v>2.7194226060059288</v>
      </c>
      <c r="J33" s="274">
        <f t="shared" si="23"/>
        <v>2.7774197705889936</v>
      </c>
      <c r="K33" s="274">
        <f t="shared" si="23"/>
        <v>14.009537311509215</v>
      </c>
      <c r="L33" s="274">
        <f t="shared" si="23"/>
        <v>5.3292950122438461</v>
      </c>
      <c r="M33" s="274">
        <f t="shared" si="23"/>
        <v>7.0756540791339093</v>
      </c>
      <c r="N33" s="274">
        <f t="shared" si="23"/>
        <v>5.3357391416419642</v>
      </c>
      <c r="O33" s="274">
        <f t="shared" si="23"/>
        <v>3.0480732053099628</v>
      </c>
      <c r="P33" s="274">
        <f t="shared" si="23"/>
        <v>7.2689779610774581</v>
      </c>
      <c r="Q33" s="274">
        <f t="shared" si="23"/>
        <v>6.6245650212656271</v>
      </c>
      <c r="R33" s="274">
        <f t="shared" si="23"/>
        <v>6.1992524809898182</v>
      </c>
      <c r="S33" s="274">
        <f t="shared" si="23"/>
        <v>5.9221549168707304</v>
      </c>
      <c r="T33" s="274">
        <f t="shared" si="23"/>
        <v>5.0521974481247582</v>
      </c>
      <c r="U33" s="274">
        <f t="shared" si="23"/>
        <v>4.2273488851656138</v>
      </c>
      <c r="V33" s="274">
        <f t="shared" si="23"/>
        <v>3.8922541564634616</v>
      </c>
      <c r="W33" s="274">
        <f t="shared" si="23"/>
        <v>3.7247067921123858</v>
      </c>
      <c r="X33" s="274">
        <f t="shared" si="23"/>
        <v>3.4153885810027065</v>
      </c>
      <c r="Y33" s="274">
        <f t="shared" si="23"/>
        <v>2.2490011599432917</v>
      </c>
      <c r="Z33" s="274">
        <f t="shared" si="23"/>
        <v>1.6819177729088801</v>
      </c>
      <c r="AA33" s="274">
        <f t="shared" si="23"/>
        <v>0.85062508055161745</v>
      </c>
      <c r="AB33" s="275">
        <f t="shared" si="23"/>
        <v>1.005284186106457</v>
      </c>
      <c r="AC33" s="276">
        <f t="shared" si="23"/>
        <v>2.519654594664261</v>
      </c>
      <c r="AD33" s="277">
        <f t="shared" si="23"/>
        <v>0.1868797525454311</v>
      </c>
      <c r="AE33" s="276">
        <f t="shared" si="23"/>
        <v>53.589380074751901</v>
      </c>
      <c r="AF33" s="277">
        <f t="shared" si="23"/>
        <v>6.2443613867766468</v>
      </c>
      <c r="AG33" s="276">
        <f t="shared" si="23"/>
        <v>4.1306869441938394</v>
      </c>
      <c r="AH33" s="277">
        <f t="shared" si="23"/>
        <v>19.371052970743651</v>
      </c>
      <c r="AI33" s="275">
        <f t="shared" si="23"/>
        <v>3.1189586286892639</v>
      </c>
      <c r="AJ33" s="253">
        <f t="shared" si="1"/>
        <v>-99.999999999999986</v>
      </c>
    </row>
    <row r="34" spans="1:36" ht="15.75">
      <c r="A34" s="278">
        <f>COUNT(A35:A47)</f>
        <v>13</v>
      </c>
      <c r="B34" s="449"/>
      <c r="C34" s="399" t="s">
        <v>226</v>
      </c>
      <c r="D34" s="149"/>
      <c r="E34" s="280">
        <v>15518</v>
      </c>
      <c r="F34" s="281">
        <v>375</v>
      </c>
      <c r="G34" s="272">
        <v>394</v>
      </c>
      <c r="H34" s="272">
        <v>409</v>
      </c>
      <c r="I34" s="272">
        <v>422</v>
      </c>
      <c r="J34" s="272">
        <v>431</v>
      </c>
      <c r="K34" s="272">
        <v>2174</v>
      </c>
      <c r="L34" s="272">
        <v>827</v>
      </c>
      <c r="M34" s="272">
        <v>1098</v>
      </c>
      <c r="N34" s="272">
        <v>828</v>
      </c>
      <c r="O34" s="272">
        <v>473</v>
      </c>
      <c r="P34" s="272">
        <v>1128</v>
      </c>
      <c r="Q34" s="272">
        <v>1028</v>
      </c>
      <c r="R34" s="272">
        <v>962</v>
      </c>
      <c r="S34" s="272">
        <v>919</v>
      </c>
      <c r="T34" s="272">
        <v>784</v>
      </c>
      <c r="U34" s="272">
        <v>656</v>
      </c>
      <c r="V34" s="272">
        <v>604</v>
      </c>
      <c r="W34" s="272">
        <v>578</v>
      </c>
      <c r="X34" s="272">
        <v>530</v>
      </c>
      <c r="Y34" s="272">
        <v>349</v>
      </c>
      <c r="Z34" s="272">
        <v>261</v>
      </c>
      <c r="AA34" s="272">
        <v>132</v>
      </c>
      <c r="AB34" s="282">
        <v>156</v>
      </c>
      <c r="AC34" s="149">
        <v>391</v>
      </c>
      <c r="AD34" s="150">
        <v>29</v>
      </c>
      <c r="AE34" s="149">
        <v>8316</v>
      </c>
      <c r="AF34" s="150">
        <v>969</v>
      </c>
      <c r="AG34" s="149">
        <v>641</v>
      </c>
      <c r="AH34" s="150">
        <v>3006</v>
      </c>
      <c r="AI34" s="148">
        <v>484</v>
      </c>
      <c r="AJ34" s="253">
        <f t="shared" si="1"/>
        <v>0</v>
      </c>
    </row>
    <row r="35" spans="1:36" ht="17.25">
      <c r="A35" s="283">
        <v>1</v>
      </c>
      <c r="B35" s="453" t="s">
        <v>315</v>
      </c>
      <c r="C35" s="318" t="s">
        <v>227</v>
      </c>
      <c r="D35" s="319">
        <v>0.20518776616337592</v>
      </c>
      <c r="E35" s="154">
        <f>ROUND($E$34*D35,0)</f>
        <v>3184</v>
      </c>
      <c r="F35" s="286">
        <f>ROUND($E$35*F33/100,0)</f>
        <v>77</v>
      </c>
      <c r="G35" s="286">
        <f t="shared" ref="G35:AI35" si="24">ROUND($E$35*G33/100,0)</f>
        <v>81</v>
      </c>
      <c r="H35" s="286">
        <f t="shared" si="24"/>
        <v>84</v>
      </c>
      <c r="I35" s="286">
        <f t="shared" si="24"/>
        <v>87</v>
      </c>
      <c r="J35" s="286">
        <f t="shared" si="24"/>
        <v>88</v>
      </c>
      <c r="K35" s="286">
        <f t="shared" si="24"/>
        <v>446</v>
      </c>
      <c r="L35" s="286">
        <f t="shared" si="24"/>
        <v>170</v>
      </c>
      <c r="M35" s="286">
        <f t="shared" si="24"/>
        <v>225</v>
      </c>
      <c r="N35" s="286">
        <f t="shared" si="24"/>
        <v>170</v>
      </c>
      <c r="O35" s="286">
        <f t="shared" si="24"/>
        <v>97</v>
      </c>
      <c r="P35" s="286">
        <f t="shared" si="24"/>
        <v>231</v>
      </c>
      <c r="Q35" s="286">
        <f t="shared" si="24"/>
        <v>211</v>
      </c>
      <c r="R35" s="286">
        <f t="shared" si="24"/>
        <v>197</v>
      </c>
      <c r="S35" s="286">
        <f t="shared" si="24"/>
        <v>189</v>
      </c>
      <c r="T35" s="286">
        <f t="shared" si="24"/>
        <v>161</v>
      </c>
      <c r="U35" s="286">
        <f t="shared" si="24"/>
        <v>135</v>
      </c>
      <c r="V35" s="286">
        <f>ROUND($E$35*V33/100,0)-1</f>
        <v>123</v>
      </c>
      <c r="W35" s="286">
        <f t="shared" si="24"/>
        <v>119</v>
      </c>
      <c r="X35" s="286">
        <f t="shared" si="24"/>
        <v>109</v>
      </c>
      <c r="Y35" s="286">
        <f>ROUND($E$35*Y33/100,0)-1</f>
        <v>71</v>
      </c>
      <c r="Z35" s="286">
        <f t="shared" si="24"/>
        <v>54</v>
      </c>
      <c r="AA35" s="286">
        <f>ROUND($E$35*AA33/100,0)-1</f>
        <v>26</v>
      </c>
      <c r="AB35" s="286">
        <f>ROUND($E$35*AB33/100,0)+1</f>
        <v>33</v>
      </c>
      <c r="AC35" s="286">
        <f t="shared" si="24"/>
        <v>80</v>
      </c>
      <c r="AD35" s="286">
        <f t="shared" si="24"/>
        <v>6</v>
      </c>
      <c r="AE35" s="286">
        <f t="shared" si="24"/>
        <v>1706</v>
      </c>
      <c r="AF35" s="286">
        <f t="shared" si="24"/>
        <v>199</v>
      </c>
      <c r="AG35" s="286">
        <f t="shared" si="24"/>
        <v>132</v>
      </c>
      <c r="AH35" s="286">
        <f t="shared" si="24"/>
        <v>617</v>
      </c>
      <c r="AI35" s="286">
        <f t="shared" si="24"/>
        <v>99</v>
      </c>
      <c r="AJ35" s="253">
        <f t="shared" si="1"/>
        <v>0</v>
      </c>
    </row>
    <row r="36" spans="1:36" ht="17.25">
      <c r="A36" s="283">
        <f t="shared" ref="A36:A47" si="25">1+A35</f>
        <v>2</v>
      </c>
      <c r="B36" s="453" t="s">
        <v>316</v>
      </c>
      <c r="C36" s="318" t="s">
        <v>228</v>
      </c>
      <c r="D36" s="319">
        <v>8.0139372822299645E-2</v>
      </c>
      <c r="E36" s="154">
        <f>ROUND($E$34*D36,0)</f>
        <v>1244</v>
      </c>
      <c r="F36" s="286">
        <f>+ROUND($E$36*F33/100,0)</f>
        <v>30</v>
      </c>
      <c r="G36" s="286">
        <f t="shared" ref="G36:AI36" si="26">+ROUND($E$36*G33/100,0)</f>
        <v>32</v>
      </c>
      <c r="H36" s="286">
        <f t="shared" si="26"/>
        <v>33</v>
      </c>
      <c r="I36" s="286">
        <f t="shared" si="26"/>
        <v>34</v>
      </c>
      <c r="J36" s="286">
        <f t="shared" si="26"/>
        <v>35</v>
      </c>
      <c r="K36" s="286">
        <f t="shared" si="26"/>
        <v>174</v>
      </c>
      <c r="L36" s="286">
        <f t="shared" si="26"/>
        <v>66</v>
      </c>
      <c r="M36" s="286">
        <f t="shared" si="26"/>
        <v>88</v>
      </c>
      <c r="N36" s="286">
        <f t="shared" si="26"/>
        <v>66</v>
      </c>
      <c r="O36" s="286">
        <f t="shared" si="26"/>
        <v>38</v>
      </c>
      <c r="P36" s="286">
        <f t="shared" si="26"/>
        <v>90</v>
      </c>
      <c r="Q36" s="286">
        <f t="shared" si="26"/>
        <v>82</v>
      </c>
      <c r="R36" s="286">
        <f t="shared" si="26"/>
        <v>77</v>
      </c>
      <c r="S36" s="286">
        <f t="shared" si="26"/>
        <v>74</v>
      </c>
      <c r="T36" s="286">
        <f t="shared" si="26"/>
        <v>63</v>
      </c>
      <c r="U36" s="286">
        <f t="shared" si="26"/>
        <v>53</v>
      </c>
      <c r="V36" s="286">
        <f t="shared" si="26"/>
        <v>48</v>
      </c>
      <c r="W36" s="286">
        <f t="shared" si="26"/>
        <v>46</v>
      </c>
      <c r="X36" s="286">
        <f t="shared" si="26"/>
        <v>42</v>
      </c>
      <c r="Y36" s="286">
        <f t="shared" si="26"/>
        <v>28</v>
      </c>
      <c r="Z36" s="286">
        <f t="shared" si="26"/>
        <v>21</v>
      </c>
      <c r="AA36" s="286">
        <f t="shared" si="26"/>
        <v>11</v>
      </c>
      <c r="AB36" s="286">
        <f t="shared" si="26"/>
        <v>13</v>
      </c>
      <c r="AC36" s="286">
        <f t="shared" si="26"/>
        <v>31</v>
      </c>
      <c r="AD36" s="286">
        <f t="shared" si="26"/>
        <v>2</v>
      </c>
      <c r="AE36" s="286">
        <f t="shared" si="26"/>
        <v>667</v>
      </c>
      <c r="AF36" s="286">
        <f t="shared" si="26"/>
        <v>78</v>
      </c>
      <c r="AG36" s="286">
        <f t="shared" si="26"/>
        <v>51</v>
      </c>
      <c r="AH36" s="286">
        <f t="shared" si="26"/>
        <v>241</v>
      </c>
      <c r="AI36" s="286">
        <f t="shared" si="26"/>
        <v>39</v>
      </c>
      <c r="AJ36" s="253">
        <f t="shared" si="1"/>
        <v>0</v>
      </c>
    </row>
    <row r="37" spans="1:36" ht="17.25">
      <c r="A37" s="283">
        <f t="shared" si="25"/>
        <v>3</v>
      </c>
      <c r="B37" s="453" t="s">
        <v>314</v>
      </c>
      <c r="C37" s="318" t="s">
        <v>229</v>
      </c>
      <c r="D37" s="319">
        <v>3.2649374112788745E-2</v>
      </c>
      <c r="E37" s="154">
        <f t="shared" ref="E37:E47" si="27">ROUND($E$34*D37,0)</f>
        <v>507</v>
      </c>
      <c r="F37" s="286">
        <f>+ROUND($E$37*F33/100,0)</f>
        <v>12</v>
      </c>
      <c r="G37" s="286">
        <f t="shared" ref="G37:AI37" si="28">+ROUND($E$37*G33/100,0)</f>
        <v>13</v>
      </c>
      <c r="H37" s="286">
        <f t="shared" si="28"/>
        <v>13</v>
      </c>
      <c r="I37" s="286">
        <f t="shared" si="28"/>
        <v>14</v>
      </c>
      <c r="J37" s="286">
        <f t="shared" si="28"/>
        <v>14</v>
      </c>
      <c r="K37" s="286">
        <f>+ROUND($E$37*K33/100,0)+1</f>
        <v>72</v>
      </c>
      <c r="L37" s="286">
        <f t="shared" si="28"/>
        <v>27</v>
      </c>
      <c r="M37" s="286">
        <f t="shared" si="28"/>
        <v>36</v>
      </c>
      <c r="N37" s="286">
        <f t="shared" si="28"/>
        <v>27</v>
      </c>
      <c r="O37" s="286">
        <f t="shared" si="28"/>
        <v>15</v>
      </c>
      <c r="P37" s="286">
        <f t="shared" si="28"/>
        <v>37</v>
      </c>
      <c r="Q37" s="286">
        <f t="shared" si="28"/>
        <v>34</v>
      </c>
      <c r="R37" s="286">
        <f t="shared" si="28"/>
        <v>31</v>
      </c>
      <c r="S37" s="286">
        <f t="shared" si="28"/>
        <v>30</v>
      </c>
      <c r="T37" s="286">
        <f t="shared" si="28"/>
        <v>26</v>
      </c>
      <c r="U37" s="286">
        <f t="shared" si="28"/>
        <v>21</v>
      </c>
      <c r="V37" s="286">
        <f t="shared" si="28"/>
        <v>20</v>
      </c>
      <c r="W37" s="286">
        <f t="shared" si="28"/>
        <v>19</v>
      </c>
      <c r="X37" s="286">
        <f t="shared" si="28"/>
        <v>17</v>
      </c>
      <c r="Y37" s="286">
        <f t="shared" si="28"/>
        <v>11</v>
      </c>
      <c r="Z37" s="286">
        <f t="shared" si="28"/>
        <v>9</v>
      </c>
      <c r="AA37" s="286">
        <f t="shared" si="28"/>
        <v>4</v>
      </c>
      <c r="AB37" s="286">
        <f t="shared" si="28"/>
        <v>5</v>
      </c>
      <c r="AC37" s="286">
        <f t="shared" si="28"/>
        <v>13</v>
      </c>
      <c r="AD37" s="286">
        <f t="shared" si="28"/>
        <v>1</v>
      </c>
      <c r="AE37" s="286">
        <f t="shared" si="28"/>
        <v>272</v>
      </c>
      <c r="AF37" s="286">
        <f t="shared" si="28"/>
        <v>32</v>
      </c>
      <c r="AG37" s="286">
        <f t="shared" si="28"/>
        <v>21</v>
      </c>
      <c r="AH37" s="286">
        <f t="shared" si="28"/>
        <v>98</v>
      </c>
      <c r="AI37" s="286">
        <f t="shared" si="28"/>
        <v>16</v>
      </c>
      <c r="AJ37" s="253">
        <f t="shared" si="1"/>
        <v>0</v>
      </c>
    </row>
    <row r="38" spans="1:36" ht="17.25">
      <c r="A38" s="283">
        <f t="shared" si="25"/>
        <v>4</v>
      </c>
      <c r="B38" s="453" t="s">
        <v>313</v>
      </c>
      <c r="C38" s="318" t="s">
        <v>230</v>
      </c>
      <c r="D38" s="319">
        <v>0.13711446638275906</v>
      </c>
      <c r="E38" s="154">
        <f t="shared" si="27"/>
        <v>2128</v>
      </c>
      <c r="F38" s="286">
        <f>+ROUND($E$38*F33/100,0)</f>
        <v>51</v>
      </c>
      <c r="G38" s="286">
        <f t="shared" ref="G38:AI38" si="29">+ROUND($E$38*G33/100,0)</f>
        <v>54</v>
      </c>
      <c r="H38" s="286">
        <f t="shared" si="29"/>
        <v>56</v>
      </c>
      <c r="I38" s="286">
        <f t="shared" si="29"/>
        <v>58</v>
      </c>
      <c r="J38" s="286">
        <f t="shared" si="29"/>
        <v>59</v>
      </c>
      <c r="K38" s="286">
        <f t="shared" si="29"/>
        <v>298</v>
      </c>
      <c r="L38" s="286">
        <f t="shared" si="29"/>
        <v>113</v>
      </c>
      <c r="M38" s="286">
        <f t="shared" si="29"/>
        <v>151</v>
      </c>
      <c r="N38" s="286">
        <f t="shared" si="29"/>
        <v>114</v>
      </c>
      <c r="O38" s="286">
        <f t="shared" si="29"/>
        <v>65</v>
      </c>
      <c r="P38" s="286">
        <f t="shared" si="29"/>
        <v>155</v>
      </c>
      <c r="Q38" s="286">
        <f t="shared" si="29"/>
        <v>141</v>
      </c>
      <c r="R38" s="286">
        <f t="shared" si="29"/>
        <v>132</v>
      </c>
      <c r="S38" s="286">
        <f t="shared" si="29"/>
        <v>126</v>
      </c>
      <c r="T38" s="286">
        <f>+ROUND($E$38*T33/100,0)-1</f>
        <v>107</v>
      </c>
      <c r="U38" s="286">
        <f t="shared" si="29"/>
        <v>90</v>
      </c>
      <c r="V38" s="286">
        <f t="shared" si="29"/>
        <v>83</v>
      </c>
      <c r="W38" s="286">
        <f t="shared" si="29"/>
        <v>79</v>
      </c>
      <c r="X38" s="286">
        <f t="shared" si="29"/>
        <v>73</v>
      </c>
      <c r="Y38" s="286">
        <f t="shared" si="29"/>
        <v>48</v>
      </c>
      <c r="Z38" s="286">
        <f t="shared" si="29"/>
        <v>36</v>
      </c>
      <c r="AA38" s="286">
        <f t="shared" si="29"/>
        <v>18</v>
      </c>
      <c r="AB38" s="286">
        <f t="shared" si="29"/>
        <v>21</v>
      </c>
      <c r="AC38" s="286">
        <f t="shared" si="29"/>
        <v>54</v>
      </c>
      <c r="AD38" s="286">
        <f t="shared" si="29"/>
        <v>4</v>
      </c>
      <c r="AE38" s="286">
        <f t="shared" si="29"/>
        <v>1140</v>
      </c>
      <c r="AF38" s="286">
        <f>+ROUND($E$38*AF33/100,0)-1</f>
        <v>132</v>
      </c>
      <c r="AG38" s="286">
        <f t="shared" si="29"/>
        <v>88</v>
      </c>
      <c r="AH38" s="286">
        <f t="shared" si="29"/>
        <v>412</v>
      </c>
      <c r="AI38" s="286">
        <f t="shared" si="29"/>
        <v>66</v>
      </c>
      <c r="AJ38" s="253">
        <f t="shared" si="1"/>
        <v>0</v>
      </c>
    </row>
    <row r="39" spans="1:36" ht="17.25">
      <c r="A39" s="283">
        <f t="shared" si="25"/>
        <v>5</v>
      </c>
      <c r="B39" s="453" t="s">
        <v>312</v>
      </c>
      <c r="C39" s="318" t="s">
        <v>231</v>
      </c>
      <c r="D39" s="319">
        <v>9.6786682152535816E-2</v>
      </c>
      <c r="E39" s="154">
        <f t="shared" si="27"/>
        <v>1502</v>
      </c>
      <c r="F39" s="286">
        <f t="shared" ref="F39:AI39" si="30">+ROUND($E$39*F33/100,0)</f>
        <v>36</v>
      </c>
      <c r="G39" s="286">
        <f t="shared" si="30"/>
        <v>38</v>
      </c>
      <c r="H39" s="286">
        <f t="shared" si="30"/>
        <v>40</v>
      </c>
      <c r="I39" s="286">
        <f t="shared" si="30"/>
        <v>41</v>
      </c>
      <c r="J39" s="286">
        <f t="shared" si="30"/>
        <v>42</v>
      </c>
      <c r="K39" s="286">
        <f t="shared" si="30"/>
        <v>210</v>
      </c>
      <c r="L39" s="286">
        <f t="shared" si="30"/>
        <v>80</v>
      </c>
      <c r="M39" s="286">
        <f t="shared" si="30"/>
        <v>106</v>
      </c>
      <c r="N39" s="286">
        <f t="shared" si="30"/>
        <v>80</v>
      </c>
      <c r="O39" s="286">
        <f>+ROUND($E$39*O33/100,0)+1</f>
        <v>47</v>
      </c>
      <c r="P39" s="286">
        <f t="shared" si="30"/>
        <v>109</v>
      </c>
      <c r="Q39" s="286">
        <f t="shared" si="30"/>
        <v>100</v>
      </c>
      <c r="R39" s="286">
        <f t="shared" si="30"/>
        <v>93</v>
      </c>
      <c r="S39" s="286">
        <f t="shared" si="30"/>
        <v>89</v>
      </c>
      <c r="T39" s="286">
        <f t="shared" si="30"/>
        <v>76</v>
      </c>
      <c r="U39" s="286">
        <f t="shared" si="30"/>
        <v>63</v>
      </c>
      <c r="V39" s="286">
        <f t="shared" si="30"/>
        <v>58</v>
      </c>
      <c r="W39" s="286">
        <f t="shared" si="30"/>
        <v>56</v>
      </c>
      <c r="X39" s="286">
        <f t="shared" si="30"/>
        <v>51</v>
      </c>
      <c r="Y39" s="286">
        <f t="shared" si="30"/>
        <v>34</v>
      </c>
      <c r="Z39" s="286">
        <f t="shared" si="30"/>
        <v>25</v>
      </c>
      <c r="AA39" s="286">
        <f t="shared" si="30"/>
        <v>13</v>
      </c>
      <c r="AB39" s="286">
        <f t="shared" si="30"/>
        <v>15</v>
      </c>
      <c r="AC39" s="286">
        <f t="shared" si="30"/>
        <v>38</v>
      </c>
      <c r="AD39" s="286">
        <f t="shared" si="30"/>
        <v>3</v>
      </c>
      <c r="AE39" s="286">
        <f t="shared" si="30"/>
        <v>805</v>
      </c>
      <c r="AF39" s="286">
        <f t="shared" si="30"/>
        <v>94</v>
      </c>
      <c r="AG39" s="286">
        <f t="shared" si="30"/>
        <v>62</v>
      </c>
      <c r="AH39" s="286">
        <f t="shared" si="30"/>
        <v>291</v>
      </c>
      <c r="AI39" s="286">
        <f t="shared" si="30"/>
        <v>47</v>
      </c>
      <c r="AJ39" s="253">
        <f t="shared" si="1"/>
        <v>0</v>
      </c>
    </row>
    <row r="40" spans="1:36" ht="17.25">
      <c r="A40" s="283">
        <f t="shared" si="25"/>
        <v>6</v>
      </c>
      <c r="B40" s="453" t="s">
        <v>311</v>
      </c>
      <c r="C40" s="318" t="s">
        <v>232</v>
      </c>
      <c r="D40" s="319">
        <v>4.7231900890437474E-2</v>
      </c>
      <c r="E40" s="154">
        <f t="shared" si="27"/>
        <v>733</v>
      </c>
      <c r="F40" s="286">
        <f>+ROUND($E$40*F33/100,0)</f>
        <v>18</v>
      </c>
      <c r="G40" s="286">
        <f t="shared" ref="G40:AI40" si="31">+ROUND($E$40*G33/100,0)</f>
        <v>19</v>
      </c>
      <c r="H40" s="286">
        <f t="shared" si="31"/>
        <v>19</v>
      </c>
      <c r="I40" s="286">
        <f t="shared" si="31"/>
        <v>20</v>
      </c>
      <c r="J40" s="286">
        <f t="shared" si="31"/>
        <v>20</v>
      </c>
      <c r="K40" s="286">
        <f>+ROUND($E$40*K33/100,0)+1</f>
        <v>104</v>
      </c>
      <c r="L40" s="286">
        <f t="shared" si="31"/>
        <v>39</v>
      </c>
      <c r="M40" s="286">
        <f t="shared" si="31"/>
        <v>52</v>
      </c>
      <c r="N40" s="286">
        <f t="shared" si="31"/>
        <v>39</v>
      </c>
      <c r="O40" s="286">
        <f t="shared" si="31"/>
        <v>22</v>
      </c>
      <c r="P40" s="286">
        <f t="shared" si="31"/>
        <v>53</v>
      </c>
      <c r="Q40" s="286">
        <f t="shared" si="31"/>
        <v>49</v>
      </c>
      <c r="R40" s="286">
        <f t="shared" si="31"/>
        <v>45</v>
      </c>
      <c r="S40" s="286">
        <f t="shared" si="31"/>
        <v>43</v>
      </c>
      <c r="T40" s="286">
        <f t="shared" si="31"/>
        <v>37</v>
      </c>
      <c r="U40" s="286">
        <f>+ROUND($E$40*U33/100,0)+1</f>
        <v>32</v>
      </c>
      <c r="V40" s="286">
        <f t="shared" si="31"/>
        <v>29</v>
      </c>
      <c r="W40" s="286">
        <f t="shared" si="31"/>
        <v>27</v>
      </c>
      <c r="X40" s="286">
        <f t="shared" si="31"/>
        <v>25</v>
      </c>
      <c r="Y40" s="286">
        <f t="shared" si="31"/>
        <v>16</v>
      </c>
      <c r="Z40" s="286">
        <f t="shared" si="31"/>
        <v>12</v>
      </c>
      <c r="AA40" s="286">
        <f t="shared" si="31"/>
        <v>6</v>
      </c>
      <c r="AB40" s="286">
        <f t="shared" si="31"/>
        <v>7</v>
      </c>
      <c r="AC40" s="286">
        <f t="shared" si="31"/>
        <v>18</v>
      </c>
      <c r="AD40" s="286">
        <f t="shared" si="31"/>
        <v>1</v>
      </c>
      <c r="AE40" s="286">
        <f t="shared" si="31"/>
        <v>393</v>
      </c>
      <c r="AF40" s="286">
        <f t="shared" si="31"/>
        <v>46</v>
      </c>
      <c r="AG40" s="286">
        <f t="shared" si="31"/>
        <v>30</v>
      </c>
      <c r="AH40" s="286">
        <f t="shared" si="31"/>
        <v>142</v>
      </c>
      <c r="AI40" s="286">
        <f t="shared" si="31"/>
        <v>23</v>
      </c>
      <c r="AJ40" s="253">
        <f t="shared" si="1"/>
        <v>0</v>
      </c>
    </row>
    <row r="41" spans="1:36" ht="17.25">
      <c r="A41" s="283">
        <f t="shared" si="25"/>
        <v>7</v>
      </c>
      <c r="B41" s="453" t="s">
        <v>310</v>
      </c>
      <c r="C41" s="318" t="s">
        <v>233</v>
      </c>
      <c r="D41" s="319">
        <v>5.8072009291521488E-2</v>
      </c>
      <c r="E41" s="154">
        <f t="shared" si="27"/>
        <v>901</v>
      </c>
      <c r="F41" s="286">
        <f>+ROUND($E$41*F33/100,0)</f>
        <v>22</v>
      </c>
      <c r="G41" s="286">
        <f t="shared" ref="G41:AI41" si="32">+ROUND($E$41*G33/100,0)</f>
        <v>23</v>
      </c>
      <c r="H41" s="286">
        <f t="shared" si="32"/>
        <v>24</v>
      </c>
      <c r="I41" s="286">
        <f t="shared" si="32"/>
        <v>25</v>
      </c>
      <c r="J41" s="286">
        <f t="shared" si="32"/>
        <v>25</v>
      </c>
      <c r="K41" s="286">
        <f t="shared" si="32"/>
        <v>126</v>
      </c>
      <c r="L41" s="286">
        <f t="shared" si="32"/>
        <v>48</v>
      </c>
      <c r="M41" s="286">
        <f t="shared" si="32"/>
        <v>64</v>
      </c>
      <c r="N41" s="286">
        <f t="shared" si="32"/>
        <v>48</v>
      </c>
      <c r="O41" s="286">
        <f t="shared" si="32"/>
        <v>27</v>
      </c>
      <c r="P41" s="286">
        <f t="shared" si="32"/>
        <v>65</v>
      </c>
      <c r="Q41" s="286">
        <f t="shared" si="32"/>
        <v>60</v>
      </c>
      <c r="R41" s="286">
        <f t="shared" si="32"/>
        <v>56</v>
      </c>
      <c r="S41" s="286">
        <f t="shared" si="32"/>
        <v>53</v>
      </c>
      <c r="T41" s="286">
        <f>+ROUND($E$41*T33/100,0)-1</f>
        <v>45</v>
      </c>
      <c r="U41" s="286">
        <f t="shared" si="32"/>
        <v>38</v>
      </c>
      <c r="V41" s="286">
        <f t="shared" si="32"/>
        <v>35</v>
      </c>
      <c r="W41" s="286">
        <f t="shared" si="32"/>
        <v>34</v>
      </c>
      <c r="X41" s="286">
        <f t="shared" si="32"/>
        <v>31</v>
      </c>
      <c r="Y41" s="286">
        <f t="shared" si="32"/>
        <v>20</v>
      </c>
      <c r="Z41" s="286">
        <f t="shared" si="32"/>
        <v>15</v>
      </c>
      <c r="AA41" s="286">
        <f t="shared" si="32"/>
        <v>8</v>
      </c>
      <c r="AB41" s="286">
        <f t="shared" si="32"/>
        <v>9</v>
      </c>
      <c r="AC41" s="286">
        <f t="shared" si="32"/>
        <v>23</v>
      </c>
      <c r="AD41" s="286">
        <f t="shared" si="32"/>
        <v>2</v>
      </c>
      <c r="AE41" s="286">
        <f t="shared" si="32"/>
        <v>483</v>
      </c>
      <c r="AF41" s="286">
        <f t="shared" si="32"/>
        <v>56</v>
      </c>
      <c r="AG41" s="286">
        <f t="shared" si="32"/>
        <v>37</v>
      </c>
      <c r="AH41" s="286">
        <f t="shared" si="32"/>
        <v>175</v>
      </c>
      <c r="AI41" s="286">
        <f t="shared" si="32"/>
        <v>28</v>
      </c>
      <c r="AJ41" s="253">
        <f t="shared" si="1"/>
        <v>0</v>
      </c>
    </row>
    <row r="42" spans="1:36" ht="17.25">
      <c r="A42" s="283">
        <f t="shared" si="25"/>
        <v>8</v>
      </c>
      <c r="B42" s="453" t="s">
        <v>309</v>
      </c>
      <c r="C42" s="318" t="s">
        <v>234</v>
      </c>
      <c r="D42" s="319">
        <v>6.4524454768357206E-2</v>
      </c>
      <c r="E42" s="154">
        <f t="shared" si="27"/>
        <v>1001</v>
      </c>
      <c r="F42" s="286">
        <f>+ROUND($E$42*F33/100,0)</f>
        <v>24</v>
      </c>
      <c r="G42" s="286">
        <f t="shared" ref="G42:AI42" si="33">+ROUND($E$42*G33/100,0)</f>
        <v>25</v>
      </c>
      <c r="H42" s="286">
        <f t="shared" si="33"/>
        <v>26</v>
      </c>
      <c r="I42" s="286">
        <f t="shared" si="33"/>
        <v>27</v>
      </c>
      <c r="J42" s="286">
        <f t="shared" si="33"/>
        <v>28</v>
      </c>
      <c r="K42" s="286">
        <f t="shared" si="33"/>
        <v>140</v>
      </c>
      <c r="L42" s="286">
        <f t="shared" si="33"/>
        <v>53</v>
      </c>
      <c r="M42" s="286">
        <f t="shared" si="33"/>
        <v>71</v>
      </c>
      <c r="N42" s="286">
        <f t="shared" si="33"/>
        <v>53</v>
      </c>
      <c r="O42" s="286">
        <f t="shared" si="33"/>
        <v>31</v>
      </c>
      <c r="P42" s="286">
        <f t="shared" si="33"/>
        <v>73</v>
      </c>
      <c r="Q42" s="286">
        <f t="shared" si="33"/>
        <v>66</v>
      </c>
      <c r="R42" s="286">
        <f t="shared" si="33"/>
        <v>62</v>
      </c>
      <c r="S42" s="286">
        <f t="shared" si="33"/>
        <v>59</v>
      </c>
      <c r="T42" s="286">
        <f t="shared" si="33"/>
        <v>51</v>
      </c>
      <c r="U42" s="286">
        <f t="shared" si="33"/>
        <v>42</v>
      </c>
      <c r="V42" s="286">
        <f t="shared" si="33"/>
        <v>39</v>
      </c>
      <c r="W42" s="286">
        <f>+ROUND($E$42*W33/100,0)+1</f>
        <v>38</v>
      </c>
      <c r="X42" s="286">
        <f t="shared" si="33"/>
        <v>34</v>
      </c>
      <c r="Y42" s="286">
        <f t="shared" si="33"/>
        <v>23</v>
      </c>
      <c r="Z42" s="286">
        <f t="shared" si="33"/>
        <v>17</v>
      </c>
      <c r="AA42" s="286">
        <f t="shared" si="33"/>
        <v>9</v>
      </c>
      <c r="AB42" s="286">
        <f t="shared" si="33"/>
        <v>10</v>
      </c>
      <c r="AC42" s="286">
        <f t="shared" si="33"/>
        <v>25</v>
      </c>
      <c r="AD42" s="286">
        <f t="shared" si="33"/>
        <v>2</v>
      </c>
      <c r="AE42" s="286">
        <f t="shared" si="33"/>
        <v>536</v>
      </c>
      <c r="AF42" s="286">
        <f t="shared" si="33"/>
        <v>63</v>
      </c>
      <c r="AG42" s="286">
        <f t="shared" si="33"/>
        <v>41</v>
      </c>
      <c r="AH42" s="286">
        <f t="shared" si="33"/>
        <v>194</v>
      </c>
      <c r="AI42" s="286">
        <f t="shared" si="33"/>
        <v>31</v>
      </c>
      <c r="AJ42" s="253">
        <f t="shared" ref="AJ42:AJ69" si="34">E42-SUM(F42:AB42)</f>
        <v>0</v>
      </c>
    </row>
    <row r="43" spans="1:36" ht="17.25">
      <c r="A43" s="283">
        <f t="shared" si="25"/>
        <v>9</v>
      </c>
      <c r="B43" s="453" t="s">
        <v>308</v>
      </c>
      <c r="C43" s="318" t="s">
        <v>235</v>
      </c>
      <c r="D43" s="319">
        <v>5.3877919731578267E-2</v>
      </c>
      <c r="E43" s="154">
        <f t="shared" si="27"/>
        <v>836</v>
      </c>
      <c r="F43" s="286">
        <f t="shared" ref="F43:AI43" si="35">+ROUND($E$43*F33/100,0)</f>
        <v>20</v>
      </c>
      <c r="G43" s="286">
        <f t="shared" si="35"/>
        <v>21</v>
      </c>
      <c r="H43" s="286">
        <f t="shared" si="35"/>
        <v>22</v>
      </c>
      <c r="I43" s="286">
        <f t="shared" si="35"/>
        <v>23</v>
      </c>
      <c r="J43" s="286">
        <f t="shared" si="35"/>
        <v>23</v>
      </c>
      <c r="K43" s="286">
        <f t="shared" si="35"/>
        <v>117</v>
      </c>
      <c r="L43" s="286">
        <f t="shared" si="35"/>
        <v>45</v>
      </c>
      <c r="M43" s="286">
        <f t="shared" si="35"/>
        <v>59</v>
      </c>
      <c r="N43" s="286">
        <f t="shared" si="35"/>
        <v>45</v>
      </c>
      <c r="O43" s="286">
        <f t="shared" si="35"/>
        <v>25</v>
      </c>
      <c r="P43" s="286">
        <f t="shared" si="35"/>
        <v>61</v>
      </c>
      <c r="Q43" s="286">
        <f t="shared" si="35"/>
        <v>55</v>
      </c>
      <c r="R43" s="286">
        <f t="shared" si="35"/>
        <v>52</v>
      </c>
      <c r="S43" s="286">
        <f t="shared" si="35"/>
        <v>50</v>
      </c>
      <c r="T43" s="286">
        <f t="shared" si="35"/>
        <v>42</v>
      </c>
      <c r="U43" s="286">
        <f t="shared" si="35"/>
        <v>35</v>
      </c>
      <c r="V43" s="286">
        <f t="shared" si="35"/>
        <v>33</v>
      </c>
      <c r="W43" s="286">
        <f t="shared" si="35"/>
        <v>31</v>
      </c>
      <c r="X43" s="286">
        <f t="shared" si="35"/>
        <v>29</v>
      </c>
      <c r="Y43" s="286">
        <f t="shared" si="35"/>
        <v>19</v>
      </c>
      <c r="Z43" s="286">
        <f t="shared" si="35"/>
        <v>14</v>
      </c>
      <c r="AA43" s="286">
        <f t="shared" si="35"/>
        <v>7</v>
      </c>
      <c r="AB43" s="286">
        <f t="shared" si="35"/>
        <v>8</v>
      </c>
      <c r="AC43" s="286">
        <f t="shared" si="35"/>
        <v>21</v>
      </c>
      <c r="AD43" s="286">
        <f t="shared" si="35"/>
        <v>2</v>
      </c>
      <c r="AE43" s="286">
        <f t="shared" si="35"/>
        <v>448</v>
      </c>
      <c r="AF43" s="286">
        <f t="shared" si="35"/>
        <v>52</v>
      </c>
      <c r="AG43" s="286">
        <f t="shared" si="35"/>
        <v>35</v>
      </c>
      <c r="AH43" s="286">
        <f t="shared" si="35"/>
        <v>162</v>
      </c>
      <c r="AI43" s="286">
        <f t="shared" si="35"/>
        <v>26</v>
      </c>
      <c r="AJ43" s="253">
        <f t="shared" si="34"/>
        <v>0</v>
      </c>
    </row>
    <row r="44" spans="1:36" ht="17.25">
      <c r="A44" s="283">
        <f t="shared" si="25"/>
        <v>10</v>
      </c>
      <c r="B44" s="453" t="s">
        <v>307</v>
      </c>
      <c r="C44" s="318" t="s">
        <v>236</v>
      </c>
      <c r="D44" s="319">
        <v>5.032907471931862E-2</v>
      </c>
      <c r="E44" s="154">
        <f t="shared" si="27"/>
        <v>781</v>
      </c>
      <c r="F44" s="286">
        <f t="shared" ref="F44:AI44" si="36">+ROUND($E$44*F33/100,0)</f>
        <v>19</v>
      </c>
      <c r="G44" s="286">
        <f t="shared" si="36"/>
        <v>20</v>
      </c>
      <c r="H44" s="286">
        <f t="shared" si="36"/>
        <v>21</v>
      </c>
      <c r="I44" s="286">
        <f>+ROUND($E$44*I33/100,0)-1</f>
        <v>20</v>
      </c>
      <c r="J44" s="286">
        <f t="shared" si="36"/>
        <v>22</v>
      </c>
      <c r="K44" s="286">
        <f t="shared" si="36"/>
        <v>109</v>
      </c>
      <c r="L44" s="286">
        <f t="shared" si="36"/>
        <v>42</v>
      </c>
      <c r="M44" s="286">
        <f t="shared" si="36"/>
        <v>55</v>
      </c>
      <c r="N44" s="286">
        <f t="shared" si="36"/>
        <v>42</v>
      </c>
      <c r="O44" s="286">
        <f t="shared" si="36"/>
        <v>24</v>
      </c>
      <c r="P44" s="286">
        <f t="shared" si="36"/>
        <v>57</v>
      </c>
      <c r="Q44" s="286">
        <f t="shared" si="36"/>
        <v>52</v>
      </c>
      <c r="R44" s="286">
        <f t="shared" si="36"/>
        <v>48</v>
      </c>
      <c r="S44" s="286">
        <f t="shared" si="36"/>
        <v>46</v>
      </c>
      <c r="T44" s="286">
        <f t="shared" si="36"/>
        <v>39</v>
      </c>
      <c r="U44" s="286">
        <f t="shared" si="36"/>
        <v>33</v>
      </c>
      <c r="V44" s="286">
        <f t="shared" si="36"/>
        <v>30</v>
      </c>
      <c r="W44" s="286">
        <f t="shared" si="36"/>
        <v>29</v>
      </c>
      <c r="X44" s="286">
        <f t="shared" si="36"/>
        <v>27</v>
      </c>
      <c r="Y44" s="286">
        <f t="shared" si="36"/>
        <v>18</v>
      </c>
      <c r="Z44" s="286">
        <f t="shared" si="36"/>
        <v>13</v>
      </c>
      <c r="AA44" s="286">
        <f t="shared" si="36"/>
        <v>7</v>
      </c>
      <c r="AB44" s="286">
        <f t="shared" si="36"/>
        <v>8</v>
      </c>
      <c r="AC44" s="286">
        <f t="shared" si="36"/>
        <v>20</v>
      </c>
      <c r="AD44" s="286">
        <f t="shared" si="36"/>
        <v>1</v>
      </c>
      <c r="AE44" s="286">
        <f t="shared" si="36"/>
        <v>419</v>
      </c>
      <c r="AF44" s="286">
        <f t="shared" si="36"/>
        <v>49</v>
      </c>
      <c r="AG44" s="286">
        <f t="shared" si="36"/>
        <v>32</v>
      </c>
      <c r="AH44" s="286">
        <f t="shared" si="36"/>
        <v>151</v>
      </c>
      <c r="AI44" s="286">
        <f t="shared" si="36"/>
        <v>24</v>
      </c>
      <c r="AJ44" s="253">
        <f t="shared" si="34"/>
        <v>0</v>
      </c>
    </row>
    <row r="45" spans="1:36" ht="17.25">
      <c r="A45" s="283">
        <f t="shared" si="25"/>
        <v>11</v>
      </c>
      <c r="B45" s="453" t="s">
        <v>328</v>
      </c>
      <c r="C45" s="318" t="s">
        <v>237</v>
      </c>
      <c r="D45" s="319">
        <v>4.9232158988256551E-2</v>
      </c>
      <c r="E45" s="154">
        <f t="shared" si="27"/>
        <v>764</v>
      </c>
      <c r="F45" s="286">
        <f t="shared" ref="F45:AI45" si="37">+ROUND($E$45*F33/100,0)</f>
        <v>18</v>
      </c>
      <c r="G45" s="286">
        <f t="shared" si="37"/>
        <v>19</v>
      </c>
      <c r="H45" s="286">
        <f t="shared" si="37"/>
        <v>20</v>
      </c>
      <c r="I45" s="286">
        <f>+ROUND($E$45*I33/100,0)-1</f>
        <v>20</v>
      </c>
      <c r="J45" s="286">
        <f t="shared" si="37"/>
        <v>21</v>
      </c>
      <c r="K45" s="286">
        <f t="shared" si="37"/>
        <v>107</v>
      </c>
      <c r="L45" s="286">
        <f t="shared" si="37"/>
        <v>41</v>
      </c>
      <c r="M45" s="286">
        <f t="shared" si="37"/>
        <v>54</v>
      </c>
      <c r="N45" s="286">
        <f t="shared" si="37"/>
        <v>41</v>
      </c>
      <c r="O45" s="286">
        <f t="shared" si="37"/>
        <v>23</v>
      </c>
      <c r="P45" s="286">
        <f t="shared" si="37"/>
        <v>56</v>
      </c>
      <c r="Q45" s="286">
        <f t="shared" si="37"/>
        <v>51</v>
      </c>
      <c r="R45" s="286">
        <f>+ROUND($E$45*R33/100,0)+2</f>
        <v>49</v>
      </c>
      <c r="S45" s="286">
        <f t="shared" si="37"/>
        <v>45</v>
      </c>
      <c r="T45" s="286">
        <f t="shared" si="37"/>
        <v>39</v>
      </c>
      <c r="U45" s="286">
        <f t="shared" si="37"/>
        <v>32</v>
      </c>
      <c r="V45" s="286">
        <f t="shared" si="37"/>
        <v>30</v>
      </c>
      <c r="W45" s="286">
        <f t="shared" si="37"/>
        <v>28</v>
      </c>
      <c r="X45" s="286">
        <f t="shared" si="37"/>
        <v>26</v>
      </c>
      <c r="Y45" s="286">
        <f t="shared" si="37"/>
        <v>17</v>
      </c>
      <c r="Z45" s="286">
        <f t="shared" si="37"/>
        <v>13</v>
      </c>
      <c r="AA45" s="286">
        <f t="shared" si="37"/>
        <v>6</v>
      </c>
      <c r="AB45" s="286">
        <f t="shared" si="37"/>
        <v>8</v>
      </c>
      <c r="AC45" s="286">
        <f t="shared" si="37"/>
        <v>19</v>
      </c>
      <c r="AD45" s="286">
        <f t="shared" si="37"/>
        <v>1</v>
      </c>
      <c r="AE45" s="286">
        <f t="shared" si="37"/>
        <v>409</v>
      </c>
      <c r="AF45" s="286">
        <f>+ROUND($E$45*AF33/100,0)-1</f>
        <v>47</v>
      </c>
      <c r="AG45" s="286">
        <f t="shared" si="37"/>
        <v>32</v>
      </c>
      <c r="AH45" s="286">
        <f t="shared" si="37"/>
        <v>148</v>
      </c>
      <c r="AI45" s="286">
        <f t="shared" si="37"/>
        <v>24</v>
      </c>
      <c r="AJ45" s="253">
        <f t="shared" si="34"/>
        <v>0</v>
      </c>
    </row>
    <row r="46" spans="1:36" ht="17.25">
      <c r="A46" s="283">
        <f t="shared" si="25"/>
        <v>12</v>
      </c>
      <c r="B46" s="453" t="s">
        <v>306</v>
      </c>
      <c r="C46" s="318" t="s">
        <v>238</v>
      </c>
      <c r="D46" s="319">
        <v>6.5492321589882566E-2</v>
      </c>
      <c r="E46" s="154">
        <f t="shared" si="27"/>
        <v>1016</v>
      </c>
      <c r="F46" s="286">
        <f t="shared" ref="F46:AI46" si="38">+ROUND($E$46*F33/100,0)</f>
        <v>25</v>
      </c>
      <c r="G46" s="286">
        <f t="shared" si="38"/>
        <v>26</v>
      </c>
      <c r="H46" s="286">
        <f t="shared" si="38"/>
        <v>27</v>
      </c>
      <c r="I46" s="286">
        <f t="shared" si="38"/>
        <v>28</v>
      </c>
      <c r="J46" s="286">
        <f t="shared" si="38"/>
        <v>28</v>
      </c>
      <c r="K46" s="286">
        <f t="shared" si="38"/>
        <v>142</v>
      </c>
      <c r="L46" s="286">
        <f t="shared" si="38"/>
        <v>54</v>
      </c>
      <c r="M46" s="286">
        <f t="shared" si="38"/>
        <v>72</v>
      </c>
      <c r="N46" s="286">
        <f t="shared" si="38"/>
        <v>54</v>
      </c>
      <c r="O46" s="286">
        <f t="shared" si="38"/>
        <v>31</v>
      </c>
      <c r="P46" s="286">
        <f t="shared" si="38"/>
        <v>74</v>
      </c>
      <c r="Q46" s="286">
        <f>+ROUND($E$46*Q33/100,0)-1</f>
        <v>66</v>
      </c>
      <c r="R46" s="286">
        <f t="shared" si="38"/>
        <v>63</v>
      </c>
      <c r="S46" s="286">
        <f t="shared" si="38"/>
        <v>60</v>
      </c>
      <c r="T46" s="286">
        <f t="shared" si="38"/>
        <v>51</v>
      </c>
      <c r="U46" s="286">
        <f t="shared" si="38"/>
        <v>43</v>
      </c>
      <c r="V46" s="286">
        <f t="shared" si="38"/>
        <v>40</v>
      </c>
      <c r="W46" s="286">
        <f t="shared" si="38"/>
        <v>38</v>
      </c>
      <c r="X46" s="286">
        <f t="shared" si="38"/>
        <v>35</v>
      </c>
      <c r="Y46" s="286">
        <f t="shared" si="38"/>
        <v>23</v>
      </c>
      <c r="Z46" s="286">
        <f t="shared" si="38"/>
        <v>17</v>
      </c>
      <c r="AA46" s="286">
        <f t="shared" si="38"/>
        <v>9</v>
      </c>
      <c r="AB46" s="286">
        <f t="shared" si="38"/>
        <v>10</v>
      </c>
      <c r="AC46" s="286">
        <f t="shared" si="38"/>
        <v>26</v>
      </c>
      <c r="AD46" s="286">
        <f t="shared" si="38"/>
        <v>2</v>
      </c>
      <c r="AE46" s="286">
        <f t="shared" si="38"/>
        <v>544</v>
      </c>
      <c r="AF46" s="286">
        <f t="shared" si="38"/>
        <v>63</v>
      </c>
      <c r="AG46" s="286">
        <f t="shared" si="38"/>
        <v>42</v>
      </c>
      <c r="AH46" s="286">
        <f t="shared" si="38"/>
        <v>197</v>
      </c>
      <c r="AI46" s="286">
        <f t="shared" si="38"/>
        <v>32</v>
      </c>
      <c r="AJ46" s="253">
        <f t="shared" si="34"/>
        <v>0</v>
      </c>
    </row>
    <row r="47" spans="1:36" ht="17.25">
      <c r="A47" s="283">
        <f t="shared" si="25"/>
        <v>13</v>
      </c>
      <c r="B47" s="453" t="s">
        <v>305</v>
      </c>
      <c r="C47" s="318" t="s">
        <v>239</v>
      </c>
      <c r="D47" s="319">
        <v>5.9362498386888632E-2</v>
      </c>
      <c r="E47" s="154">
        <f t="shared" si="27"/>
        <v>921</v>
      </c>
      <c r="F47" s="286">
        <f>+ROUND($E$47*F33/100,0)+1</f>
        <v>23</v>
      </c>
      <c r="G47" s="286">
        <f t="shared" ref="G47:AI47" si="39">+ROUND($E$47*G33/100,0)</f>
        <v>23</v>
      </c>
      <c r="H47" s="286">
        <f t="shared" si="39"/>
        <v>24</v>
      </c>
      <c r="I47" s="286">
        <f t="shared" si="39"/>
        <v>25</v>
      </c>
      <c r="J47" s="286">
        <f t="shared" si="39"/>
        <v>26</v>
      </c>
      <c r="K47" s="286">
        <f t="shared" si="39"/>
        <v>129</v>
      </c>
      <c r="L47" s="286">
        <f t="shared" si="39"/>
        <v>49</v>
      </c>
      <c r="M47" s="286">
        <f t="shared" si="39"/>
        <v>65</v>
      </c>
      <c r="N47" s="286">
        <f t="shared" si="39"/>
        <v>49</v>
      </c>
      <c r="O47" s="286">
        <f t="shared" si="39"/>
        <v>28</v>
      </c>
      <c r="P47" s="286">
        <f t="shared" si="39"/>
        <v>67</v>
      </c>
      <c r="Q47" s="286">
        <f t="shared" si="39"/>
        <v>61</v>
      </c>
      <c r="R47" s="286">
        <f t="shared" si="39"/>
        <v>57</v>
      </c>
      <c r="S47" s="286">
        <f t="shared" si="39"/>
        <v>55</v>
      </c>
      <c r="T47" s="286">
        <f t="shared" si="39"/>
        <v>47</v>
      </c>
      <c r="U47" s="286">
        <f t="shared" si="39"/>
        <v>39</v>
      </c>
      <c r="V47" s="286">
        <f t="shared" si="39"/>
        <v>36</v>
      </c>
      <c r="W47" s="286">
        <f t="shared" si="39"/>
        <v>34</v>
      </c>
      <c r="X47" s="286">
        <f t="shared" si="39"/>
        <v>31</v>
      </c>
      <c r="Y47" s="286">
        <f t="shared" si="39"/>
        <v>21</v>
      </c>
      <c r="Z47" s="286">
        <f t="shared" si="39"/>
        <v>15</v>
      </c>
      <c r="AA47" s="286">
        <f t="shared" si="39"/>
        <v>8</v>
      </c>
      <c r="AB47" s="286">
        <f t="shared" si="39"/>
        <v>9</v>
      </c>
      <c r="AC47" s="286">
        <f t="shared" si="39"/>
        <v>23</v>
      </c>
      <c r="AD47" s="286">
        <f t="shared" si="39"/>
        <v>2</v>
      </c>
      <c r="AE47" s="286">
        <f t="shared" si="39"/>
        <v>494</v>
      </c>
      <c r="AF47" s="286">
        <f t="shared" si="39"/>
        <v>58</v>
      </c>
      <c r="AG47" s="286">
        <f t="shared" si="39"/>
        <v>38</v>
      </c>
      <c r="AH47" s="286">
        <f t="shared" si="39"/>
        <v>178</v>
      </c>
      <c r="AI47" s="286">
        <f t="shared" si="39"/>
        <v>29</v>
      </c>
      <c r="AJ47" s="253">
        <f t="shared" si="34"/>
        <v>0</v>
      </c>
    </row>
    <row r="48" spans="1:36" s="287" customFormat="1" ht="15.75" hidden="1">
      <c r="A48" s="251"/>
      <c r="B48" s="448"/>
      <c r="C48" s="318"/>
      <c r="D48" s="297">
        <f t="shared" ref="D48:AI48" si="40">SUM(D35:D47)</f>
        <v>1</v>
      </c>
      <c r="E48" s="298">
        <f>SUM(E35:E47)</f>
        <v>15518</v>
      </c>
      <c r="F48" s="298">
        <f>SUM(F35:F47)</f>
        <v>375</v>
      </c>
      <c r="G48" s="298">
        <f t="shared" si="40"/>
        <v>394</v>
      </c>
      <c r="H48" s="298">
        <f t="shared" si="40"/>
        <v>409</v>
      </c>
      <c r="I48" s="298">
        <f t="shared" si="40"/>
        <v>422</v>
      </c>
      <c r="J48" s="298">
        <f t="shared" si="40"/>
        <v>431</v>
      </c>
      <c r="K48" s="298">
        <f t="shared" si="40"/>
        <v>2174</v>
      </c>
      <c r="L48" s="298">
        <f t="shared" si="40"/>
        <v>827</v>
      </c>
      <c r="M48" s="298">
        <f t="shared" si="40"/>
        <v>1098</v>
      </c>
      <c r="N48" s="298">
        <f t="shared" si="40"/>
        <v>828</v>
      </c>
      <c r="O48" s="298">
        <f t="shared" si="40"/>
        <v>473</v>
      </c>
      <c r="P48" s="298">
        <f t="shared" si="40"/>
        <v>1128</v>
      </c>
      <c r="Q48" s="298">
        <f t="shared" si="40"/>
        <v>1028</v>
      </c>
      <c r="R48" s="298">
        <f t="shared" si="40"/>
        <v>962</v>
      </c>
      <c r="S48" s="298">
        <f t="shared" si="40"/>
        <v>919</v>
      </c>
      <c r="T48" s="298">
        <f t="shared" si="40"/>
        <v>784</v>
      </c>
      <c r="U48" s="298">
        <f t="shared" si="40"/>
        <v>656</v>
      </c>
      <c r="V48" s="298">
        <f t="shared" si="40"/>
        <v>604</v>
      </c>
      <c r="W48" s="298">
        <f t="shared" si="40"/>
        <v>578</v>
      </c>
      <c r="X48" s="298">
        <f t="shared" si="40"/>
        <v>530</v>
      </c>
      <c r="Y48" s="298">
        <f t="shared" si="40"/>
        <v>349</v>
      </c>
      <c r="Z48" s="298">
        <f t="shared" si="40"/>
        <v>261</v>
      </c>
      <c r="AA48" s="298">
        <f t="shared" si="40"/>
        <v>132</v>
      </c>
      <c r="AB48" s="298">
        <f t="shared" si="40"/>
        <v>156</v>
      </c>
      <c r="AC48" s="298">
        <f t="shared" si="40"/>
        <v>391</v>
      </c>
      <c r="AD48" s="298">
        <f t="shared" si="40"/>
        <v>29</v>
      </c>
      <c r="AE48" s="298">
        <f t="shared" si="40"/>
        <v>8316</v>
      </c>
      <c r="AF48" s="298">
        <f t="shared" si="40"/>
        <v>969</v>
      </c>
      <c r="AG48" s="298">
        <f t="shared" si="40"/>
        <v>641</v>
      </c>
      <c r="AH48" s="298">
        <f t="shared" si="40"/>
        <v>3006</v>
      </c>
      <c r="AI48" s="298">
        <f t="shared" si="40"/>
        <v>484</v>
      </c>
      <c r="AJ48" s="253">
        <f t="shared" si="34"/>
        <v>0</v>
      </c>
    </row>
    <row r="49" spans="1:36" ht="17.25" hidden="1">
      <c r="A49" s="251"/>
      <c r="B49" s="448"/>
      <c r="C49" s="400"/>
      <c r="D49" s="295"/>
      <c r="E49" s="154">
        <f>E48-E34</f>
        <v>0</v>
      </c>
      <c r="F49" s="274">
        <f t="shared" ref="F49:AI49" si="41">+F50*100/$E$50</f>
        <v>1.8369251654505345</v>
      </c>
      <c r="G49" s="274">
        <f t="shared" si="41"/>
        <v>1.8623790938401494</v>
      </c>
      <c r="H49" s="274">
        <f t="shared" si="41"/>
        <v>1.8920753436280333</v>
      </c>
      <c r="I49" s="274">
        <f t="shared" si="41"/>
        <v>1.9260139148141864</v>
      </c>
      <c r="J49" s="274">
        <f t="shared" si="41"/>
        <v>1.9641948073986084</v>
      </c>
      <c r="K49" s="274">
        <f t="shared" si="41"/>
        <v>10.262175462413033</v>
      </c>
      <c r="L49" s="274">
        <f t="shared" si="41"/>
        <v>4.2592906838622095</v>
      </c>
      <c r="M49" s="274">
        <f t="shared" si="41"/>
        <v>6.2659087052435094</v>
      </c>
      <c r="N49" s="274">
        <f t="shared" si="41"/>
        <v>5.7525878160529444</v>
      </c>
      <c r="O49" s="274">
        <f t="shared" si="41"/>
        <v>3.644154081113185</v>
      </c>
      <c r="P49" s="274">
        <f t="shared" si="41"/>
        <v>8.679789580858646</v>
      </c>
      <c r="Q49" s="274">
        <f t="shared" si="41"/>
        <v>7.7719328016290516</v>
      </c>
      <c r="R49" s="274">
        <f t="shared" si="41"/>
        <v>6.5246903105379266</v>
      </c>
      <c r="S49" s="274">
        <f t="shared" si="41"/>
        <v>7.004072628542338</v>
      </c>
      <c r="T49" s="274">
        <f t="shared" si="41"/>
        <v>6.2192431698625485</v>
      </c>
      <c r="U49" s="274">
        <f t="shared" si="41"/>
        <v>5.1841167486848807</v>
      </c>
      <c r="V49" s="274">
        <f t="shared" si="41"/>
        <v>4.8023078228406586</v>
      </c>
      <c r="W49" s="274">
        <f t="shared" si="41"/>
        <v>3.7162735448837605</v>
      </c>
      <c r="X49" s="274">
        <f t="shared" si="41"/>
        <v>3.4999151535720348</v>
      </c>
      <c r="Y49" s="274">
        <f t="shared" si="41"/>
        <v>2.2187340912947566</v>
      </c>
      <c r="Z49" s="274">
        <f t="shared" si="41"/>
        <v>1.7902596300695741</v>
      </c>
      <c r="AA49" s="274">
        <f t="shared" si="41"/>
        <v>1.5145087391820804</v>
      </c>
      <c r="AB49" s="275">
        <f t="shared" si="41"/>
        <v>1.408450704225352</v>
      </c>
      <c r="AC49" s="276">
        <f t="shared" si="41"/>
        <v>1.9090446292211098</v>
      </c>
      <c r="AD49" s="277">
        <f t="shared" si="41"/>
        <v>0.1399966061428814</v>
      </c>
      <c r="AE49" s="276">
        <f t="shared" si="41"/>
        <v>47.034617342609877</v>
      </c>
      <c r="AF49" s="277">
        <f t="shared" si="41"/>
        <v>4.692007466485661</v>
      </c>
      <c r="AG49" s="276">
        <f t="shared" si="41"/>
        <v>4.2805022908535548</v>
      </c>
      <c r="AH49" s="277">
        <f t="shared" si="41"/>
        <v>19.47225521805532</v>
      </c>
      <c r="AI49" s="275">
        <f t="shared" si="41"/>
        <v>2.3629730188359068</v>
      </c>
      <c r="AJ49" s="253">
        <f t="shared" si="34"/>
        <v>-100</v>
      </c>
    </row>
    <row r="50" spans="1:36" ht="15.75">
      <c r="A50" s="278">
        <v>10</v>
      </c>
      <c r="B50" s="449"/>
      <c r="C50" s="399" t="s">
        <v>240</v>
      </c>
      <c r="D50" s="293"/>
      <c r="E50" s="280">
        <v>23572</v>
      </c>
      <c r="F50" s="281">
        <v>433</v>
      </c>
      <c r="G50" s="272">
        <v>439</v>
      </c>
      <c r="H50" s="272">
        <v>446</v>
      </c>
      <c r="I50" s="272">
        <v>454</v>
      </c>
      <c r="J50" s="272">
        <v>463</v>
      </c>
      <c r="K50" s="272">
        <v>2419</v>
      </c>
      <c r="L50" s="272">
        <v>1004</v>
      </c>
      <c r="M50" s="272">
        <v>1477</v>
      </c>
      <c r="N50" s="272">
        <v>1356</v>
      </c>
      <c r="O50" s="272">
        <v>859</v>
      </c>
      <c r="P50" s="272">
        <v>2046</v>
      </c>
      <c r="Q50" s="272">
        <v>1832</v>
      </c>
      <c r="R50" s="272">
        <v>1538</v>
      </c>
      <c r="S50" s="272">
        <v>1651</v>
      </c>
      <c r="T50" s="272">
        <v>1466</v>
      </c>
      <c r="U50" s="272">
        <v>1222</v>
      </c>
      <c r="V50" s="272">
        <v>1132</v>
      </c>
      <c r="W50" s="272">
        <v>876</v>
      </c>
      <c r="X50" s="272">
        <v>825</v>
      </c>
      <c r="Y50" s="272">
        <v>523</v>
      </c>
      <c r="Z50" s="272">
        <v>422</v>
      </c>
      <c r="AA50" s="272">
        <v>357</v>
      </c>
      <c r="AB50" s="282">
        <v>332</v>
      </c>
      <c r="AC50" s="149">
        <v>450</v>
      </c>
      <c r="AD50" s="150">
        <v>33</v>
      </c>
      <c r="AE50" s="149">
        <v>11087</v>
      </c>
      <c r="AF50" s="150">
        <v>1106</v>
      </c>
      <c r="AG50" s="149">
        <v>1009</v>
      </c>
      <c r="AH50" s="150">
        <v>4590</v>
      </c>
      <c r="AI50" s="148">
        <v>557</v>
      </c>
      <c r="AJ50" s="253">
        <f t="shared" si="34"/>
        <v>0</v>
      </c>
    </row>
    <row r="51" spans="1:36" ht="17.25">
      <c r="A51" s="283">
        <v>1</v>
      </c>
      <c r="B51" s="453" t="s">
        <v>326</v>
      </c>
      <c r="C51" s="401" t="s">
        <v>241</v>
      </c>
      <c r="D51" s="319">
        <v>0.12469866316020162</v>
      </c>
      <c r="E51" s="154">
        <f>ROUND($E$50*D51,0)</f>
        <v>2939</v>
      </c>
      <c r="F51" s="286">
        <f t="shared" ref="F51" si="42">+ROUND($E$51*F49/100,0)</f>
        <v>54</v>
      </c>
      <c r="G51" s="286">
        <f t="shared" ref="G51:AI51" si="43">+ROUND($E$51*G49/100,0)</f>
        <v>55</v>
      </c>
      <c r="H51" s="286">
        <f t="shared" si="43"/>
        <v>56</v>
      </c>
      <c r="I51" s="286">
        <f t="shared" si="43"/>
        <v>57</v>
      </c>
      <c r="J51" s="286">
        <f t="shared" si="43"/>
        <v>58</v>
      </c>
      <c r="K51" s="286">
        <f t="shared" si="43"/>
        <v>302</v>
      </c>
      <c r="L51" s="286">
        <f t="shared" si="43"/>
        <v>125</v>
      </c>
      <c r="M51" s="286">
        <f t="shared" si="43"/>
        <v>184</v>
      </c>
      <c r="N51" s="286">
        <f t="shared" si="43"/>
        <v>169</v>
      </c>
      <c r="O51" s="286">
        <f t="shared" si="43"/>
        <v>107</v>
      </c>
      <c r="P51" s="286">
        <f t="shared" si="43"/>
        <v>255</v>
      </c>
      <c r="Q51" s="286">
        <f>+ROUND($E$51*Q49/100,0)-1</f>
        <v>227</v>
      </c>
      <c r="R51" s="286">
        <f t="shared" si="43"/>
        <v>192</v>
      </c>
      <c r="S51" s="286">
        <f t="shared" si="43"/>
        <v>206</v>
      </c>
      <c r="T51" s="286">
        <f t="shared" si="43"/>
        <v>183</v>
      </c>
      <c r="U51" s="286">
        <f t="shared" si="43"/>
        <v>152</v>
      </c>
      <c r="V51" s="286">
        <f t="shared" si="43"/>
        <v>141</v>
      </c>
      <c r="W51" s="286">
        <f t="shared" si="43"/>
        <v>109</v>
      </c>
      <c r="X51" s="286">
        <f t="shared" si="43"/>
        <v>103</v>
      </c>
      <c r="Y51" s="286">
        <f t="shared" si="43"/>
        <v>65</v>
      </c>
      <c r="Z51" s="286">
        <f t="shared" si="43"/>
        <v>53</v>
      </c>
      <c r="AA51" s="286">
        <f t="shared" si="43"/>
        <v>45</v>
      </c>
      <c r="AB51" s="286">
        <f t="shared" si="43"/>
        <v>41</v>
      </c>
      <c r="AC51" s="286">
        <f t="shared" si="43"/>
        <v>56</v>
      </c>
      <c r="AD51" s="286">
        <f t="shared" si="43"/>
        <v>4</v>
      </c>
      <c r="AE51" s="286">
        <f t="shared" si="43"/>
        <v>1382</v>
      </c>
      <c r="AF51" s="286">
        <f t="shared" si="43"/>
        <v>138</v>
      </c>
      <c r="AG51" s="286">
        <f t="shared" si="43"/>
        <v>126</v>
      </c>
      <c r="AH51" s="286">
        <f>+ROUND($E$51*AH49/100,0)+1</f>
        <v>573</v>
      </c>
      <c r="AI51" s="286">
        <f t="shared" si="43"/>
        <v>69</v>
      </c>
      <c r="AJ51" s="253">
        <f t="shared" si="34"/>
        <v>0</v>
      </c>
    </row>
    <row r="52" spans="1:36" ht="17.25">
      <c r="A52" s="283">
        <f>1+A51</f>
        <v>2</v>
      </c>
      <c r="B52" s="453" t="s">
        <v>325</v>
      </c>
      <c r="C52" s="318" t="s">
        <v>242</v>
      </c>
      <c r="D52" s="319">
        <v>8.5250931404777561E-2</v>
      </c>
      <c r="E52" s="154">
        <f t="shared" ref="E52:E60" si="44">ROUND($E$50*D52,0)</f>
        <v>2010</v>
      </c>
      <c r="F52" s="286">
        <f t="shared" ref="F52" si="45">+ROUND($E$52*F49/100,0)</f>
        <v>37</v>
      </c>
      <c r="G52" s="286">
        <f t="shared" ref="G52:AI52" si="46">+ROUND($E$52*G49/100,0)</f>
        <v>37</v>
      </c>
      <c r="H52" s="286">
        <f t="shared" si="46"/>
        <v>38</v>
      </c>
      <c r="I52" s="286">
        <f t="shared" si="46"/>
        <v>39</v>
      </c>
      <c r="J52" s="286">
        <f t="shared" si="46"/>
        <v>39</v>
      </c>
      <c r="K52" s="286">
        <f t="shared" si="46"/>
        <v>206</v>
      </c>
      <c r="L52" s="286">
        <f t="shared" si="46"/>
        <v>86</v>
      </c>
      <c r="M52" s="286">
        <f t="shared" si="46"/>
        <v>126</v>
      </c>
      <c r="N52" s="286">
        <f t="shared" si="46"/>
        <v>116</v>
      </c>
      <c r="O52" s="286">
        <f>+ROUND($E$52*O49/100,0)+1</f>
        <v>74</v>
      </c>
      <c r="P52" s="286">
        <f t="shared" si="46"/>
        <v>174</v>
      </c>
      <c r="Q52" s="286">
        <f t="shared" si="46"/>
        <v>156</v>
      </c>
      <c r="R52" s="286">
        <f t="shared" si="46"/>
        <v>131</v>
      </c>
      <c r="S52" s="286">
        <f t="shared" si="46"/>
        <v>141</v>
      </c>
      <c r="T52" s="286">
        <f t="shared" si="46"/>
        <v>125</v>
      </c>
      <c r="U52" s="286">
        <f t="shared" si="46"/>
        <v>104</v>
      </c>
      <c r="V52" s="286">
        <f t="shared" si="46"/>
        <v>97</v>
      </c>
      <c r="W52" s="286">
        <f t="shared" si="46"/>
        <v>75</v>
      </c>
      <c r="X52" s="286">
        <f t="shared" si="46"/>
        <v>70</v>
      </c>
      <c r="Y52" s="286">
        <f t="shared" si="46"/>
        <v>45</v>
      </c>
      <c r="Z52" s="286">
        <f t="shared" si="46"/>
        <v>36</v>
      </c>
      <c r="AA52" s="286">
        <f t="shared" si="46"/>
        <v>30</v>
      </c>
      <c r="AB52" s="286">
        <f t="shared" si="46"/>
        <v>28</v>
      </c>
      <c r="AC52" s="286">
        <f t="shared" si="46"/>
        <v>38</v>
      </c>
      <c r="AD52" s="286">
        <f t="shared" si="46"/>
        <v>3</v>
      </c>
      <c r="AE52" s="286">
        <f t="shared" si="46"/>
        <v>945</v>
      </c>
      <c r="AF52" s="286">
        <f t="shared" si="46"/>
        <v>94</v>
      </c>
      <c r="AG52" s="286">
        <f t="shared" si="46"/>
        <v>86</v>
      </c>
      <c r="AH52" s="286">
        <f t="shared" si="46"/>
        <v>391</v>
      </c>
      <c r="AI52" s="286">
        <f t="shared" si="46"/>
        <v>47</v>
      </c>
      <c r="AJ52" s="253">
        <f t="shared" si="34"/>
        <v>0</v>
      </c>
    </row>
    <row r="53" spans="1:36" ht="17.25">
      <c r="A53" s="283">
        <f>1+A52</f>
        <v>3</v>
      </c>
      <c r="B53" s="453" t="s">
        <v>324</v>
      </c>
      <c r="C53" s="318" t="s">
        <v>243</v>
      </c>
      <c r="D53" s="319">
        <v>3.6379574841113302E-2</v>
      </c>
      <c r="E53" s="154">
        <f t="shared" si="44"/>
        <v>858</v>
      </c>
      <c r="F53" s="286">
        <f t="shared" ref="F53" si="47">+ROUND($E$53*F49/100,0)</f>
        <v>16</v>
      </c>
      <c r="G53" s="286">
        <f t="shared" ref="G53:AI53" si="48">+ROUND($E$53*G49/100,0)</f>
        <v>16</v>
      </c>
      <c r="H53" s="286">
        <f t="shared" si="48"/>
        <v>16</v>
      </c>
      <c r="I53" s="286">
        <f t="shared" si="48"/>
        <v>17</v>
      </c>
      <c r="J53" s="286">
        <f t="shared" si="48"/>
        <v>17</v>
      </c>
      <c r="K53" s="286">
        <f t="shared" si="48"/>
        <v>88</v>
      </c>
      <c r="L53" s="286">
        <f t="shared" si="48"/>
        <v>37</v>
      </c>
      <c r="M53" s="286">
        <f t="shared" si="48"/>
        <v>54</v>
      </c>
      <c r="N53" s="286">
        <f t="shared" si="48"/>
        <v>49</v>
      </c>
      <c r="O53" s="286">
        <f t="shared" si="48"/>
        <v>31</v>
      </c>
      <c r="P53" s="286">
        <f>+ROUND($E$53*P49/100,0)+1</f>
        <v>75</v>
      </c>
      <c r="Q53" s="286">
        <f t="shared" si="48"/>
        <v>67</v>
      </c>
      <c r="R53" s="286">
        <f t="shared" si="48"/>
        <v>56</v>
      </c>
      <c r="S53" s="286">
        <f t="shared" si="48"/>
        <v>60</v>
      </c>
      <c r="T53" s="286">
        <f t="shared" si="48"/>
        <v>53</v>
      </c>
      <c r="U53" s="286">
        <f t="shared" si="48"/>
        <v>44</v>
      </c>
      <c r="V53" s="286">
        <f t="shared" si="48"/>
        <v>41</v>
      </c>
      <c r="W53" s="286">
        <f t="shared" si="48"/>
        <v>32</v>
      </c>
      <c r="X53" s="286">
        <f t="shared" si="48"/>
        <v>30</v>
      </c>
      <c r="Y53" s="286">
        <f t="shared" si="48"/>
        <v>19</v>
      </c>
      <c r="Z53" s="286">
        <f t="shared" si="48"/>
        <v>15</v>
      </c>
      <c r="AA53" s="286">
        <f t="shared" si="48"/>
        <v>13</v>
      </c>
      <c r="AB53" s="286">
        <f t="shared" si="48"/>
        <v>12</v>
      </c>
      <c r="AC53" s="286">
        <f t="shared" si="48"/>
        <v>16</v>
      </c>
      <c r="AD53" s="286">
        <f t="shared" si="48"/>
        <v>1</v>
      </c>
      <c r="AE53" s="286">
        <f t="shared" si="48"/>
        <v>404</v>
      </c>
      <c r="AF53" s="286">
        <f t="shared" si="48"/>
        <v>40</v>
      </c>
      <c r="AG53" s="286">
        <f t="shared" si="48"/>
        <v>37</v>
      </c>
      <c r="AH53" s="286">
        <f t="shared" si="48"/>
        <v>167</v>
      </c>
      <c r="AI53" s="286">
        <f t="shared" si="48"/>
        <v>20</v>
      </c>
      <c r="AJ53" s="253">
        <f t="shared" si="34"/>
        <v>0</v>
      </c>
    </row>
    <row r="54" spans="1:36" ht="17.25">
      <c r="A54" s="283">
        <f>1+A53</f>
        <v>4</v>
      </c>
      <c r="B54" s="453" t="s">
        <v>323</v>
      </c>
      <c r="C54" s="318" t="s">
        <v>244</v>
      </c>
      <c r="D54" s="319">
        <v>0.14718387026079333</v>
      </c>
      <c r="E54" s="154">
        <f t="shared" si="44"/>
        <v>3469</v>
      </c>
      <c r="F54" s="286">
        <f>+ROUND($E$54*F49/100,0)</f>
        <v>64</v>
      </c>
      <c r="G54" s="286">
        <f t="shared" ref="G54:AI54" si="49">+ROUND($E$54*G49/100,0)</f>
        <v>65</v>
      </c>
      <c r="H54" s="286">
        <f t="shared" si="49"/>
        <v>66</v>
      </c>
      <c r="I54" s="286">
        <f>+ROUND($E$54*I49/100,0)-2</f>
        <v>65</v>
      </c>
      <c r="J54" s="286">
        <f t="shared" si="49"/>
        <v>68</v>
      </c>
      <c r="K54" s="286">
        <f t="shared" si="49"/>
        <v>356</v>
      </c>
      <c r="L54" s="286">
        <f t="shared" si="49"/>
        <v>148</v>
      </c>
      <c r="M54" s="286">
        <f t="shared" si="49"/>
        <v>217</v>
      </c>
      <c r="N54" s="286">
        <f t="shared" si="49"/>
        <v>200</v>
      </c>
      <c r="O54" s="286">
        <f t="shared" si="49"/>
        <v>126</v>
      </c>
      <c r="P54" s="286">
        <f t="shared" si="49"/>
        <v>301</v>
      </c>
      <c r="Q54" s="286">
        <f t="shared" si="49"/>
        <v>270</v>
      </c>
      <c r="R54" s="286">
        <f t="shared" si="49"/>
        <v>226</v>
      </c>
      <c r="S54" s="286">
        <f>+ROUND($E$54*S49/100,0)-1</f>
        <v>242</v>
      </c>
      <c r="T54" s="286">
        <f>+ROUND($E$54*T49/100,0)-1</f>
        <v>215</v>
      </c>
      <c r="U54" s="286">
        <f>+ROUND($E$54*U49/100,0)+1</f>
        <v>181</v>
      </c>
      <c r="V54" s="286">
        <f t="shared" si="49"/>
        <v>167</v>
      </c>
      <c r="W54" s="286">
        <f t="shared" si="49"/>
        <v>129</v>
      </c>
      <c r="X54" s="286">
        <f>+ROUND($E$54*X49/100,0)+1</f>
        <v>122</v>
      </c>
      <c r="Y54" s="286">
        <f t="shared" si="49"/>
        <v>77</v>
      </c>
      <c r="Z54" s="286">
        <f t="shared" si="49"/>
        <v>62</v>
      </c>
      <c r="AA54" s="286">
        <f t="shared" si="49"/>
        <v>53</v>
      </c>
      <c r="AB54" s="286">
        <f t="shared" si="49"/>
        <v>49</v>
      </c>
      <c r="AC54" s="286">
        <f t="shared" si="49"/>
        <v>66</v>
      </c>
      <c r="AD54" s="286">
        <f t="shared" si="49"/>
        <v>5</v>
      </c>
      <c r="AE54" s="286">
        <f t="shared" si="49"/>
        <v>1632</v>
      </c>
      <c r="AF54" s="286">
        <f t="shared" si="49"/>
        <v>163</v>
      </c>
      <c r="AG54" s="286">
        <f t="shared" si="49"/>
        <v>148</v>
      </c>
      <c r="AH54" s="286">
        <f t="shared" si="49"/>
        <v>675</v>
      </c>
      <c r="AI54" s="286">
        <f t="shared" si="49"/>
        <v>82</v>
      </c>
      <c r="AJ54" s="253">
        <f t="shared" si="34"/>
        <v>0</v>
      </c>
    </row>
    <row r="55" spans="1:36" ht="17.25">
      <c r="A55" s="283">
        <f>1+A54</f>
        <v>5</v>
      </c>
      <c r="B55" s="453" t="s">
        <v>322</v>
      </c>
      <c r="C55" s="318" t="s">
        <v>245</v>
      </c>
      <c r="D55" s="319">
        <v>5.6103440718825337E-2</v>
      </c>
      <c r="E55" s="154">
        <f t="shared" si="44"/>
        <v>1322</v>
      </c>
      <c r="F55" s="286">
        <f t="shared" ref="F55" si="50">+ROUND($E$55*F49/100,0)</f>
        <v>24</v>
      </c>
      <c r="G55" s="286">
        <f t="shared" ref="G55:AI55" si="51">+ROUND($E$55*G49/100,0)</f>
        <v>25</v>
      </c>
      <c r="H55" s="286">
        <f t="shared" si="51"/>
        <v>25</v>
      </c>
      <c r="I55" s="286">
        <f t="shared" si="51"/>
        <v>25</v>
      </c>
      <c r="J55" s="286">
        <f t="shared" si="51"/>
        <v>26</v>
      </c>
      <c r="K55" s="286">
        <f t="shared" si="51"/>
        <v>136</v>
      </c>
      <c r="L55" s="286">
        <f t="shared" si="51"/>
        <v>56</v>
      </c>
      <c r="M55" s="286">
        <f t="shared" si="51"/>
        <v>83</v>
      </c>
      <c r="N55" s="286">
        <f t="shared" si="51"/>
        <v>76</v>
      </c>
      <c r="O55" s="286">
        <f t="shared" si="51"/>
        <v>48</v>
      </c>
      <c r="P55" s="286">
        <f t="shared" si="51"/>
        <v>115</v>
      </c>
      <c r="Q55" s="286">
        <f t="shared" si="51"/>
        <v>103</v>
      </c>
      <c r="R55" s="286">
        <f t="shared" si="51"/>
        <v>86</v>
      </c>
      <c r="S55" s="286">
        <f t="shared" si="51"/>
        <v>93</v>
      </c>
      <c r="T55" s="286">
        <f t="shared" si="51"/>
        <v>82</v>
      </c>
      <c r="U55" s="286">
        <f t="shared" si="51"/>
        <v>69</v>
      </c>
      <c r="V55" s="286">
        <f t="shared" si="51"/>
        <v>63</v>
      </c>
      <c r="W55" s="286">
        <f t="shared" si="51"/>
        <v>49</v>
      </c>
      <c r="X55" s="286">
        <f t="shared" si="51"/>
        <v>46</v>
      </c>
      <c r="Y55" s="286">
        <f t="shared" si="51"/>
        <v>29</v>
      </c>
      <c r="Z55" s="286">
        <f t="shared" si="51"/>
        <v>24</v>
      </c>
      <c r="AA55" s="286">
        <f t="shared" si="51"/>
        <v>20</v>
      </c>
      <c r="AB55" s="286">
        <f t="shared" si="51"/>
        <v>19</v>
      </c>
      <c r="AC55" s="286">
        <f t="shared" si="51"/>
        <v>25</v>
      </c>
      <c r="AD55" s="286">
        <f t="shared" si="51"/>
        <v>2</v>
      </c>
      <c r="AE55" s="286">
        <f t="shared" si="51"/>
        <v>622</v>
      </c>
      <c r="AF55" s="286">
        <f t="shared" si="51"/>
        <v>62</v>
      </c>
      <c r="AG55" s="286">
        <f t="shared" si="51"/>
        <v>57</v>
      </c>
      <c r="AH55" s="286">
        <f t="shared" si="51"/>
        <v>257</v>
      </c>
      <c r="AI55" s="286">
        <f t="shared" si="51"/>
        <v>31</v>
      </c>
      <c r="AJ55" s="253">
        <f t="shared" si="34"/>
        <v>0</v>
      </c>
    </row>
    <row r="56" spans="1:36" ht="17.25">
      <c r="A56" s="283">
        <f>1+A55</f>
        <v>6</v>
      </c>
      <c r="B56" s="453" t="s">
        <v>321</v>
      </c>
      <c r="C56" s="318" t="s">
        <v>246</v>
      </c>
      <c r="D56" s="319">
        <v>5.9171597633136092E-2</v>
      </c>
      <c r="E56" s="154">
        <f t="shared" si="44"/>
        <v>1395</v>
      </c>
      <c r="F56" s="286">
        <f t="shared" ref="F56" si="52">+ROUND($E$56*F49/100,0)</f>
        <v>26</v>
      </c>
      <c r="G56" s="286">
        <f t="shared" ref="G56:AI56" si="53">+ROUND($E$56*G49/100,0)</f>
        <v>26</v>
      </c>
      <c r="H56" s="286">
        <f t="shared" si="53"/>
        <v>26</v>
      </c>
      <c r="I56" s="286">
        <f t="shared" si="53"/>
        <v>27</v>
      </c>
      <c r="J56" s="286">
        <f>+ROUND($E$56*J49/100,0)+1</f>
        <v>28</v>
      </c>
      <c r="K56" s="286">
        <f t="shared" si="53"/>
        <v>143</v>
      </c>
      <c r="L56" s="286">
        <f t="shared" si="53"/>
        <v>59</v>
      </c>
      <c r="M56" s="286">
        <f t="shared" si="53"/>
        <v>87</v>
      </c>
      <c r="N56" s="286">
        <f t="shared" si="53"/>
        <v>80</v>
      </c>
      <c r="O56" s="286">
        <f t="shared" si="53"/>
        <v>51</v>
      </c>
      <c r="P56" s="286">
        <f t="shared" si="53"/>
        <v>121</v>
      </c>
      <c r="Q56" s="286">
        <f t="shared" si="53"/>
        <v>108</v>
      </c>
      <c r="R56" s="286">
        <f t="shared" si="53"/>
        <v>91</v>
      </c>
      <c r="S56" s="286">
        <f t="shared" si="53"/>
        <v>98</v>
      </c>
      <c r="T56" s="286">
        <f t="shared" si="53"/>
        <v>87</v>
      </c>
      <c r="U56" s="286">
        <f t="shared" si="53"/>
        <v>72</v>
      </c>
      <c r="V56" s="286">
        <f t="shared" si="53"/>
        <v>67</v>
      </c>
      <c r="W56" s="286">
        <f t="shared" si="53"/>
        <v>52</v>
      </c>
      <c r="X56" s="286">
        <f t="shared" si="53"/>
        <v>49</v>
      </c>
      <c r="Y56" s="286">
        <f t="shared" si="53"/>
        <v>31</v>
      </c>
      <c r="Z56" s="286">
        <f t="shared" si="53"/>
        <v>25</v>
      </c>
      <c r="AA56" s="286">
        <f t="shared" si="53"/>
        <v>21</v>
      </c>
      <c r="AB56" s="286">
        <f t="shared" si="53"/>
        <v>20</v>
      </c>
      <c r="AC56" s="286">
        <f t="shared" si="53"/>
        <v>27</v>
      </c>
      <c r="AD56" s="286">
        <f t="shared" si="53"/>
        <v>2</v>
      </c>
      <c r="AE56" s="286">
        <f t="shared" si="53"/>
        <v>656</v>
      </c>
      <c r="AF56" s="286">
        <f t="shared" si="53"/>
        <v>65</v>
      </c>
      <c r="AG56" s="286">
        <f t="shared" si="53"/>
        <v>60</v>
      </c>
      <c r="AH56" s="286">
        <f t="shared" si="53"/>
        <v>272</v>
      </c>
      <c r="AI56" s="286">
        <f t="shared" si="53"/>
        <v>33</v>
      </c>
      <c r="AJ56" s="253">
        <f t="shared" si="34"/>
        <v>0</v>
      </c>
    </row>
    <row r="57" spans="1:36" ht="17.25">
      <c r="A57" s="283">
        <v>7</v>
      </c>
      <c r="B57" s="453" t="s">
        <v>319</v>
      </c>
      <c r="C57" s="318" t="s">
        <v>247</v>
      </c>
      <c r="D57" s="319">
        <v>0.28972167433705898</v>
      </c>
      <c r="E57" s="154">
        <f t="shared" si="44"/>
        <v>6829</v>
      </c>
      <c r="F57" s="286">
        <f>+ROUND($E$57*F49/100,0)</f>
        <v>125</v>
      </c>
      <c r="G57" s="286">
        <f t="shared" ref="G57:AI57" si="54">+ROUND($E$57*G49/100,0)</f>
        <v>127</v>
      </c>
      <c r="H57" s="286">
        <f t="shared" si="54"/>
        <v>129</v>
      </c>
      <c r="I57" s="286">
        <f t="shared" si="54"/>
        <v>132</v>
      </c>
      <c r="J57" s="286">
        <f t="shared" si="54"/>
        <v>134</v>
      </c>
      <c r="K57" s="286">
        <f>+ROUND($E$57*K49/100,0)-1</f>
        <v>700</v>
      </c>
      <c r="L57" s="286">
        <f t="shared" si="54"/>
        <v>291</v>
      </c>
      <c r="M57" s="286">
        <f t="shared" si="54"/>
        <v>428</v>
      </c>
      <c r="N57" s="286">
        <f t="shared" si="54"/>
        <v>393</v>
      </c>
      <c r="O57" s="286">
        <f t="shared" si="54"/>
        <v>249</v>
      </c>
      <c r="P57" s="286">
        <f t="shared" si="54"/>
        <v>593</v>
      </c>
      <c r="Q57" s="286">
        <f t="shared" si="54"/>
        <v>531</v>
      </c>
      <c r="R57" s="286">
        <f t="shared" si="54"/>
        <v>446</v>
      </c>
      <c r="S57" s="286">
        <f t="shared" si="54"/>
        <v>478</v>
      </c>
      <c r="T57" s="286">
        <f t="shared" si="54"/>
        <v>425</v>
      </c>
      <c r="U57" s="286">
        <f t="shared" si="54"/>
        <v>354</v>
      </c>
      <c r="V57" s="286">
        <f t="shared" si="54"/>
        <v>328</v>
      </c>
      <c r="W57" s="286">
        <f>+ROUND($E$57*W49/100,0)-1</f>
        <v>253</v>
      </c>
      <c r="X57" s="286">
        <f>+ROUND($E$57*X49/100,0)+1</f>
        <v>240</v>
      </c>
      <c r="Y57" s="286">
        <f t="shared" si="54"/>
        <v>152</v>
      </c>
      <c r="Z57" s="286">
        <f t="shared" si="54"/>
        <v>122</v>
      </c>
      <c r="AA57" s="286">
        <f t="shared" si="54"/>
        <v>103</v>
      </c>
      <c r="AB57" s="286">
        <f t="shared" si="54"/>
        <v>96</v>
      </c>
      <c r="AC57" s="286">
        <f t="shared" si="54"/>
        <v>130</v>
      </c>
      <c r="AD57" s="286">
        <f t="shared" si="54"/>
        <v>10</v>
      </c>
      <c r="AE57" s="286">
        <f>+ROUND($E$57*AE49/100,0)</f>
        <v>3212</v>
      </c>
      <c r="AF57" s="286">
        <f t="shared" si="54"/>
        <v>320</v>
      </c>
      <c r="AG57" s="286">
        <f>+ROUND($E$57*AG49/100,0)</f>
        <v>292</v>
      </c>
      <c r="AH57" s="286">
        <f t="shared" si="54"/>
        <v>1330</v>
      </c>
      <c r="AI57" s="286">
        <f t="shared" si="54"/>
        <v>161</v>
      </c>
      <c r="AJ57" s="253">
        <f t="shared" si="34"/>
        <v>0</v>
      </c>
    </row>
    <row r="58" spans="1:36" ht="17.25">
      <c r="A58" s="283">
        <v>8</v>
      </c>
      <c r="B58" s="453" t="s">
        <v>294</v>
      </c>
      <c r="C58" s="318" t="s">
        <v>248</v>
      </c>
      <c r="D58" s="319">
        <v>8.7661626123164582E-2</v>
      </c>
      <c r="E58" s="154">
        <f>ROUND($E$50*D58,0)+1</f>
        <v>2067</v>
      </c>
      <c r="F58" s="286">
        <f>+ROUND($E$58*F49/100,0)</f>
        <v>38</v>
      </c>
      <c r="G58" s="286">
        <f t="shared" ref="G58:AI58" si="55">+ROUND($E$58*G49/100,0)</f>
        <v>38</v>
      </c>
      <c r="H58" s="286">
        <f t="shared" si="55"/>
        <v>39</v>
      </c>
      <c r="I58" s="286">
        <f t="shared" si="55"/>
        <v>40</v>
      </c>
      <c r="J58" s="286">
        <f t="shared" si="55"/>
        <v>41</v>
      </c>
      <c r="K58" s="286">
        <f t="shared" si="55"/>
        <v>212</v>
      </c>
      <c r="L58" s="286">
        <f t="shared" si="55"/>
        <v>88</v>
      </c>
      <c r="M58" s="286">
        <f t="shared" si="55"/>
        <v>130</v>
      </c>
      <c r="N58" s="286">
        <f t="shared" si="55"/>
        <v>119</v>
      </c>
      <c r="O58" s="286">
        <f t="shared" si="55"/>
        <v>75</v>
      </c>
      <c r="P58" s="286">
        <f t="shared" si="55"/>
        <v>179</v>
      </c>
      <c r="Q58" s="286">
        <f t="shared" si="55"/>
        <v>161</v>
      </c>
      <c r="R58" s="286">
        <f t="shared" si="55"/>
        <v>135</v>
      </c>
      <c r="S58" s="286">
        <f t="shared" si="55"/>
        <v>145</v>
      </c>
      <c r="T58" s="286">
        <f t="shared" si="55"/>
        <v>129</v>
      </c>
      <c r="U58" s="286">
        <f t="shared" si="55"/>
        <v>107</v>
      </c>
      <c r="V58" s="286">
        <f t="shared" si="55"/>
        <v>99</v>
      </c>
      <c r="W58" s="286">
        <f t="shared" si="55"/>
        <v>77</v>
      </c>
      <c r="X58" s="286">
        <f t="shared" si="55"/>
        <v>72</v>
      </c>
      <c r="Y58" s="286">
        <f t="shared" si="55"/>
        <v>46</v>
      </c>
      <c r="Z58" s="286">
        <f t="shared" si="55"/>
        <v>37</v>
      </c>
      <c r="AA58" s="286">
        <f t="shared" si="55"/>
        <v>31</v>
      </c>
      <c r="AB58" s="286">
        <f t="shared" si="55"/>
        <v>29</v>
      </c>
      <c r="AC58" s="286">
        <f>+ROUND($E$58*AC49/100,0)+1</f>
        <v>40</v>
      </c>
      <c r="AD58" s="286">
        <f t="shared" si="55"/>
        <v>3</v>
      </c>
      <c r="AE58" s="286">
        <f t="shared" si="55"/>
        <v>972</v>
      </c>
      <c r="AF58" s="286">
        <f>+ROUND($E$58*AF49/100,0)+1</f>
        <v>98</v>
      </c>
      <c r="AG58" s="286">
        <f t="shared" si="55"/>
        <v>88</v>
      </c>
      <c r="AH58" s="286">
        <f t="shared" si="55"/>
        <v>402</v>
      </c>
      <c r="AI58" s="286">
        <f t="shared" si="55"/>
        <v>49</v>
      </c>
      <c r="AJ58" s="253">
        <f t="shared" si="34"/>
        <v>0</v>
      </c>
    </row>
    <row r="59" spans="1:36" ht="17.25">
      <c r="A59" s="283">
        <v>9</v>
      </c>
      <c r="B59" s="453" t="s">
        <v>285</v>
      </c>
      <c r="C59" s="400" t="s">
        <v>249</v>
      </c>
      <c r="D59" s="319">
        <v>6.9647161954854264E-2</v>
      </c>
      <c r="E59" s="154">
        <f t="shared" si="44"/>
        <v>1642</v>
      </c>
      <c r="F59" s="286">
        <f t="shared" ref="F59" si="56">+ROUND($E$59*F49/100,0)</f>
        <v>30</v>
      </c>
      <c r="G59" s="286">
        <f t="shared" ref="G59:AH59" si="57">+ROUND($E$59*G49/100,0)</f>
        <v>31</v>
      </c>
      <c r="H59" s="286">
        <f t="shared" si="57"/>
        <v>31</v>
      </c>
      <c r="I59" s="286">
        <f t="shared" si="57"/>
        <v>32</v>
      </c>
      <c r="J59" s="286">
        <f t="shared" si="57"/>
        <v>32</v>
      </c>
      <c r="K59" s="286">
        <f t="shared" si="57"/>
        <v>169</v>
      </c>
      <c r="L59" s="286">
        <f t="shared" si="57"/>
        <v>70</v>
      </c>
      <c r="M59" s="286">
        <f t="shared" si="57"/>
        <v>103</v>
      </c>
      <c r="N59" s="286">
        <f t="shared" si="57"/>
        <v>94</v>
      </c>
      <c r="O59" s="286">
        <f t="shared" si="57"/>
        <v>60</v>
      </c>
      <c r="P59" s="286">
        <f t="shared" si="57"/>
        <v>143</v>
      </c>
      <c r="Q59" s="286">
        <f t="shared" si="57"/>
        <v>128</v>
      </c>
      <c r="R59" s="286">
        <f t="shared" si="57"/>
        <v>107</v>
      </c>
      <c r="S59" s="286">
        <f t="shared" si="57"/>
        <v>115</v>
      </c>
      <c r="T59" s="286">
        <f t="shared" si="57"/>
        <v>102</v>
      </c>
      <c r="U59" s="286">
        <f t="shared" si="57"/>
        <v>85</v>
      </c>
      <c r="V59" s="286">
        <f t="shared" si="57"/>
        <v>79</v>
      </c>
      <c r="W59" s="286">
        <f t="shared" si="57"/>
        <v>61</v>
      </c>
      <c r="X59" s="286">
        <f t="shared" si="57"/>
        <v>57</v>
      </c>
      <c r="Y59" s="286">
        <f t="shared" si="57"/>
        <v>36</v>
      </c>
      <c r="Z59" s="286">
        <f t="shared" si="57"/>
        <v>29</v>
      </c>
      <c r="AA59" s="286">
        <f t="shared" si="57"/>
        <v>25</v>
      </c>
      <c r="AB59" s="286">
        <f t="shared" si="57"/>
        <v>23</v>
      </c>
      <c r="AC59" s="286">
        <f>+ROUND($E$59*AC49/100,0)+1</f>
        <v>32</v>
      </c>
      <c r="AD59" s="286">
        <f t="shared" si="57"/>
        <v>2</v>
      </c>
      <c r="AE59" s="286">
        <f t="shared" si="57"/>
        <v>772</v>
      </c>
      <c r="AF59" s="286">
        <f t="shared" si="57"/>
        <v>77</v>
      </c>
      <c r="AG59" s="286">
        <f t="shared" si="57"/>
        <v>70</v>
      </c>
      <c r="AH59" s="286">
        <f t="shared" si="57"/>
        <v>320</v>
      </c>
      <c r="AI59" s="286">
        <f>+ROUND($E$59*AI49/100,0)+1</f>
        <v>40</v>
      </c>
      <c r="AJ59" s="253">
        <f t="shared" si="34"/>
        <v>0</v>
      </c>
    </row>
    <row r="60" spans="1:36" ht="17.25">
      <c r="A60" s="283">
        <v>10</v>
      </c>
      <c r="B60" s="453" t="s">
        <v>320</v>
      </c>
      <c r="C60" s="400" t="s">
        <v>250</v>
      </c>
      <c r="D60" s="319">
        <v>4.418145956607495E-2</v>
      </c>
      <c r="E60" s="154">
        <f t="shared" si="44"/>
        <v>1041</v>
      </c>
      <c r="F60" s="286">
        <f>+ROUND($E$60*F49/100,0)</f>
        <v>19</v>
      </c>
      <c r="G60" s="286">
        <f t="shared" ref="G60:AI60" si="58">+ROUND($E$60*G49/100,0)</f>
        <v>19</v>
      </c>
      <c r="H60" s="286">
        <f t="shared" si="58"/>
        <v>20</v>
      </c>
      <c r="I60" s="286">
        <f t="shared" si="58"/>
        <v>20</v>
      </c>
      <c r="J60" s="286">
        <f t="shared" si="58"/>
        <v>20</v>
      </c>
      <c r="K60" s="286">
        <f t="shared" si="58"/>
        <v>107</v>
      </c>
      <c r="L60" s="286">
        <f t="shared" si="58"/>
        <v>44</v>
      </c>
      <c r="M60" s="286">
        <f t="shared" si="58"/>
        <v>65</v>
      </c>
      <c r="N60" s="286">
        <f t="shared" si="58"/>
        <v>60</v>
      </c>
      <c r="O60" s="286">
        <f t="shared" si="58"/>
        <v>38</v>
      </c>
      <c r="P60" s="286">
        <f t="shared" si="58"/>
        <v>90</v>
      </c>
      <c r="Q60" s="286">
        <f t="shared" si="58"/>
        <v>81</v>
      </c>
      <c r="R60" s="286">
        <f t="shared" si="58"/>
        <v>68</v>
      </c>
      <c r="S60" s="286">
        <f t="shared" si="58"/>
        <v>73</v>
      </c>
      <c r="T60" s="286">
        <f t="shared" si="58"/>
        <v>65</v>
      </c>
      <c r="U60" s="286">
        <f t="shared" si="58"/>
        <v>54</v>
      </c>
      <c r="V60" s="286">
        <f t="shared" si="58"/>
        <v>50</v>
      </c>
      <c r="W60" s="286">
        <f t="shared" si="58"/>
        <v>39</v>
      </c>
      <c r="X60" s="286">
        <f t="shared" si="58"/>
        <v>36</v>
      </c>
      <c r="Y60" s="286">
        <f t="shared" si="58"/>
        <v>23</v>
      </c>
      <c r="Z60" s="286">
        <f t="shared" si="58"/>
        <v>19</v>
      </c>
      <c r="AA60" s="286">
        <f t="shared" si="58"/>
        <v>16</v>
      </c>
      <c r="AB60" s="286">
        <f t="shared" si="58"/>
        <v>15</v>
      </c>
      <c r="AC60" s="286">
        <f t="shared" si="58"/>
        <v>20</v>
      </c>
      <c r="AD60" s="286">
        <f t="shared" si="58"/>
        <v>1</v>
      </c>
      <c r="AE60" s="286">
        <f t="shared" si="58"/>
        <v>490</v>
      </c>
      <c r="AF60" s="286">
        <f t="shared" si="58"/>
        <v>49</v>
      </c>
      <c r="AG60" s="286">
        <f t="shared" si="58"/>
        <v>45</v>
      </c>
      <c r="AH60" s="286">
        <f t="shared" si="58"/>
        <v>203</v>
      </c>
      <c r="AI60" s="286">
        <f t="shared" si="58"/>
        <v>25</v>
      </c>
      <c r="AJ60" s="253">
        <f t="shared" si="34"/>
        <v>0</v>
      </c>
    </row>
    <row r="61" spans="1:36" s="299" customFormat="1" ht="15.75" hidden="1">
      <c r="A61" s="300"/>
      <c r="B61" s="451"/>
      <c r="C61" s="402"/>
      <c r="D61" s="288">
        <f t="shared" ref="D61:AI61" si="59">SUM(D51:D60)</f>
        <v>1</v>
      </c>
      <c r="E61" s="289">
        <f t="shared" si="59"/>
        <v>23572</v>
      </c>
      <c r="F61" s="290">
        <f t="shared" si="59"/>
        <v>433</v>
      </c>
      <c r="G61" s="290">
        <f t="shared" si="59"/>
        <v>439</v>
      </c>
      <c r="H61" s="290">
        <f t="shared" si="59"/>
        <v>446</v>
      </c>
      <c r="I61" s="290">
        <f t="shared" si="59"/>
        <v>454</v>
      </c>
      <c r="J61" s="290">
        <f t="shared" si="59"/>
        <v>463</v>
      </c>
      <c r="K61" s="290">
        <f t="shared" si="59"/>
        <v>2419</v>
      </c>
      <c r="L61" s="290">
        <f t="shared" si="59"/>
        <v>1004</v>
      </c>
      <c r="M61" s="290">
        <f t="shared" si="59"/>
        <v>1477</v>
      </c>
      <c r="N61" s="290">
        <f t="shared" si="59"/>
        <v>1356</v>
      </c>
      <c r="O61" s="290">
        <f t="shared" si="59"/>
        <v>859</v>
      </c>
      <c r="P61" s="290">
        <f t="shared" si="59"/>
        <v>2046</v>
      </c>
      <c r="Q61" s="290">
        <f t="shared" si="59"/>
        <v>1832</v>
      </c>
      <c r="R61" s="290">
        <f t="shared" si="59"/>
        <v>1538</v>
      </c>
      <c r="S61" s="290">
        <f t="shared" si="59"/>
        <v>1651</v>
      </c>
      <c r="T61" s="290">
        <f t="shared" si="59"/>
        <v>1466</v>
      </c>
      <c r="U61" s="290">
        <f t="shared" si="59"/>
        <v>1222</v>
      </c>
      <c r="V61" s="290">
        <f t="shared" si="59"/>
        <v>1132</v>
      </c>
      <c r="W61" s="290">
        <f t="shared" si="59"/>
        <v>876</v>
      </c>
      <c r="X61" s="290">
        <f t="shared" si="59"/>
        <v>825</v>
      </c>
      <c r="Y61" s="290">
        <f t="shared" si="59"/>
        <v>523</v>
      </c>
      <c r="Z61" s="290">
        <f t="shared" si="59"/>
        <v>422</v>
      </c>
      <c r="AA61" s="290">
        <f t="shared" si="59"/>
        <v>357</v>
      </c>
      <c r="AB61" s="291">
        <f t="shared" si="59"/>
        <v>332</v>
      </c>
      <c r="AC61" s="292">
        <f t="shared" si="59"/>
        <v>450</v>
      </c>
      <c r="AD61" s="289">
        <f t="shared" si="59"/>
        <v>33</v>
      </c>
      <c r="AE61" s="292">
        <f>SUM(AE51:AE60)+1</f>
        <v>11088</v>
      </c>
      <c r="AF61" s="289">
        <f t="shared" si="59"/>
        <v>1106</v>
      </c>
      <c r="AG61" s="292">
        <f>SUM(AG51:AG60)+1</f>
        <v>1010</v>
      </c>
      <c r="AH61" s="289">
        <f>SUM(AH51:AH60)+1</f>
        <v>4591</v>
      </c>
      <c r="AI61" s="291">
        <f t="shared" si="59"/>
        <v>557</v>
      </c>
      <c r="AJ61" s="253">
        <f t="shared" si="34"/>
        <v>0</v>
      </c>
    </row>
    <row r="62" spans="1:36" ht="17.25" hidden="1">
      <c r="A62" s="283"/>
      <c r="B62" s="450"/>
      <c r="C62" s="400"/>
      <c r="D62" s="295"/>
      <c r="E62" s="154"/>
      <c r="F62" s="274">
        <f t="shared" ref="F62:AI62" si="60">+F63*100/$E$63</f>
        <v>2.1411518949567294</v>
      </c>
      <c r="G62" s="274">
        <f t="shared" si="60"/>
        <v>1.9173381080274545</v>
      </c>
      <c r="H62" s="274">
        <f t="shared" si="60"/>
        <v>1.7681289167412713</v>
      </c>
      <c r="I62" s="274">
        <f t="shared" si="60"/>
        <v>1.6786034019695613</v>
      </c>
      <c r="J62" s="274">
        <f t="shared" si="60"/>
        <v>1.6487615637123247</v>
      </c>
      <c r="K62" s="274">
        <f t="shared" si="60"/>
        <v>9.0719188301999409</v>
      </c>
      <c r="L62" s="274">
        <f t="shared" si="60"/>
        <v>4.3792897642494779</v>
      </c>
      <c r="M62" s="274">
        <f t="shared" si="60"/>
        <v>6.8636227991644283</v>
      </c>
      <c r="N62" s="274">
        <f t="shared" si="60"/>
        <v>6.1324977618621306</v>
      </c>
      <c r="O62" s="274">
        <f t="shared" si="60"/>
        <v>3.7302297821545807</v>
      </c>
      <c r="P62" s="274">
        <f t="shared" si="60"/>
        <v>8.4228588481050437</v>
      </c>
      <c r="Q62" s="274">
        <f t="shared" si="60"/>
        <v>7.855863921217547</v>
      </c>
      <c r="R62" s="274">
        <f t="shared" si="60"/>
        <v>7.2441062369441962</v>
      </c>
      <c r="S62" s="274">
        <f t="shared" si="60"/>
        <v>6.5279021187705162</v>
      </c>
      <c r="T62" s="274">
        <f t="shared" si="60"/>
        <v>6.0504327066547301</v>
      </c>
      <c r="U62" s="274">
        <f t="shared" si="60"/>
        <v>6.236944195762459</v>
      </c>
      <c r="V62" s="274">
        <f t="shared" si="60"/>
        <v>4.976126529394211</v>
      </c>
      <c r="W62" s="274">
        <f t="shared" si="60"/>
        <v>3.9838854073410923</v>
      </c>
      <c r="X62" s="274">
        <f t="shared" si="60"/>
        <v>2.7081468218442257</v>
      </c>
      <c r="Y62" s="274">
        <f t="shared" si="60"/>
        <v>2.3724261414503132</v>
      </c>
      <c r="Z62" s="274">
        <f t="shared" si="60"/>
        <v>1.6114592658907789</v>
      </c>
      <c r="AA62" s="274">
        <f t="shared" si="60"/>
        <v>1.4025663980901224</v>
      </c>
      <c r="AB62" s="275">
        <f t="shared" si="60"/>
        <v>1.2757385854968666</v>
      </c>
      <c r="AC62" s="276">
        <f t="shared" si="60"/>
        <v>2.2306774097284392</v>
      </c>
      <c r="AD62" s="277">
        <f t="shared" si="60"/>
        <v>0.16413011041480155</v>
      </c>
      <c r="AE62" s="276">
        <f t="shared" si="60"/>
        <v>52.723067740972844</v>
      </c>
      <c r="AF62" s="277">
        <f t="shared" si="60"/>
        <v>5.9012235153685468</v>
      </c>
      <c r="AG62" s="276">
        <f t="shared" si="60"/>
        <v>5.0059683676514473</v>
      </c>
      <c r="AH62" s="277">
        <f t="shared" si="60"/>
        <v>23.686959116681589</v>
      </c>
      <c r="AI62" s="275">
        <f t="shared" si="60"/>
        <v>2.7603700387943899</v>
      </c>
      <c r="AJ62" s="253">
        <f t="shared" si="34"/>
        <v>-100</v>
      </c>
    </row>
    <row r="63" spans="1:36" ht="15.75">
      <c r="A63" s="278">
        <f>COUNT(A64:A65)</f>
        <v>2</v>
      </c>
      <c r="B63" s="449"/>
      <c r="C63" s="399" t="s">
        <v>251</v>
      </c>
      <c r="D63" s="293"/>
      <c r="E63" s="280">
        <v>13404</v>
      </c>
      <c r="F63" s="281">
        <v>287</v>
      </c>
      <c r="G63" s="272">
        <v>257</v>
      </c>
      <c r="H63" s="272">
        <v>237</v>
      </c>
      <c r="I63" s="272">
        <v>225</v>
      </c>
      <c r="J63" s="272">
        <v>221</v>
      </c>
      <c r="K63" s="272">
        <v>1216</v>
      </c>
      <c r="L63" s="272">
        <v>587</v>
      </c>
      <c r="M63" s="272">
        <v>920</v>
      </c>
      <c r="N63" s="272">
        <v>822</v>
      </c>
      <c r="O63" s="272">
        <v>500</v>
      </c>
      <c r="P63" s="272">
        <v>1129</v>
      </c>
      <c r="Q63" s="272">
        <v>1053</v>
      </c>
      <c r="R63" s="272">
        <v>971</v>
      </c>
      <c r="S63" s="272">
        <v>875</v>
      </c>
      <c r="T63" s="272">
        <v>811</v>
      </c>
      <c r="U63" s="272">
        <v>836</v>
      </c>
      <c r="V63" s="272">
        <v>667</v>
      </c>
      <c r="W63" s="272">
        <v>534</v>
      </c>
      <c r="X63" s="272">
        <v>363</v>
      </c>
      <c r="Y63" s="272">
        <v>318</v>
      </c>
      <c r="Z63" s="272">
        <v>216</v>
      </c>
      <c r="AA63" s="272">
        <v>188</v>
      </c>
      <c r="AB63" s="282">
        <v>171</v>
      </c>
      <c r="AC63" s="149">
        <v>299</v>
      </c>
      <c r="AD63" s="150">
        <v>22</v>
      </c>
      <c r="AE63" s="149">
        <v>7067</v>
      </c>
      <c r="AF63" s="150">
        <v>791</v>
      </c>
      <c r="AG63" s="149">
        <v>671</v>
      </c>
      <c r="AH63" s="150">
        <v>3175</v>
      </c>
      <c r="AI63" s="148">
        <v>370</v>
      </c>
      <c r="AJ63" s="253">
        <f t="shared" si="34"/>
        <v>0</v>
      </c>
    </row>
    <row r="64" spans="1:36" ht="17.25">
      <c r="A64" s="283">
        <v>1</v>
      </c>
      <c r="B64" s="453" t="s">
        <v>318</v>
      </c>
      <c r="C64" s="401" t="s">
        <v>252</v>
      </c>
      <c r="D64" s="284">
        <v>0.83630000000000004</v>
      </c>
      <c r="E64" s="154">
        <f>ROUND($E$63*D64,0)</f>
        <v>11210</v>
      </c>
      <c r="F64" s="286">
        <f t="shared" ref="F64" si="61">+ROUND($E$64*F62/100,0)</f>
        <v>240</v>
      </c>
      <c r="G64" s="286">
        <f t="shared" ref="G64:AI64" si="62">+ROUND($E$64*G62/100,0)</f>
        <v>215</v>
      </c>
      <c r="H64" s="286">
        <f t="shared" si="62"/>
        <v>198</v>
      </c>
      <c r="I64" s="286">
        <f t="shared" si="62"/>
        <v>188</v>
      </c>
      <c r="J64" s="286">
        <f t="shared" si="62"/>
        <v>185</v>
      </c>
      <c r="K64" s="286">
        <f t="shared" si="62"/>
        <v>1017</v>
      </c>
      <c r="L64" s="286">
        <f t="shared" si="62"/>
        <v>491</v>
      </c>
      <c r="M64" s="286">
        <f t="shared" si="62"/>
        <v>769</v>
      </c>
      <c r="N64" s="286">
        <f t="shared" si="62"/>
        <v>687</v>
      </c>
      <c r="O64" s="286">
        <f t="shared" si="62"/>
        <v>418</v>
      </c>
      <c r="P64" s="286">
        <f t="shared" si="62"/>
        <v>944</v>
      </c>
      <c r="Q64" s="286">
        <f t="shared" si="62"/>
        <v>881</v>
      </c>
      <c r="R64" s="286">
        <f t="shared" si="62"/>
        <v>812</v>
      </c>
      <c r="S64" s="286">
        <f t="shared" si="62"/>
        <v>732</v>
      </c>
      <c r="T64" s="286">
        <f t="shared" si="62"/>
        <v>678</v>
      </c>
      <c r="U64" s="286">
        <f t="shared" si="62"/>
        <v>699</v>
      </c>
      <c r="V64" s="286">
        <f t="shared" si="62"/>
        <v>558</v>
      </c>
      <c r="W64" s="286">
        <f t="shared" si="62"/>
        <v>447</v>
      </c>
      <c r="X64" s="286">
        <f t="shared" si="62"/>
        <v>304</v>
      </c>
      <c r="Y64" s="286">
        <f t="shared" si="62"/>
        <v>266</v>
      </c>
      <c r="Z64" s="286">
        <f t="shared" si="62"/>
        <v>181</v>
      </c>
      <c r="AA64" s="286">
        <f t="shared" si="62"/>
        <v>157</v>
      </c>
      <c r="AB64" s="286">
        <f t="shared" si="62"/>
        <v>143</v>
      </c>
      <c r="AC64" s="286">
        <f t="shared" si="62"/>
        <v>250</v>
      </c>
      <c r="AD64" s="286">
        <f t="shared" si="62"/>
        <v>18</v>
      </c>
      <c r="AE64" s="286">
        <f t="shared" si="62"/>
        <v>5910</v>
      </c>
      <c r="AF64" s="286">
        <f t="shared" si="62"/>
        <v>662</v>
      </c>
      <c r="AG64" s="286">
        <f t="shared" si="62"/>
        <v>561</v>
      </c>
      <c r="AH64" s="286">
        <f t="shared" si="62"/>
        <v>2655</v>
      </c>
      <c r="AI64" s="286">
        <f t="shared" si="62"/>
        <v>309</v>
      </c>
      <c r="AJ64" s="253">
        <f t="shared" si="34"/>
        <v>0</v>
      </c>
    </row>
    <row r="65" spans="1:36" ht="17.25">
      <c r="A65" s="283">
        <f>1+A64</f>
        <v>2</v>
      </c>
      <c r="B65" s="453" t="s">
        <v>317</v>
      </c>
      <c r="C65" s="318" t="s">
        <v>253</v>
      </c>
      <c r="D65" s="284">
        <v>0.16370000000000001</v>
      </c>
      <c r="E65" s="154">
        <f>ROUND($E$63*D65,0)</f>
        <v>2194</v>
      </c>
      <c r="F65" s="286">
        <f t="shared" ref="F65" si="63">+ROUND($E$65*F62/100,0)</f>
        <v>47</v>
      </c>
      <c r="G65" s="286">
        <f t="shared" ref="G65:AI65" si="64">+ROUND($E$65*G62/100,0)</f>
        <v>42</v>
      </c>
      <c r="H65" s="286">
        <f t="shared" si="64"/>
        <v>39</v>
      </c>
      <c r="I65" s="286">
        <f t="shared" si="64"/>
        <v>37</v>
      </c>
      <c r="J65" s="286">
        <f t="shared" si="64"/>
        <v>36</v>
      </c>
      <c r="K65" s="286">
        <f t="shared" si="64"/>
        <v>199</v>
      </c>
      <c r="L65" s="286">
        <f t="shared" si="64"/>
        <v>96</v>
      </c>
      <c r="M65" s="286">
        <f t="shared" si="64"/>
        <v>151</v>
      </c>
      <c r="N65" s="286">
        <f t="shared" si="64"/>
        <v>135</v>
      </c>
      <c r="O65" s="286">
        <f t="shared" si="64"/>
        <v>82</v>
      </c>
      <c r="P65" s="286">
        <f t="shared" si="64"/>
        <v>185</v>
      </c>
      <c r="Q65" s="286">
        <f t="shared" si="64"/>
        <v>172</v>
      </c>
      <c r="R65" s="286">
        <f t="shared" si="64"/>
        <v>159</v>
      </c>
      <c r="S65" s="286">
        <f t="shared" si="64"/>
        <v>143</v>
      </c>
      <c r="T65" s="286">
        <f t="shared" si="64"/>
        <v>133</v>
      </c>
      <c r="U65" s="286">
        <f t="shared" si="64"/>
        <v>137</v>
      </c>
      <c r="V65" s="286">
        <f t="shared" si="64"/>
        <v>109</v>
      </c>
      <c r="W65" s="286">
        <f t="shared" si="64"/>
        <v>87</v>
      </c>
      <c r="X65" s="286">
        <f t="shared" si="64"/>
        <v>59</v>
      </c>
      <c r="Y65" s="286">
        <f t="shared" si="64"/>
        <v>52</v>
      </c>
      <c r="Z65" s="286">
        <f t="shared" si="64"/>
        <v>35</v>
      </c>
      <c r="AA65" s="286">
        <f t="shared" si="64"/>
        <v>31</v>
      </c>
      <c r="AB65" s="286">
        <f t="shared" si="64"/>
        <v>28</v>
      </c>
      <c r="AC65" s="286">
        <f t="shared" si="64"/>
        <v>49</v>
      </c>
      <c r="AD65" s="286">
        <f t="shared" si="64"/>
        <v>4</v>
      </c>
      <c r="AE65" s="286">
        <f t="shared" si="64"/>
        <v>1157</v>
      </c>
      <c r="AF65" s="286">
        <f t="shared" si="64"/>
        <v>129</v>
      </c>
      <c r="AG65" s="286">
        <f t="shared" si="64"/>
        <v>110</v>
      </c>
      <c r="AH65" s="286">
        <f t="shared" si="64"/>
        <v>520</v>
      </c>
      <c r="AI65" s="286">
        <f t="shared" si="64"/>
        <v>61</v>
      </c>
      <c r="AJ65" s="253">
        <f t="shared" si="34"/>
        <v>0</v>
      </c>
    </row>
    <row r="66" spans="1:36" ht="15.75" hidden="1">
      <c r="A66" s="283"/>
      <c r="B66" s="450"/>
      <c r="C66" s="318"/>
      <c r="D66" s="288">
        <f t="shared" ref="D66:AI66" si="65">SUM(D64:D65)</f>
        <v>1</v>
      </c>
      <c r="E66" s="289">
        <f t="shared" si="65"/>
        <v>13404</v>
      </c>
      <c r="F66" s="291">
        <f t="shared" si="65"/>
        <v>287</v>
      </c>
      <c r="G66" s="289">
        <f t="shared" si="65"/>
        <v>257</v>
      </c>
      <c r="H66" s="289">
        <f t="shared" si="65"/>
        <v>237</v>
      </c>
      <c r="I66" s="289">
        <f t="shared" si="65"/>
        <v>225</v>
      </c>
      <c r="J66" s="289">
        <f t="shared" si="65"/>
        <v>221</v>
      </c>
      <c r="K66" s="289">
        <f t="shared" si="65"/>
        <v>1216</v>
      </c>
      <c r="L66" s="289">
        <f t="shared" si="65"/>
        <v>587</v>
      </c>
      <c r="M66" s="289">
        <f t="shared" si="65"/>
        <v>920</v>
      </c>
      <c r="N66" s="289">
        <f t="shared" si="65"/>
        <v>822</v>
      </c>
      <c r="O66" s="289">
        <f t="shared" si="65"/>
        <v>500</v>
      </c>
      <c r="P66" s="289">
        <f t="shared" si="65"/>
        <v>1129</v>
      </c>
      <c r="Q66" s="289">
        <f t="shared" si="65"/>
        <v>1053</v>
      </c>
      <c r="R66" s="289">
        <f t="shared" si="65"/>
        <v>971</v>
      </c>
      <c r="S66" s="289">
        <f t="shared" si="65"/>
        <v>875</v>
      </c>
      <c r="T66" s="289">
        <f t="shared" si="65"/>
        <v>811</v>
      </c>
      <c r="U66" s="289">
        <f t="shared" si="65"/>
        <v>836</v>
      </c>
      <c r="V66" s="289">
        <f t="shared" si="65"/>
        <v>667</v>
      </c>
      <c r="W66" s="289">
        <f t="shared" si="65"/>
        <v>534</v>
      </c>
      <c r="X66" s="289">
        <f t="shared" si="65"/>
        <v>363</v>
      </c>
      <c r="Y66" s="289">
        <f t="shared" si="65"/>
        <v>318</v>
      </c>
      <c r="Z66" s="289">
        <f t="shared" si="65"/>
        <v>216</v>
      </c>
      <c r="AA66" s="289">
        <f t="shared" si="65"/>
        <v>188</v>
      </c>
      <c r="AB66" s="289">
        <f t="shared" si="65"/>
        <v>171</v>
      </c>
      <c r="AC66" s="292">
        <f t="shared" si="65"/>
        <v>299</v>
      </c>
      <c r="AD66" s="289">
        <f t="shared" si="65"/>
        <v>22</v>
      </c>
      <c r="AE66" s="292">
        <f t="shared" si="65"/>
        <v>7067</v>
      </c>
      <c r="AF66" s="289">
        <f t="shared" si="65"/>
        <v>791</v>
      </c>
      <c r="AG66" s="292">
        <f t="shared" si="65"/>
        <v>671</v>
      </c>
      <c r="AH66" s="289">
        <f t="shared" si="65"/>
        <v>3175</v>
      </c>
      <c r="AI66" s="291">
        <f t="shared" si="65"/>
        <v>370</v>
      </c>
      <c r="AJ66" s="253">
        <f t="shared" si="34"/>
        <v>0</v>
      </c>
    </row>
    <row r="67" spans="1:36" ht="17.25" hidden="1">
      <c r="A67" s="251"/>
      <c r="B67" s="448"/>
      <c r="C67" s="318"/>
      <c r="D67" s="250"/>
      <c r="E67" s="251"/>
      <c r="F67" s="274">
        <f t="shared" ref="F67:AI67" si="66">+F68*100/$E$68</f>
        <v>2.2695035460992909</v>
      </c>
      <c r="G67" s="274">
        <f t="shared" si="66"/>
        <v>1.9858156028368794</v>
      </c>
      <c r="H67" s="274">
        <f t="shared" si="66"/>
        <v>1.7730496453900708</v>
      </c>
      <c r="I67" s="274">
        <f t="shared" si="66"/>
        <v>1.6312056737588652</v>
      </c>
      <c r="J67" s="274">
        <f t="shared" si="66"/>
        <v>1.5839243498817968</v>
      </c>
      <c r="K67" s="274">
        <f t="shared" si="66"/>
        <v>7.9196217494089831</v>
      </c>
      <c r="L67" s="274">
        <f t="shared" si="66"/>
        <v>3.7588652482269502</v>
      </c>
      <c r="M67" s="274">
        <f t="shared" si="66"/>
        <v>6.288416075650118</v>
      </c>
      <c r="N67" s="274">
        <f t="shared" si="66"/>
        <v>6.7375886524822697</v>
      </c>
      <c r="O67" s="274">
        <f t="shared" si="66"/>
        <v>4.3262411347517729</v>
      </c>
      <c r="P67" s="274">
        <f t="shared" si="66"/>
        <v>9.1016548463356965</v>
      </c>
      <c r="Q67" s="274">
        <f t="shared" si="66"/>
        <v>8.6288416075650112</v>
      </c>
      <c r="R67" s="274">
        <f t="shared" si="66"/>
        <v>6.7139479905437351</v>
      </c>
      <c r="S67" s="274">
        <f t="shared" si="66"/>
        <v>6.5721040189125297</v>
      </c>
      <c r="T67" s="274">
        <f t="shared" si="66"/>
        <v>6.0992907801418443</v>
      </c>
      <c r="U67" s="274">
        <f t="shared" si="66"/>
        <v>5.5082742316784872</v>
      </c>
      <c r="V67" s="274">
        <f t="shared" si="66"/>
        <v>4.8226950354609928</v>
      </c>
      <c r="W67" s="274">
        <f t="shared" si="66"/>
        <v>4.1371158392434992</v>
      </c>
      <c r="X67" s="274">
        <f t="shared" si="66"/>
        <v>2.7186761229314422</v>
      </c>
      <c r="Y67" s="274">
        <f t="shared" si="66"/>
        <v>2.3404255319148937</v>
      </c>
      <c r="Z67" s="274">
        <f t="shared" si="66"/>
        <v>1.7021276595744681</v>
      </c>
      <c r="AA67" s="274">
        <f t="shared" si="66"/>
        <v>1.8676122931442081</v>
      </c>
      <c r="AB67" s="275">
        <f t="shared" si="66"/>
        <v>1.5130023640661938</v>
      </c>
      <c r="AC67" s="276">
        <f t="shared" si="66"/>
        <v>2.4349881796690309</v>
      </c>
      <c r="AD67" s="277">
        <f t="shared" si="66"/>
        <v>0.16548463356973994</v>
      </c>
      <c r="AE67" s="276">
        <f t="shared" si="66"/>
        <v>49.763593380614658</v>
      </c>
      <c r="AF67" s="277">
        <f t="shared" si="66"/>
        <v>4.8936170212765955</v>
      </c>
      <c r="AG67" s="276">
        <f t="shared" si="66"/>
        <v>5.0354609929078018</v>
      </c>
      <c r="AH67" s="277">
        <f t="shared" si="66"/>
        <v>21.891252955082741</v>
      </c>
      <c r="AI67" s="275">
        <f t="shared" si="66"/>
        <v>3.0023640661938535</v>
      </c>
      <c r="AJ67" s="253">
        <f t="shared" si="34"/>
        <v>-100</v>
      </c>
    </row>
    <row r="68" spans="1:36" ht="15.75">
      <c r="A68" s="278">
        <f>COUNT(A69)</f>
        <v>1</v>
      </c>
      <c r="B68" s="449"/>
      <c r="C68" s="399" t="s">
        <v>254</v>
      </c>
      <c r="D68" s="293">
        <v>0</v>
      </c>
      <c r="E68" s="280">
        <v>4230</v>
      </c>
      <c r="F68" s="281">
        <v>96</v>
      </c>
      <c r="G68" s="272">
        <v>84</v>
      </c>
      <c r="H68" s="272">
        <v>75</v>
      </c>
      <c r="I68" s="272">
        <v>69</v>
      </c>
      <c r="J68" s="272">
        <v>67</v>
      </c>
      <c r="K68" s="272">
        <v>335</v>
      </c>
      <c r="L68" s="272">
        <v>159</v>
      </c>
      <c r="M68" s="272">
        <v>266</v>
      </c>
      <c r="N68" s="272">
        <v>285</v>
      </c>
      <c r="O68" s="272">
        <v>183</v>
      </c>
      <c r="P68" s="272">
        <v>385</v>
      </c>
      <c r="Q68" s="272">
        <v>365</v>
      </c>
      <c r="R68" s="272">
        <v>284</v>
      </c>
      <c r="S68" s="272">
        <v>278</v>
      </c>
      <c r="T68" s="272">
        <v>258</v>
      </c>
      <c r="U68" s="272">
        <v>233</v>
      </c>
      <c r="V68" s="272">
        <v>204</v>
      </c>
      <c r="W68" s="272">
        <v>175</v>
      </c>
      <c r="X68" s="272">
        <v>115</v>
      </c>
      <c r="Y68" s="272">
        <v>99</v>
      </c>
      <c r="Z68" s="272">
        <v>72</v>
      </c>
      <c r="AA68" s="272">
        <v>79</v>
      </c>
      <c r="AB68" s="282">
        <v>64</v>
      </c>
      <c r="AC68" s="149">
        <v>103</v>
      </c>
      <c r="AD68" s="150">
        <v>7</v>
      </c>
      <c r="AE68" s="149">
        <v>2105</v>
      </c>
      <c r="AF68" s="150">
        <v>207</v>
      </c>
      <c r="AG68" s="149">
        <v>213</v>
      </c>
      <c r="AH68" s="150">
        <v>926</v>
      </c>
      <c r="AI68" s="148">
        <v>127</v>
      </c>
      <c r="AJ68" s="253">
        <f t="shared" si="34"/>
        <v>0</v>
      </c>
    </row>
    <row r="69" spans="1:36" ht="18" thickBot="1">
      <c r="A69" s="301">
        <v>1</v>
      </c>
      <c r="B69" s="453" t="s">
        <v>327</v>
      </c>
      <c r="C69" s="403" t="s">
        <v>255</v>
      </c>
      <c r="D69" s="302">
        <v>0</v>
      </c>
      <c r="E69" s="303">
        <f>+E68</f>
        <v>4230</v>
      </c>
      <c r="F69" s="304">
        <f t="shared" ref="F69:AI69" si="67">F68</f>
        <v>96</v>
      </c>
      <c r="G69" s="305">
        <f t="shared" si="67"/>
        <v>84</v>
      </c>
      <c r="H69" s="305">
        <f t="shared" si="67"/>
        <v>75</v>
      </c>
      <c r="I69" s="305">
        <f t="shared" si="67"/>
        <v>69</v>
      </c>
      <c r="J69" s="305">
        <f t="shared" si="67"/>
        <v>67</v>
      </c>
      <c r="K69" s="305">
        <f t="shared" si="67"/>
        <v>335</v>
      </c>
      <c r="L69" s="305">
        <f t="shared" si="67"/>
        <v>159</v>
      </c>
      <c r="M69" s="305">
        <f t="shared" si="67"/>
        <v>266</v>
      </c>
      <c r="N69" s="305">
        <f t="shared" si="67"/>
        <v>285</v>
      </c>
      <c r="O69" s="305">
        <f t="shared" si="67"/>
        <v>183</v>
      </c>
      <c r="P69" s="305">
        <f t="shared" si="67"/>
        <v>385</v>
      </c>
      <c r="Q69" s="305">
        <f t="shared" si="67"/>
        <v>365</v>
      </c>
      <c r="R69" s="305">
        <f t="shared" si="67"/>
        <v>284</v>
      </c>
      <c r="S69" s="305">
        <f t="shared" si="67"/>
        <v>278</v>
      </c>
      <c r="T69" s="305">
        <f t="shared" si="67"/>
        <v>258</v>
      </c>
      <c r="U69" s="305">
        <f t="shared" si="67"/>
        <v>233</v>
      </c>
      <c r="V69" s="305">
        <f t="shared" si="67"/>
        <v>204</v>
      </c>
      <c r="W69" s="305">
        <f t="shared" si="67"/>
        <v>175</v>
      </c>
      <c r="X69" s="305">
        <f t="shared" si="67"/>
        <v>115</v>
      </c>
      <c r="Y69" s="305">
        <f t="shared" si="67"/>
        <v>99</v>
      </c>
      <c r="Z69" s="305">
        <f t="shared" si="67"/>
        <v>72</v>
      </c>
      <c r="AA69" s="305">
        <f t="shared" si="67"/>
        <v>79</v>
      </c>
      <c r="AB69" s="306">
        <f t="shared" si="67"/>
        <v>64</v>
      </c>
      <c r="AC69" s="307">
        <f t="shared" si="67"/>
        <v>103</v>
      </c>
      <c r="AD69" s="308">
        <f t="shared" si="67"/>
        <v>7</v>
      </c>
      <c r="AE69" s="309">
        <f t="shared" si="67"/>
        <v>2105</v>
      </c>
      <c r="AF69" s="308">
        <f t="shared" si="67"/>
        <v>207</v>
      </c>
      <c r="AG69" s="309">
        <f t="shared" si="67"/>
        <v>213</v>
      </c>
      <c r="AH69" s="308">
        <f t="shared" si="67"/>
        <v>926</v>
      </c>
      <c r="AI69" s="310">
        <f t="shared" si="67"/>
        <v>127</v>
      </c>
      <c r="AJ69" s="253">
        <f t="shared" si="34"/>
        <v>0</v>
      </c>
    </row>
    <row r="70" spans="1:36">
      <c r="C70" s="378"/>
    </row>
    <row r="71" spans="1:36">
      <c r="C71" s="378"/>
    </row>
    <row r="72" spans="1:36">
      <c r="C72" s="378"/>
    </row>
    <row r="73" spans="1:36">
      <c r="C73" s="378"/>
    </row>
    <row r="74" spans="1:36">
      <c r="C74" s="378"/>
    </row>
    <row r="75" spans="1:36">
      <c r="C75" s="378"/>
    </row>
    <row r="76" spans="1:36">
      <c r="C76" s="378"/>
    </row>
    <row r="77" spans="1:36">
      <c r="C77" s="378"/>
    </row>
    <row r="78" spans="1:36">
      <c r="C78" s="378"/>
    </row>
    <row r="79" spans="1:36">
      <c r="C79" s="378"/>
    </row>
    <row r="80" spans="1:36">
      <c r="C80" s="378"/>
    </row>
    <row r="81" spans="3:3">
      <c r="C81" s="378"/>
    </row>
    <row r="82" spans="3:3">
      <c r="C82" s="378"/>
    </row>
    <row r="83" spans="3:3">
      <c r="C83" s="378"/>
    </row>
    <row r="84" spans="3:3">
      <c r="C84" s="378"/>
    </row>
    <row r="85" spans="3:3">
      <c r="C85" s="378"/>
    </row>
    <row r="86" spans="3:3">
      <c r="C86" s="378"/>
    </row>
    <row r="87" spans="3:3">
      <c r="C87" s="378"/>
    </row>
    <row r="88" spans="3:3">
      <c r="C88" s="378"/>
    </row>
    <row r="89" spans="3:3">
      <c r="C89" s="378"/>
    </row>
    <row r="90" spans="3:3">
      <c r="C90" s="378"/>
    </row>
    <row r="91" spans="3:3">
      <c r="C91" s="378"/>
    </row>
    <row r="92" spans="3:3">
      <c r="C92" s="378"/>
    </row>
    <row r="93" spans="3:3">
      <c r="C93" s="378"/>
    </row>
    <row r="94" spans="3:3">
      <c r="C94" s="378"/>
    </row>
    <row r="95" spans="3:3">
      <c r="C95" s="378"/>
    </row>
    <row r="96" spans="3:3">
      <c r="C96" s="378"/>
    </row>
    <row r="97" spans="3:3">
      <c r="C97" s="378"/>
    </row>
    <row r="98" spans="3:3">
      <c r="C98" s="378"/>
    </row>
    <row r="99" spans="3:3">
      <c r="C99" s="378"/>
    </row>
    <row r="100" spans="3:3">
      <c r="C100" s="378"/>
    </row>
    <row r="101" spans="3:3">
      <c r="C101" s="378"/>
    </row>
    <row r="102" spans="3:3">
      <c r="C102" s="378"/>
    </row>
    <row r="103" spans="3:3">
      <c r="C103" s="378"/>
    </row>
    <row r="104" spans="3:3">
      <c r="C104" s="378"/>
    </row>
    <row r="105" spans="3:3">
      <c r="C105" s="378"/>
    </row>
    <row r="106" spans="3:3">
      <c r="C106" s="378"/>
    </row>
    <row r="107" spans="3:3">
      <c r="C107" s="378"/>
    </row>
    <row r="108" spans="3:3">
      <c r="C108" s="378"/>
    </row>
    <row r="109" spans="3:3">
      <c r="C109" s="378"/>
    </row>
    <row r="110" spans="3:3">
      <c r="C110" s="378"/>
    </row>
    <row r="111" spans="3:3">
      <c r="C111" s="378"/>
    </row>
    <row r="112" spans="3:3">
      <c r="C112" s="378"/>
    </row>
    <row r="113" spans="3:3">
      <c r="C113" s="378"/>
    </row>
    <row r="114" spans="3:3">
      <c r="C114" s="378"/>
    </row>
    <row r="115" spans="3:3">
      <c r="C115" s="378"/>
    </row>
    <row r="116" spans="3:3">
      <c r="C116" s="378"/>
    </row>
    <row r="117" spans="3:3">
      <c r="C117" s="378"/>
    </row>
    <row r="118" spans="3:3">
      <c r="C118" s="378"/>
    </row>
    <row r="119" spans="3:3">
      <c r="C119" s="378"/>
    </row>
    <row r="120" spans="3:3">
      <c r="C120" s="378"/>
    </row>
    <row r="121" spans="3:3">
      <c r="C121" s="378"/>
    </row>
    <row r="122" spans="3:3">
      <c r="C122" s="378"/>
    </row>
    <row r="123" spans="3:3">
      <c r="C123" s="378"/>
    </row>
    <row r="124" spans="3:3">
      <c r="C124" s="378"/>
    </row>
    <row r="125" spans="3:3">
      <c r="C125" s="378"/>
    </row>
    <row r="126" spans="3:3">
      <c r="C126" s="378"/>
    </row>
    <row r="127" spans="3:3">
      <c r="C127" s="378"/>
    </row>
    <row r="128" spans="3:3">
      <c r="C128" s="378"/>
    </row>
    <row r="129" spans="3:3">
      <c r="C129" s="378"/>
    </row>
    <row r="130" spans="3:3">
      <c r="C130" s="378"/>
    </row>
    <row r="131" spans="3:3">
      <c r="C131" s="378"/>
    </row>
    <row r="132" spans="3:3">
      <c r="C132" s="378"/>
    </row>
    <row r="135" spans="3:3">
      <c r="C135" s="378"/>
    </row>
  </sheetData>
  <mergeCells count="43">
    <mergeCell ref="B5:B7"/>
    <mergeCell ref="A1:C1"/>
    <mergeCell ref="A2:C2"/>
    <mergeCell ref="F2:U3"/>
    <mergeCell ref="V2:AI3"/>
    <mergeCell ref="A3:C3"/>
    <mergeCell ref="A4:C4"/>
    <mergeCell ref="A5:A7"/>
    <mergeCell ref="C5:C7"/>
    <mergeCell ref="E5:E7"/>
    <mergeCell ref="F5:T5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U5:AB5"/>
    <mergeCell ref="AC5:AC7"/>
    <mergeCell ref="AD5:AD7"/>
    <mergeCell ref="AE5:AE7"/>
    <mergeCell ref="Q6:Q7"/>
    <mergeCell ref="R6:R7"/>
    <mergeCell ref="S6:S7"/>
    <mergeCell ref="T6:T7"/>
    <mergeCell ref="U6:U7"/>
    <mergeCell ref="AF5:AI5"/>
    <mergeCell ref="V6:V7"/>
    <mergeCell ref="W6:W7"/>
    <mergeCell ref="X6:X7"/>
    <mergeCell ref="Y6:Y7"/>
    <mergeCell ref="Z6:Z7"/>
    <mergeCell ref="AA6:AA7"/>
    <mergeCell ref="AB6:AB7"/>
    <mergeCell ref="AF6:AF7"/>
    <mergeCell ref="AG6:AG7"/>
    <mergeCell ref="AH6:AH7"/>
    <mergeCell ref="AI6:AI7"/>
  </mergeCells>
  <printOptions horizontalCentered="1"/>
  <pageMargins left="0" right="0" top="0.39370078740157483" bottom="0.39370078740157483" header="0.51181102362204722" footer="0.51181102362204722"/>
  <pageSetup paperSize="9" scale="58" firstPageNumber="0" orientation="landscape" r:id="rId1"/>
  <headerFooter>
    <oddFooter>&amp;LPoblacion asignada a  EESS  segun RM 546-2011 - NTS 021-MINSA/DGSP-V03 Categorizacion de EESS del Sector salud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18</vt:i4>
      </vt:variant>
    </vt:vector>
  </HeadingPairs>
  <TitlesOfParts>
    <vt:vector size="21" baseType="lpstr">
      <vt:lpstr>CHICLAYO</vt:lpstr>
      <vt:lpstr>LAMBAYEQUE</vt:lpstr>
      <vt:lpstr>FERREÑAFE</vt:lpstr>
      <vt:lpstr>CHICLAYO!Área_de_impresión</vt:lpstr>
      <vt:lpstr>FERREÑAFE!Área_de_impresión</vt:lpstr>
      <vt:lpstr>LAMBAYEQUE!Área_de_impresión</vt:lpstr>
      <vt:lpstr>Print_Area_1</vt:lpstr>
      <vt:lpstr>Print_Area_2</vt:lpstr>
      <vt:lpstr>Print_Area_3</vt:lpstr>
      <vt:lpstr>Print_Titles_1</vt:lpstr>
      <vt:lpstr>Print_Titles_2</vt:lpstr>
      <vt:lpstr>Print_Titles_3</vt:lpstr>
      <vt:lpstr>CHICLAYO!Títulos_a_imprimir</vt:lpstr>
      <vt:lpstr>FERREÑAFE!Títulos_a_imprimir</vt:lpstr>
      <vt:lpstr>LAMBAYEQUE!Títulos_a_imprimir</vt:lpstr>
      <vt:lpstr>Z_19135DC0_BB23_11DA_A3A6_0013202629CA_.wvu.PrintArea</vt:lpstr>
      <vt:lpstr>Z_19135DC0_BB23_11DA_A3A6_0013202629CA_.wvu.PrintArea_1</vt:lpstr>
      <vt:lpstr>Z_19135DC0_BB23_11DA_A3A6_0013202629CA_.wvu.PrintArea_2</vt:lpstr>
      <vt:lpstr>Z_19135DC0_BB23_11DA_A3A6_0013202629CA_.wvu.PrintTitles</vt:lpstr>
      <vt:lpstr>Z_19135DC0_BB23_11DA_A3A6_0013202629CA_.wvu.PrintTitles_1</vt:lpstr>
      <vt:lpstr>Z_19135DC0_BB23_11DA_A3A6_0013202629CA_.wvu.PrintTitles_2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Reque Esqueche</dc:creator>
  <cp:keywords>iaresk@hotmail.com</cp:keywords>
  <cp:lastModifiedBy>Reque Esqueche Luis</cp:lastModifiedBy>
  <cp:revision>0</cp:revision>
  <cp:lastPrinted>2015-02-25T14:33:44Z</cp:lastPrinted>
  <dcterms:created xsi:type="dcterms:W3CDTF">2013-01-16T21:43:39Z</dcterms:created>
  <dcterms:modified xsi:type="dcterms:W3CDTF">2018-07-16T15:50:16Z</dcterms:modified>
</cp:coreProperties>
</file>